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omments1.xml" ContentType="application/vnd.openxmlformats-officedocument.spreadsheetml.comments+xml"/>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autoCompressPictures="0"/>
  <mc:AlternateContent xmlns:mc="http://schemas.openxmlformats.org/markup-compatibility/2006">
    <mc:Choice Requires="x15">
      <x15ac:absPath xmlns:x15ac="http://schemas.microsoft.com/office/spreadsheetml/2010/11/ac" url="https://uaermv-my.sharepoint.com/personal/christian_medina_umv_gov_co/Documents/2023/Septiembre 2023/Obligación 2. MIPG GESCO+I/Revisiones documentales/PCI/Aprobación formatos/"/>
    </mc:Choice>
  </mc:AlternateContent>
  <xr:revisionPtr revIDLastSave="3" documentId="11_7CC737A31C066AC5D9AFD62200173DABD3E4FB9C" xr6:coauthVersionLast="47" xr6:coauthVersionMax="47" xr10:uidLastSave="{2F6259ED-341F-4A8B-A32F-FDEC358E3C07}"/>
  <bookViews>
    <workbookView xWindow="-120" yWindow="-120" windowWidth="20730" windowHeight="11160" tabRatio="859" xr2:uid="{00000000-000D-0000-FFFF-FFFF00000000}"/>
  </bookViews>
  <sheets>
    <sheet name="PCI-FM-002" sheetId="23" r:id="rId1"/>
    <sheet name="Planilla de calculo 1" sheetId="19" state="hidden" r:id="rId2"/>
    <sheet name="Planilla de calculo 2" sheetId="18" state="hidden" r:id="rId3"/>
  </sheets>
  <externalReferences>
    <externalReference r:id="rId4"/>
    <externalReference r:id="rId5"/>
    <externalReference r:id="rId6"/>
  </externalReferences>
  <definedNames>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Toc456623414" localSheetId="0">'PCI-FM-002'!$B$54</definedName>
    <definedName name="aaa" localSheetId="0" hidden="1">#REF!</definedName>
    <definedName name="aaa" hidden="1">#REF!</definedName>
    <definedName name="Años_préstamo">'[1]Program. amortización préstamo'!$D$7</definedName>
    <definedName name="_xlnm.Print_Area" localSheetId="0">'PCI-FM-002'!$A$1:$V$84</definedName>
    <definedName name="_xlnm.Print_Area" localSheetId="1">'Planilla de calculo 1'!$A$1:$J$76</definedName>
    <definedName name="_xlnm.Print_Area" localSheetId="2">'Planilla de calculo 2'!$A$1:$J$76</definedName>
    <definedName name="bb" localSheetId="0" hidden="1">#REF!</definedName>
    <definedName name="bb" hidden="1">#REF!</definedName>
    <definedName name="Capital">'[1]Program. amortización préstamo'!$G$18:$G$497</definedName>
    <definedName name="Día_de_pago" localSheetId="0">DATE(YEAR([0]!Inicio_prestamo),MONTH([0]!Inicio_prestamo)+Payment_Number,DAY([0]!Inicio_prestamo))</definedName>
    <definedName name="Día_de_pago">DATE(YEAR(Inicio_prestamo),MONTH(Inicio_prestamo)+Payment_Number,DAY(Inicio_prestamo))</definedName>
    <definedName name="Fila_de_encabezado">ROW('[1]Program. amortización préstamo'!$17:$17)</definedName>
    <definedName name="Importe_del_préstamo">'[1]Program. amortización préstamo'!$D$5</definedName>
    <definedName name="Impresión_completa">'[1]Program. amortización préstamo'!$A$1:$J$497</definedName>
    <definedName name="Inicio_prestamo">'[1]Program. amortización préstamo'!$D$9</definedName>
    <definedName name="Int">'[1]Program. amortización préstamo'!$H$18:$H$497</definedName>
    <definedName name="Núm_de_pago">'[1]Program. amortización préstamo'!$A$18:$A$497</definedName>
    <definedName name="Núm_pagos_al_año">'[1]Program. amortización préstamo'!$D$8</definedName>
    <definedName name="Número_de_pagos" localSheetId="0">MATCH(0.01,Saldo_final,-1)+1</definedName>
    <definedName name="Número_de_pagos">MATCH(0.01,Saldo_final,-1)+1</definedName>
    <definedName name="Pago_adicional">'[1]Program. amortización préstamo'!$E$18:$E$497</definedName>
    <definedName name="Pago_mensual_programado">'[1]Program. amortización préstamo'!$J$5</definedName>
    <definedName name="Pago_progr">'[1]Program. amortización préstamo'!$D$18:$D$497</definedName>
    <definedName name="Pago_total">'[1]Program. amortización préstamo'!$F$18:$F$497</definedName>
    <definedName name="Pagos_adicionales_programados">'[1]Program. amortización préstamo'!$D$10</definedName>
    <definedName name="Restablecer_área_de_impresión" localSheetId="0">OFFSET(Impresión_completa,0,0,'PCI-FM-002'!Última_fila)</definedName>
    <definedName name="Restablecer_área_de_impresión">OFFSET(Impresión_completa,0,0,Última_fila)</definedName>
    <definedName name="Saldo_final">'[1]Program. amortización préstamo'!$I$18:$I$497</definedName>
    <definedName name="Saldo_inicial">'[1]Program. amortización préstamo'!$C$18:$C$497</definedName>
    <definedName name="SS" localSheetId="0" hidden="1">#REF!</definedName>
    <definedName name="SS" hidden="1">#REF!</definedName>
    <definedName name="Tasa_de_interés">'[1]Program. amortización préstamo'!$D$6</definedName>
    <definedName name="_xlnm.Print_Titles" localSheetId="0">'PCI-FM-002'!$1:$4</definedName>
    <definedName name="Última_fila" localSheetId="0">IF('PCI-FM-002'!Valores_especificados,Fila_de_encabezado+'PCI-FM-002'!Número_de_pagos,Fila_de_encabezado)</definedName>
    <definedName name="Última_fila">IF(Valores_especificados,Fila_de_encabezado+Número_de_pagos,Fila_de_encabezado)</definedName>
    <definedName name="Valores_especificados" localSheetId="0">IF(Importe_del_préstamo*Tasa_de_interés*Años_préstamo*Inicio_prestamo&gt;0,1,0)</definedName>
    <definedName name="Valores_especificados">IF(Importe_del_préstamo*Tasa_de_interés*Años_préstamo*Inicio_prestamo&gt;0,1,0)</definedName>
    <definedName name="vdddds" localSheetId="0" hidden="1">#REF!</definedName>
    <definedName name="vdddds" hidden="1">#REF!</definedName>
    <definedName name="XX" localSheetId="0" hidden="1">#REF!</definedName>
    <definedName name="XX"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3" i="19" l="1"/>
  <c r="B73" i="19"/>
  <c r="C73" i="19" s="1"/>
  <c r="K73" i="19" s="1"/>
  <c r="L73" i="19" s="1"/>
  <c r="H73" i="19" s="1"/>
  <c r="I73" i="19" s="1"/>
  <c r="D72" i="19"/>
  <c r="B72" i="19"/>
  <c r="C72" i="19" s="1"/>
  <c r="K72" i="19" s="1"/>
  <c r="L72" i="19" s="1"/>
  <c r="H72" i="19" s="1"/>
  <c r="I72" i="19" s="1"/>
  <c r="D71" i="19"/>
  <c r="B71" i="19"/>
  <c r="C71" i="19" s="1"/>
  <c r="K71" i="19" s="1"/>
  <c r="L71" i="19" s="1"/>
  <c r="H71" i="19" s="1"/>
  <c r="I71" i="19" s="1"/>
  <c r="D70" i="19"/>
  <c r="B70" i="19"/>
  <c r="C70" i="19" s="1"/>
  <c r="K70" i="19" s="1"/>
  <c r="L70" i="19" s="1"/>
  <c r="H70" i="19" s="1"/>
  <c r="I70" i="19" s="1"/>
  <c r="D69" i="19"/>
  <c r="B69" i="19"/>
  <c r="C69" i="19" s="1"/>
  <c r="K69" i="19" s="1"/>
  <c r="L69" i="19" s="1"/>
  <c r="H69" i="19" s="1"/>
  <c r="I69" i="19" s="1"/>
  <c r="D68" i="19"/>
  <c r="B68" i="19"/>
  <c r="C68" i="19" s="1"/>
  <c r="K68" i="19" s="1"/>
  <c r="L68" i="19" s="1"/>
  <c r="H68" i="19" s="1"/>
  <c r="I68" i="19" s="1"/>
  <c r="D67" i="19"/>
  <c r="B67" i="19"/>
  <c r="C67" i="19" s="1"/>
  <c r="K67" i="19" s="1"/>
  <c r="L67" i="19" s="1"/>
  <c r="H67" i="19" s="1"/>
  <c r="I67" i="19" s="1"/>
  <c r="D66" i="19"/>
  <c r="B66" i="19"/>
  <c r="C66" i="19" s="1"/>
  <c r="K66" i="19" s="1"/>
  <c r="L66" i="19" s="1"/>
  <c r="H66" i="19" s="1"/>
  <c r="I66" i="19" s="1"/>
  <c r="D65" i="19"/>
  <c r="B65" i="19"/>
  <c r="C65" i="19" s="1"/>
  <c r="K65" i="19" s="1"/>
  <c r="L65" i="19" s="1"/>
  <c r="H65" i="19" s="1"/>
  <c r="D64" i="19"/>
  <c r="B64" i="19"/>
  <c r="C64" i="19" s="1"/>
  <c r="K64" i="19" s="1"/>
  <c r="L64" i="19" s="1"/>
  <c r="H64" i="19" s="1"/>
  <c r="I64" i="19" s="1"/>
  <c r="D63" i="19"/>
  <c r="B63" i="19"/>
  <c r="C63" i="19" s="1"/>
  <c r="D62" i="19"/>
  <c r="B62" i="19"/>
  <c r="C62" i="19" s="1"/>
  <c r="K62" i="19" s="1"/>
  <c r="L62" i="19" s="1"/>
  <c r="H62" i="19" s="1"/>
  <c r="D61" i="19"/>
  <c r="B61" i="19"/>
  <c r="C61" i="19" s="1"/>
  <c r="K61" i="19" s="1"/>
  <c r="L61" i="19" s="1"/>
  <c r="H61" i="19" s="1"/>
  <c r="I61" i="19" s="1"/>
  <c r="D60" i="19"/>
  <c r="B60" i="19"/>
  <c r="C60" i="19" s="1"/>
  <c r="K60" i="19" s="1"/>
  <c r="L60" i="19" s="1"/>
  <c r="H60" i="19" s="1"/>
  <c r="D59" i="19"/>
  <c r="B59" i="19"/>
  <c r="C59" i="19" s="1"/>
  <c r="K59" i="19" s="1"/>
  <c r="L59" i="19" s="1"/>
  <c r="H59" i="19" s="1"/>
  <c r="F57" i="19"/>
  <c r="D57" i="19" s="1"/>
  <c r="D55" i="19"/>
  <c r="B55" i="19"/>
  <c r="C55" i="19" s="1"/>
  <c r="D54" i="19"/>
  <c r="B54" i="19"/>
  <c r="C54" i="19" s="1"/>
  <c r="K54" i="19" s="1"/>
  <c r="L54" i="19" s="1"/>
  <c r="H54" i="19" s="1"/>
  <c r="I54" i="19" s="1"/>
  <c r="D53" i="19"/>
  <c r="B53" i="19"/>
  <c r="C53" i="19" s="1"/>
  <c r="K53" i="19" s="1"/>
  <c r="L53" i="19" s="1"/>
  <c r="H53" i="19" s="1"/>
  <c r="I53" i="19" s="1"/>
  <c r="D52" i="19"/>
  <c r="B52" i="19"/>
  <c r="C52" i="19" s="1"/>
  <c r="K52" i="19" s="1"/>
  <c r="L52" i="19" s="1"/>
  <c r="H52" i="19" s="1"/>
  <c r="I52" i="19" s="1"/>
  <c r="D51" i="19"/>
  <c r="B51" i="19"/>
  <c r="C51" i="19" s="1"/>
  <c r="K51" i="19" s="1"/>
  <c r="L51" i="19" s="1"/>
  <c r="H51" i="19" s="1"/>
  <c r="I51" i="19" s="1"/>
  <c r="D50" i="19"/>
  <c r="B50" i="19"/>
  <c r="C50" i="19" s="1"/>
  <c r="K50" i="19" s="1"/>
  <c r="L50" i="19" s="1"/>
  <c r="H50" i="19" s="1"/>
  <c r="I50" i="19" s="1"/>
  <c r="D49" i="19"/>
  <c r="B49" i="19"/>
  <c r="C49" i="19" s="1"/>
  <c r="K49" i="19" s="1"/>
  <c r="L49" i="19" s="1"/>
  <c r="H49" i="19" s="1"/>
  <c r="I49" i="19" s="1"/>
  <c r="D48" i="19"/>
  <c r="B48" i="19"/>
  <c r="C48" i="19" s="1"/>
  <c r="K48" i="19" s="1"/>
  <c r="L48" i="19" s="1"/>
  <c r="H48" i="19" s="1"/>
  <c r="I48" i="19" s="1"/>
  <c r="D47" i="19"/>
  <c r="B47" i="19"/>
  <c r="C47" i="19" s="1"/>
  <c r="K47" i="19" s="1"/>
  <c r="L47" i="19" s="1"/>
  <c r="H47" i="19" s="1"/>
  <c r="D46" i="19"/>
  <c r="B46" i="19"/>
  <c r="C46" i="19"/>
  <c r="K46" i="19" s="1"/>
  <c r="L46" i="19" s="1"/>
  <c r="H46" i="19" s="1"/>
  <c r="I46" i="19" s="1"/>
  <c r="D45" i="19"/>
  <c r="B45" i="19"/>
  <c r="C45" i="19" s="1"/>
  <c r="K45" i="19" s="1"/>
  <c r="L45" i="19" s="1"/>
  <c r="H45" i="19" s="1"/>
  <c r="D44" i="19"/>
  <c r="B44" i="19"/>
  <c r="C44" i="19" s="1"/>
  <c r="K44" i="19" s="1"/>
  <c r="L44" i="19" s="1"/>
  <c r="H44" i="19" s="1"/>
  <c r="D43" i="19"/>
  <c r="B43" i="19"/>
  <c r="C43" i="19" s="1"/>
  <c r="K43" i="19" s="1"/>
  <c r="L43" i="19" s="1"/>
  <c r="H43" i="19" s="1"/>
  <c r="I43" i="19" s="1"/>
  <c r="D42" i="19"/>
  <c r="B42" i="19"/>
  <c r="C42" i="19" s="1"/>
  <c r="K42" i="19" s="1"/>
  <c r="L42" i="19" s="1"/>
  <c r="H42" i="19" s="1"/>
  <c r="D41" i="19"/>
  <c r="B41" i="19"/>
  <c r="C41" i="19" s="1"/>
  <c r="K41" i="19" s="1"/>
  <c r="L41" i="19" s="1"/>
  <c r="H41" i="19" s="1"/>
  <c r="D40" i="19"/>
  <c r="B40" i="19"/>
  <c r="C40" i="19" s="1"/>
  <c r="K40" i="19" s="1"/>
  <c r="L40" i="19" s="1"/>
  <c r="H40" i="19" s="1"/>
  <c r="F38" i="19"/>
  <c r="D38" i="19" s="1"/>
  <c r="J48" i="19" s="1"/>
  <c r="F48" i="19" s="1"/>
  <c r="G48" i="19" s="1"/>
  <c r="F32" i="19"/>
  <c r="F31" i="19"/>
  <c r="D31" i="19" s="1"/>
  <c r="D30" i="19"/>
  <c r="F30" i="19" s="1"/>
  <c r="G23" i="19"/>
  <c r="F26" i="19" s="1"/>
  <c r="G23" i="18"/>
  <c r="F26" i="18" s="1"/>
  <c r="D30" i="18"/>
  <c r="F30" i="18" s="1"/>
  <c r="F31" i="18"/>
  <c r="D31" i="18" s="1"/>
  <c r="F32" i="18"/>
  <c r="F38" i="18"/>
  <c r="D38" i="18" s="1"/>
  <c r="B40" i="18"/>
  <c r="C40" i="18"/>
  <c r="K40" i="18" s="1"/>
  <c r="L40" i="18" s="1"/>
  <c r="H40" i="18" s="1"/>
  <c r="I40" i="18" s="1"/>
  <c r="D40" i="18"/>
  <c r="B41" i="18"/>
  <c r="C41" i="18" s="1"/>
  <c r="K41" i="18" s="1"/>
  <c r="L41" i="18" s="1"/>
  <c r="D41" i="18"/>
  <c r="B42" i="18"/>
  <c r="C42" i="18" s="1"/>
  <c r="K42" i="18" s="1"/>
  <c r="L42" i="18" s="1"/>
  <c r="H42" i="18" s="1"/>
  <c r="I42" i="18" s="1"/>
  <c r="D42" i="18"/>
  <c r="B43" i="18"/>
  <c r="C43" i="18" s="1"/>
  <c r="K43" i="18" s="1"/>
  <c r="L43" i="18" s="1"/>
  <c r="H43" i="18" s="1"/>
  <c r="D43" i="18"/>
  <c r="B44" i="18"/>
  <c r="C44" i="18" s="1"/>
  <c r="K44" i="18" s="1"/>
  <c r="L44" i="18" s="1"/>
  <c r="H44" i="18" s="1"/>
  <c r="D44" i="18"/>
  <c r="B45" i="18"/>
  <c r="C45" i="18" s="1"/>
  <c r="K45" i="18" s="1"/>
  <c r="L45" i="18" s="1"/>
  <c r="H45" i="18" s="1"/>
  <c r="D45" i="18"/>
  <c r="B46" i="18"/>
  <c r="C46" i="18" s="1"/>
  <c r="K46" i="18" s="1"/>
  <c r="L46" i="18" s="1"/>
  <c r="H46" i="18" s="1"/>
  <c r="D46" i="18"/>
  <c r="B47" i="18"/>
  <c r="C47" i="18" s="1"/>
  <c r="K47" i="18" s="1"/>
  <c r="L47" i="18" s="1"/>
  <c r="H47" i="18" s="1"/>
  <c r="D47" i="18"/>
  <c r="B48" i="18"/>
  <c r="C48" i="18" s="1"/>
  <c r="K48" i="18" s="1"/>
  <c r="L48" i="18" s="1"/>
  <c r="H48" i="18" s="1"/>
  <c r="D48" i="18"/>
  <c r="B49" i="18"/>
  <c r="C49" i="18" s="1"/>
  <c r="K49" i="18" s="1"/>
  <c r="L49" i="18" s="1"/>
  <c r="H49" i="18" s="1"/>
  <c r="D49" i="18"/>
  <c r="B50" i="18"/>
  <c r="C50" i="18" s="1"/>
  <c r="K50" i="18" s="1"/>
  <c r="L50" i="18" s="1"/>
  <c r="H50" i="18" s="1"/>
  <c r="I50" i="18" s="1"/>
  <c r="D50" i="18"/>
  <c r="B51" i="18"/>
  <c r="C51" i="18" s="1"/>
  <c r="K51" i="18" s="1"/>
  <c r="L51" i="18" s="1"/>
  <c r="H51" i="18" s="1"/>
  <c r="I51" i="18"/>
  <c r="D51" i="18"/>
  <c r="B52" i="18"/>
  <c r="C52" i="18" s="1"/>
  <c r="K52" i="18" s="1"/>
  <c r="L52" i="18" s="1"/>
  <c r="H52" i="18" s="1"/>
  <c r="I52" i="18" s="1"/>
  <c r="D52" i="18"/>
  <c r="B53" i="18"/>
  <c r="C53" i="18" s="1"/>
  <c r="K53" i="18" s="1"/>
  <c r="L53" i="18" s="1"/>
  <c r="H53" i="18" s="1"/>
  <c r="I53" i="18" s="1"/>
  <c r="D53" i="18"/>
  <c r="B54" i="18"/>
  <c r="C54" i="18" s="1"/>
  <c r="K54" i="18" s="1"/>
  <c r="L54" i="18" s="1"/>
  <c r="H54" i="18" s="1"/>
  <c r="I54" i="18" s="1"/>
  <c r="D54" i="18"/>
  <c r="B55" i="18"/>
  <c r="C55" i="18" s="1"/>
  <c r="K55" i="18" s="1"/>
  <c r="L55" i="18" s="1"/>
  <c r="H55" i="18" s="1"/>
  <c r="I55" i="18" s="1"/>
  <c r="D55" i="18"/>
  <c r="F57" i="18"/>
  <c r="D57" i="18" s="1"/>
  <c r="B59" i="18"/>
  <c r="C59" i="18" s="1"/>
  <c r="D59" i="18"/>
  <c r="B60" i="18"/>
  <c r="C60" i="18" s="1"/>
  <c r="K60" i="18" s="1"/>
  <c r="L60" i="18" s="1"/>
  <c r="H60" i="18" s="1"/>
  <c r="I60" i="18" s="1"/>
  <c r="D60" i="18"/>
  <c r="B61" i="18"/>
  <c r="C61" i="18" s="1"/>
  <c r="K61" i="18" s="1"/>
  <c r="L61" i="18" s="1"/>
  <c r="H61" i="18" s="1"/>
  <c r="I61" i="18" s="1"/>
  <c r="D61" i="18"/>
  <c r="B62" i="18"/>
  <c r="C62" i="18" s="1"/>
  <c r="K62" i="18" s="1"/>
  <c r="L62" i="18" s="1"/>
  <c r="H62" i="18" s="1"/>
  <c r="D62" i="18"/>
  <c r="B63" i="18"/>
  <c r="C63" i="18" s="1"/>
  <c r="K63" i="18" s="1"/>
  <c r="L63" i="18" s="1"/>
  <c r="H63" i="18" s="1"/>
  <c r="I63" i="18" s="1"/>
  <c r="D63" i="18"/>
  <c r="B64" i="18"/>
  <c r="C64" i="18" s="1"/>
  <c r="K64" i="18" s="1"/>
  <c r="L64" i="18" s="1"/>
  <c r="H64" i="18" s="1"/>
  <c r="D64" i="18"/>
  <c r="B65" i="18"/>
  <c r="C65" i="18" s="1"/>
  <c r="K65" i="18" s="1"/>
  <c r="L65" i="18" s="1"/>
  <c r="H65" i="18" s="1"/>
  <c r="I65" i="18" s="1"/>
  <c r="D65" i="18"/>
  <c r="B66" i="18"/>
  <c r="C66" i="18" s="1"/>
  <c r="K66" i="18" s="1"/>
  <c r="L66" i="18" s="1"/>
  <c r="H66" i="18" s="1"/>
  <c r="I66" i="18" s="1"/>
  <c r="D66" i="18"/>
  <c r="B67" i="18"/>
  <c r="C67" i="18" s="1"/>
  <c r="D67" i="18"/>
  <c r="B68" i="18"/>
  <c r="C68" i="18" s="1"/>
  <c r="K68" i="18" s="1"/>
  <c r="L68" i="18" s="1"/>
  <c r="H68" i="18" s="1"/>
  <c r="I68" i="18" s="1"/>
  <c r="D68" i="18"/>
  <c r="B69" i="18"/>
  <c r="C69" i="18" s="1"/>
  <c r="K69" i="18" s="1"/>
  <c r="L69" i="18" s="1"/>
  <c r="H69" i="18" s="1"/>
  <c r="I69" i="18" s="1"/>
  <c r="D69" i="18"/>
  <c r="B70" i="18"/>
  <c r="C70" i="18" s="1"/>
  <c r="K70" i="18" s="1"/>
  <c r="L70" i="18" s="1"/>
  <c r="H70" i="18" s="1"/>
  <c r="I70" i="18" s="1"/>
  <c r="D70" i="18"/>
  <c r="B71" i="18"/>
  <c r="C71" i="18" s="1"/>
  <c r="K71" i="18" s="1"/>
  <c r="L71" i="18" s="1"/>
  <c r="H71" i="18" s="1"/>
  <c r="I71" i="18" s="1"/>
  <c r="D71" i="18"/>
  <c r="B72" i="18"/>
  <c r="C72" i="18" s="1"/>
  <c r="K72" i="18" s="1"/>
  <c r="L72" i="18" s="1"/>
  <c r="H72" i="18" s="1"/>
  <c r="I72" i="18" s="1"/>
  <c r="D72" i="18"/>
  <c r="B73" i="18"/>
  <c r="C73" i="18" s="1"/>
  <c r="K73" i="18" s="1"/>
  <c r="L73" i="18" s="1"/>
  <c r="H73" i="18" s="1"/>
  <c r="I73" i="18" s="1"/>
  <c r="D73" i="18"/>
  <c r="H41" i="18"/>
  <c r="I41" i="18" s="1"/>
  <c r="J50" i="19"/>
  <c r="F50" i="19" s="1"/>
  <c r="G50" i="19" s="1"/>
  <c r="I48" i="18" l="1"/>
  <c r="I41" i="19"/>
  <c r="I43" i="18"/>
  <c r="I47" i="19"/>
  <c r="I47" i="18"/>
  <c r="I46" i="18"/>
  <c r="I45" i="18"/>
  <c r="I45" i="19"/>
  <c r="I59" i="19"/>
  <c r="I60" i="19"/>
  <c r="I49" i="18"/>
  <c r="D39" i="18"/>
  <c r="J49" i="18"/>
  <c r="F49" i="18" s="1"/>
  <c r="G49" i="18" s="1"/>
  <c r="J44" i="18"/>
  <c r="F44" i="18" s="1"/>
  <c r="G44" i="18" s="1"/>
  <c r="J71" i="19"/>
  <c r="F71" i="19" s="1"/>
  <c r="G71" i="19" s="1"/>
  <c r="J61" i="19"/>
  <c r="F61" i="19" s="1"/>
  <c r="G61" i="19" s="1"/>
  <c r="D58" i="19"/>
  <c r="J59" i="19"/>
  <c r="F59" i="19" s="1"/>
  <c r="G59" i="19" s="1"/>
  <c r="J67" i="19"/>
  <c r="F67" i="19" s="1"/>
  <c r="G67" i="19" s="1"/>
  <c r="I44" i="18"/>
  <c r="I40" i="19"/>
  <c r="I62" i="18"/>
  <c r="I64" i="18"/>
  <c r="I65" i="19"/>
  <c r="J61" i="18"/>
  <c r="F61" i="18" s="1"/>
  <c r="G61" i="18" s="1"/>
  <c r="J69" i="18"/>
  <c r="F69" i="18" s="1"/>
  <c r="G69" i="18" s="1"/>
  <c r="J62" i="18"/>
  <c r="F62" i="18" s="1"/>
  <c r="G62" i="18" s="1"/>
  <c r="J70" i="18"/>
  <c r="F70" i="18" s="1"/>
  <c r="G70" i="18" s="1"/>
  <c r="J73" i="18"/>
  <c r="F73" i="18" s="1"/>
  <c r="G73" i="18" s="1"/>
  <c r="J66" i="18"/>
  <c r="F66" i="18" s="1"/>
  <c r="G66" i="18" s="1"/>
  <c r="D58" i="18"/>
  <c r="J65" i="18"/>
  <c r="F65" i="18" s="1"/>
  <c r="G65" i="18" s="1"/>
  <c r="J60" i="18"/>
  <c r="F60" i="18" s="1"/>
  <c r="G60" i="18" s="1"/>
  <c r="J68" i="18"/>
  <c r="F68" i="18" s="1"/>
  <c r="G68" i="18" s="1"/>
  <c r="K63" i="19"/>
  <c r="L63" i="19" s="1"/>
  <c r="H63" i="19" s="1"/>
  <c r="I63" i="19" s="1"/>
  <c r="J63" i="19"/>
  <c r="F63" i="19" s="1"/>
  <c r="G63" i="19" s="1"/>
  <c r="J70" i="19"/>
  <c r="F70" i="19" s="1"/>
  <c r="G70" i="19" s="1"/>
  <c r="K55" i="19"/>
  <c r="L55" i="19" s="1"/>
  <c r="H55" i="19" s="1"/>
  <c r="I55" i="19" s="1"/>
  <c r="J55" i="19"/>
  <c r="F55" i="19" s="1"/>
  <c r="G55" i="19" s="1"/>
  <c r="J52" i="18"/>
  <c r="F52" i="18" s="1"/>
  <c r="G52" i="18" s="1"/>
  <c r="J49" i="19"/>
  <c r="F49" i="19" s="1"/>
  <c r="G49" i="19" s="1"/>
  <c r="J45" i="19"/>
  <c r="F45" i="19" s="1"/>
  <c r="G45" i="19" s="1"/>
  <c r="J60" i="19"/>
  <c r="F60" i="19" s="1"/>
  <c r="G60" i="19" s="1"/>
  <c r="J64" i="19"/>
  <c r="F64" i="19" s="1"/>
  <c r="G64" i="19" s="1"/>
  <c r="J68" i="19"/>
  <c r="F68" i="19" s="1"/>
  <c r="G68" i="19" s="1"/>
  <c r="J72" i="19"/>
  <c r="F72" i="19" s="1"/>
  <c r="G72" i="19" s="1"/>
  <c r="J44" i="19"/>
  <c r="F44" i="19" s="1"/>
  <c r="G44" i="19" s="1"/>
  <c r="J47" i="18"/>
  <c r="F47" i="18" s="1"/>
  <c r="G47" i="18" s="1"/>
  <c r="D39" i="19"/>
  <c r="J46" i="18"/>
  <c r="F46" i="18" s="1"/>
  <c r="G46" i="18" s="1"/>
  <c r="J65" i="19"/>
  <c r="F65" i="19" s="1"/>
  <c r="G65" i="19" s="1"/>
  <c r="I42" i="19"/>
  <c r="I44" i="19"/>
  <c r="J54" i="18"/>
  <c r="F54" i="18" s="1"/>
  <c r="G54" i="18" s="1"/>
  <c r="J53" i="19"/>
  <c r="F53" i="19" s="1"/>
  <c r="G53" i="19" s="1"/>
  <c r="J69" i="19"/>
  <c r="F69" i="19" s="1"/>
  <c r="G69" i="19" s="1"/>
  <c r="J73" i="19"/>
  <c r="F73" i="19" s="1"/>
  <c r="G73" i="19" s="1"/>
  <c r="J42" i="18"/>
  <c r="F42" i="18" s="1"/>
  <c r="G42" i="18" s="1"/>
  <c r="J50" i="18"/>
  <c r="F50" i="18" s="1"/>
  <c r="G50" i="18" s="1"/>
  <c r="J51" i="19"/>
  <c r="F51" i="19" s="1"/>
  <c r="G51" i="19" s="1"/>
  <c r="J47" i="19"/>
  <c r="F47" i="19" s="1"/>
  <c r="G47" i="19" s="1"/>
  <c r="J43" i="19"/>
  <c r="F43" i="19" s="1"/>
  <c r="G43" i="19" s="1"/>
  <c r="J62" i="19"/>
  <c r="F62" i="19" s="1"/>
  <c r="G62" i="19" s="1"/>
  <c r="J66" i="19"/>
  <c r="F66" i="19" s="1"/>
  <c r="G66" i="19" s="1"/>
  <c r="J52" i="19"/>
  <c r="F52" i="19" s="1"/>
  <c r="G52" i="19" s="1"/>
  <c r="J41" i="18"/>
  <c r="F41" i="18" s="1"/>
  <c r="G41" i="18" s="1"/>
  <c r="I62" i="19"/>
  <c r="K59" i="18"/>
  <c r="L59" i="18" s="1"/>
  <c r="H59" i="18" s="1"/>
  <c r="I59" i="18" s="1"/>
  <c r="J59" i="18"/>
  <c r="F59" i="18" s="1"/>
  <c r="G59" i="18" s="1"/>
  <c r="J63" i="18"/>
  <c r="F63" i="18" s="1"/>
  <c r="G63" i="18" s="1"/>
  <c r="J67" i="18"/>
  <c r="F67" i="18" s="1"/>
  <c r="G67" i="18" s="1"/>
  <c r="K67" i="18"/>
  <c r="L67" i="18" s="1"/>
  <c r="H67" i="18" s="1"/>
  <c r="I67" i="18" s="1"/>
  <c r="J40" i="18"/>
  <c r="F40" i="18" s="1"/>
  <c r="G40" i="18" s="1"/>
  <c r="J48" i="18"/>
  <c r="F48" i="18" s="1"/>
  <c r="G48" i="18" s="1"/>
  <c r="J72" i="18"/>
  <c r="F72" i="18" s="1"/>
  <c r="G72" i="18" s="1"/>
  <c r="J64" i="18"/>
  <c r="F64" i="18" s="1"/>
  <c r="G64" i="18" s="1"/>
  <c r="J71" i="18"/>
  <c r="F71" i="18" s="1"/>
  <c r="G71" i="18" s="1"/>
  <c r="J41" i="19"/>
  <c r="F41" i="19" s="1"/>
  <c r="G41" i="19" s="1"/>
  <c r="J42" i="19"/>
  <c r="F42" i="19" s="1"/>
  <c r="G42" i="19" s="1"/>
  <c r="J46" i="19"/>
  <c r="F46" i="19" s="1"/>
  <c r="G46" i="19" s="1"/>
  <c r="J51" i="18"/>
  <c r="F51" i="18" s="1"/>
  <c r="G51" i="18" s="1"/>
  <c r="J40" i="19"/>
  <c r="F40" i="19" s="1"/>
  <c r="G40" i="19" s="1"/>
  <c r="J54" i="19"/>
  <c r="F54" i="19" s="1"/>
  <c r="G54" i="19" s="1"/>
  <c r="J55" i="18"/>
  <c r="F55" i="18" s="1"/>
  <c r="G55" i="18" s="1"/>
  <c r="J45" i="18"/>
  <c r="F45" i="18" s="1"/>
  <c r="G45" i="18" s="1"/>
  <c r="J53" i="18"/>
  <c r="F53" i="18" s="1"/>
  <c r="G53" i="18" s="1"/>
  <c r="J43" i="18"/>
  <c r="F43" i="18" s="1"/>
  <c r="G43" i="18" s="1"/>
  <c r="I74" i="19" l="1"/>
  <c r="G74" i="19"/>
  <c r="G74" i="18"/>
  <c r="I74"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SOBOCE</author>
  </authors>
  <commentList>
    <comment ref="E10" authorId="0" shapeId="0" xr:uid="{00000000-0006-0000-0100-000001000000}">
      <text>
        <r>
          <rPr>
            <b/>
            <sz val="8"/>
            <color indexed="81"/>
            <rFont val="Tahoma"/>
            <family val="2"/>
          </rPr>
          <t>C.Rojas: 
Según el análisis por elementos finitos el ancho de una berma debe ser de por lo menos 0.80 m para poder considerarse como berma atada, siempre que se tengan barras de amarre o transferencia de carga por fricción de agregados.</t>
        </r>
      </text>
    </comment>
    <comment ref="E11" authorId="0" shapeId="0" xr:uid="{00000000-0006-0000-0100-000002000000}">
      <text>
        <r>
          <rPr>
            <b/>
            <sz val="8"/>
            <color indexed="81"/>
            <rFont val="Tahoma"/>
            <family val="2"/>
          </rPr>
          <t>C.Rojas:
El método considera barras pasajuntas en todo el ancho de las losas</t>
        </r>
        <r>
          <rPr>
            <sz val="8"/>
            <color indexed="81"/>
            <rFont val="Tahoma"/>
            <family val="2"/>
          </rPr>
          <t xml:space="preserve">
</t>
        </r>
      </text>
    </comment>
    <comment ref="E12" authorId="0" shapeId="0" xr:uid="{00000000-0006-0000-0100-000003000000}">
      <text>
        <r>
          <rPr>
            <b/>
            <sz val="8"/>
            <color indexed="81"/>
            <rFont val="Tahoma"/>
            <family val="2"/>
          </rPr>
          <t>C.Rojas:
Aunque no se incluyen subbases de diferentes materiales se puede el aporte sobre el  módulo k de subrasante y hacer que el valor combinado coincida con las estimaciones.</t>
        </r>
      </text>
    </comment>
    <comment ref="D29" authorId="0" shapeId="0" xr:uid="{00000000-0006-0000-0100-000004000000}">
      <text>
        <r>
          <rPr>
            <b/>
            <sz val="8"/>
            <color indexed="81"/>
            <rFont val="Tahoma"/>
            <family val="2"/>
          </rPr>
          <t xml:space="preserve">C.Rojas:
</t>
        </r>
        <r>
          <rPr>
            <sz val="8"/>
            <color indexed="81"/>
            <rFont val="Tahoma"/>
            <family val="2"/>
          </rPr>
          <t>Para facilitar el uso de este método se incluyó una correlación del CBR con el módulo de reacción de la subrasante.</t>
        </r>
        <r>
          <rPr>
            <sz val="8"/>
            <color indexed="81"/>
            <rFont val="Tahoma"/>
            <family val="2"/>
          </rPr>
          <t xml:space="preserve">
</t>
        </r>
      </text>
    </comment>
    <comment ref="I29" authorId="0" shapeId="0" xr:uid="{00000000-0006-0000-0100-000005000000}">
      <text>
        <r>
          <rPr>
            <b/>
            <sz val="8"/>
            <color indexed="81"/>
            <rFont val="Tahoma"/>
            <family val="2"/>
          </rPr>
          <t>C.Rojas:</t>
        </r>
        <r>
          <rPr>
            <sz val="8"/>
            <color indexed="81"/>
            <rFont val="Tahoma"/>
            <family val="2"/>
          </rPr>
          <t xml:space="preserve">
IMPORTANTE: Este espesor refleja el análisis de losas totalmente apoyadas que en ningún momento sufren curvaturas por alabeo, sin embargo la experiencia y una gran cantidad de estudios verificaron que la curvatura por alabeo combinada con las cargas de tráfico genera tensiones mucho mayores que las que sufren las losas planas.</t>
        </r>
      </text>
    </comment>
    <comment ref="I33" authorId="0" shapeId="0" xr:uid="{00000000-0006-0000-0100-000006000000}">
      <text>
        <r>
          <rPr>
            <b/>
            <sz val="8"/>
            <color indexed="81"/>
            <rFont val="Tahoma"/>
            <family val="2"/>
          </rPr>
          <t>C.Rojas:
Tomar espesores mayores a 10.16 cm y menores a 30.48 cm.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SOBOCE</author>
  </authors>
  <commentList>
    <comment ref="E10" authorId="0" shapeId="0" xr:uid="{00000000-0006-0000-0200-000001000000}">
      <text>
        <r>
          <rPr>
            <b/>
            <sz val="8"/>
            <color indexed="81"/>
            <rFont val="Tahoma"/>
            <family val="2"/>
          </rPr>
          <t>C.Rojas: 
Según el análisis por elementos finitos el ancho de una berma debe ser de por lo menos 0.80 m para poder considerarse como berma atada, siempre que se tengan barras de amarre o transferencia de carga por fricción de agregados.</t>
        </r>
      </text>
    </comment>
    <comment ref="E11" authorId="0" shapeId="0" xr:uid="{00000000-0006-0000-0200-000002000000}">
      <text>
        <r>
          <rPr>
            <b/>
            <sz val="8"/>
            <color indexed="81"/>
            <rFont val="Tahoma"/>
            <family val="2"/>
          </rPr>
          <t>C.Rojas:
El método considera barras pasajuntas en todo el ancho de las losas</t>
        </r>
        <r>
          <rPr>
            <sz val="8"/>
            <color indexed="81"/>
            <rFont val="Tahoma"/>
            <family val="2"/>
          </rPr>
          <t xml:space="preserve">
</t>
        </r>
      </text>
    </comment>
    <comment ref="E12" authorId="0" shapeId="0" xr:uid="{00000000-0006-0000-0200-000003000000}">
      <text>
        <r>
          <rPr>
            <b/>
            <sz val="8"/>
            <color indexed="81"/>
            <rFont val="Tahoma"/>
            <family val="2"/>
          </rPr>
          <t>C.Rojas:
Aunque no se incluyen subbases de diferentes materiales se puede el aporte sobre el  módulo k de subrasante y hacer que el valor combinado coincida con las estimaciones.</t>
        </r>
      </text>
    </comment>
    <comment ref="D29" authorId="0" shapeId="0" xr:uid="{00000000-0006-0000-0200-000004000000}">
      <text>
        <r>
          <rPr>
            <b/>
            <sz val="8"/>
            <color indexed="81"/>
            <rFont val="Tahoma"/>
            <family val="2"/>
          </rPr>
          <t xml:space="preserve">C.Rojas:
</t>
        </r>
        <r>
          <rPr>
            <sz val="8"/>
            <color indexed="81"/>
            <rFont val="Tahoma"/>
            <family val="2"/>
          </rPr>
          <t>Para facilitar el uso de este método se incluyó una correlación del CBR con el módulo de reacción de la subrasante.</t>
        </r>
        <r>
          <rPr>
            <sz val="8"/>
            <color indexed="81"/>
            <rFont val="Tahoma"/>
            <family val="2"/>
          </rPr>
          <t xml:space="preserve">
</t>
        </r>
      </text>
    </comment>
    <comment ref="I29" authorId="0" shapeId="0" xr:uid="{00000000-0006-0000-0200-000005000000}">
      <text>
        <r>
          <rPr>
            <b/>
            <sz val="8"/>
            <color indexed="81"/>
            <rFont val="Tahoma"/>
            <family val="2"/>
          </rPr>
          <t>C.Rojas:</t>
        </r>
        <r>
          <rPr>
            <sz val="8"/>
            <color indexed="81"/>
            <rFont val="Tahoma"/>
            <family val="2"/>
          </rPr>
          <t xml:space="preserve">
IMPORTANTE: Este espesor refleja el análisis de losas totalmente apoyadas que en ningún momento sufren curvaturas por alabeo, sin embargo la experiencia y una gran cantidad de estudios verificaron que la curvatura por alabeo combinada con las cargas de tráfico genera tensiones mucho mayores que las que sufren las losas planas.</t>
        </r>
      </text>
    </comment>
    <comment ref="I33" authorId="0" shapeId="0" xr:uid="{00000000-0006-0000-0200-000006000000}">
      <text>
        <r>
          <rPr>
            <b/>
            <sz val="8"/>
            <color indexed="81"/>
            <rFont val="Tahoma"/>
            <family val="2"/>
          </rPr>
          <t>C.Rojas:
Tomar espesores mayores a 10.16 cm y menores a 30.48 cm.</t>
        </r>
      </text>
    </comment>
  </commentList>
</comments>
</file>

<file path=xl/sharedStrings.xml><?xml version="1.0" encoding="utf-8"?>
<sst xmlns="http://schemas.openxmlformats.org/spreadsheetml/2006/main" count="265" uniqueCount="169">
  <si>
    <t>AT =</t>
  </si>
  <si>
    <t xml:space="preserve">  AREA TOTAL (m2)</t>
  </si>
  <si>
    <t>A =</t>
  </si>
  <si>
    <t xml:space="preserve">  ANCHO DE LA VIA (m)</t>
  </si>
  <si>
    <t>L =</t>
  </si>
  <si>
    <t xml:space="preserve">  LONGITUD DE LA VIA (m)</t>
  </si>
  <si>
    <t>APIQUE No.</t>
  </si>
  <si>
    <t>LOCALIZACION:</t>
  </si>
  <si>
    <t>RECOMENDACIONES</t>
  </si>
  <si>
    <t>RESUMEN DE LA EVALUACIÓN VISUAL</t>
  </si>
  <si>
    <t>CONSIDERACIONES DE TRÁNSITO</t>
  </si>
  <si>
    <t>EVALUACIÓN DE DAÑOS</t>
  </si>
  <si>
    <t>ANÁLISIS DE LA INFORMACIÓN PARA EL SEGMENTO VIAL</t>
  </si>
  <si>
    <t>CIV:</t>
  </si>
  <si>
    <t>PK_ID:</t>
  </si>
  <si>
    <t>DIRECCIÓN:</t>
  </si>
  <si>
    <t>LOCALIDAD:</t>
  </si>
  <si>
    <t>CBR (%)</t>
  </si>
  <si>
    <t>Mpa</t>
  </si>
  <si>
    <t>psi</t>
  </si>
  <si>
    <t>RESPONSABLE DE VISITA:</t>
  </si>
  <si>
    <t>DESDE:</t>
  </si>
  <si>
    <t>FECHA DE VISITA:</t>
  </si>
  <si>
    <t>NOMBRE:</t>
  </si>
  <si>
    <t>Material granular remanente 1</t>
  </si>
  <si>
    <t>Material granular remanente 2</t>
  </si>
  <si>
    <t>MGR-2</t>
  </si>
  <si>
    <t xml:space="preserve">MGR-1 </t>
  </si>
  <si>
    <t>MATERIALES</t>
  </si>
  <si>
    <t>Revisó:</t>
  </si>
  <si>
    <t>Vo.Bo.</t>
  </si>
  <si>
    <t>Nombre:</t>
  </si>
  <si>
    <t>Concreto hidráulico</t>
  </si>
  <si>
    <r>
      <t>NOTA IMPORTANTE:</t>
    </r>
    <r>
      <rPr>
        <sz val="7"/>
        <rFont val="Calibri"/>
        <family val="2"/>
      </rPr>
      <t xml:space="preserve"> En esta versión del método de la Asociación del Cemento Portland de los EE.UU. no se consideraron los efectos del clima sobre los materiales de las diferentes capas del pavimento, por lo tanto no se incluyen variaciones de humedad y temperatura en la subrasante, subbase y losa de hormigón. El modelo de elementos finitos empleado para el desarrollo de este método consideraba solamente losas planas totalmente apoyadas y sin alabeo, sin embargo una gran cantidad de estudios verificaron que las tensiones generadas por alabeo combinado con cargas de tráfico son mucho mayores debido a la falta de soporte que se produce por la curvatura de las losas.</t>
    </r>
  </si>
  <si>
    <t>Total Erosión =</t>
  </si>
  <si>
    <t>Total Fatiga =</t>
  </si>
  <si>
    <t>Relación de esfuerzos:</t>
  </si>
  <si>
    <t>MPa</t>
  </si>
  <si>
    <t>Esfuerzo equivalente:</t>
  </si>
  <si>
    <t>EJES TANDEM</t>
  </si>
  <si>
    <t>P</t>
  </si>
  <si>
    <t>delta eq</t>
  </si>
  <si>
    <t>EJES SENCILLOS</t>
  </si>
  <si>
    <t>Acumulación erosión</t>
  </si>
  <si>
    <t>Repeticiones admisibles</t>
  </si>
  <si>
    <t>Acumulación de fatiga</t>
  </si>
  <si>
    <t>Análisis por erosión</t>
  </si>
  <si>
    <t>Análisis por fatiga</t>
  </si>
  <si>
    <t>Repeticiones en el periodo de diseño</t>
  </si>
  <si>
    <t>Corrección carga por LSF</t>
  </si>
  <si>
    <t>Carga por eje (Ton)</t>
  </si>
  <si>
    <t>Espesor subbase:</t>
  </si>
  <si>
    <t>(Método considera 15%)</t>
  </si>
  <si>
    <t>Varianza de resistencia:</t>
  </si>
  <si>
    <t>Modulo de rotura:</t>
  </si>
  <si>
    <t>MPa/m</t>
  </si>
  <si>
    <t>Modulo k combinado:</t>
  </si>
  <si>
    <t>Módulo k de subrasante:</t>
  </si>
  <si>
    <t>Espesor losa de Hormigón:</t>
  </si>
  <si>
    <t>%</t>
  </si>
  <si>
    <t>Valor CBR subrasante:</t>
  </si>
  <si>
    <t>PLANILLA DE CÁLCULO DE ESPESORES</t>
  </si>
  <si>
    <t>(vehículos de más de cuatro llantas)</t>
  </si>
  <si>
    <t>Tráfico de diseño (solo camiones pesados):</t>
  </si>
  <si>
    <t>Factor direccional:</t>
  </si>
  <si>
    <t>Sobrecargado</t>
  </si>
  <si>
    <t>Factor de distribución por carril:</t>
  </si>
  <si>
    <t>Pesado tipo 2</t>
  </si>
  <si>
    <t>Tasa de crecimiento anual:</t>
  </si>
  <si>
    <t>Pesado tipo 1</t>
  </si>
  <si>
    <t>Porcentaje de vehículos pesados en el tráfico:</t>
  </si>
  <si>
    <t>Mediano</t>
  </si>
  <si>
    <t>vehículos/día</t>
  </si>
  <si>
    <t>T.P.D.A. (incluyendo vehículos livianos)=</t>
  </si>
  <si>
    <t>Liviano</t>
  </si>
  <si>
    <t>Factor de seguridad de cargas:</t>
  </si>
  <si>
    <t>% (Método PCA considera el 6%)</t>
  </si>
  <si>
    <t>% camiones que circulan sobre el borde del pavimento:</t>
  </si>
  <si>
    <t>Tipo de distribución de cargas de tráfico:</t>
  </si>
  <si>
    <t>años</t>
  </si>
  <si>
    <t>Periodo de diseño:</t>
  </si>
  <si>
    <t>Sin Subbase</t>
  </si>
  <si>
    <t>Tratada con cemento</t>
  </si>
  <si>
    <t>-</t>
  </si>
  <si>
    <t>Observaciones adicionales:</t>
  </si>
  <si>
    <t>Granular</t>
  </si>
  <si>
    <t>Tipo de subbase:</t>
  </si>
  <si>
    <t>No</t>
  </si>
  <si>
    <t>Si</t>
  </si>
  <si>
    <t>Barras pasajuntas:</t>
  </si>
  <si>
    <t>Bermas de hormigón:</t>
  </si>
  <si>
    <t>Numero de carriles por sentido:</t>
  </si>
  <si>
    <t>CALLE 57 ENTRE AK 3 Y K3A</t>
  </si>
  <si>
    <t>Tipo de carretera:</t>
  </si>
  <si>
    <t>MANTENIMIENTO VIAS LOCALES BOGOTÁ D.C.</t>
  </si>
  <si>
    <t>Proyecto:</t>
  </si>
  <si>
    <t>Datos Generales</t>
  </si>
  <si>
    <t>christianrojas_@hotmail.com</t>
  </si>
  <si>
    <t>Ingeniero civil, Magister en Ingeniería Vial</t>
  </si>
  <si>
    <t>Cochabamba - Bolivia</t>
  </si>
  <si>
    <t>Christian O. Rojas Torrico</t>
  </si>
  <si>
    <t>Método de la Portland Cement Association PCA 84</t>
  </si>
  <si>
    <t>Diseño de Pavimentos de Hormigón</t>
  </si>
  <si>
    <t>TPDvc</t>
  </si>
  <si>
    <t>NME</t>
  </si>
  <si>
    <t>REFERENCIAS</t>
  </si>
  <si>
    <t>PARÁMETROS DE ANÁLISIS</t>
  </si>
  <si>
    <t xml:space="preserve">Módulo de reacción de la subrasante ks </t>
  </si>
  <si>
    <t>Módulo reacción plataforma combinada kc</t>
  </si>
  <si>
    <t>Berma o sardinel de concreto (S / N)</t>
  </si>
  <si>
    <t>Transferencia de carga:</t>
  </si>
  <si>
    <t>TIPO DE CAPA</t>
  </si>
  <si>
    <t>Nivel Máximo de Excavación</t>
  </si>
  <si>
    <t>ht (cm) =</t>
  </si>
  <si>
    <t>Espesor (cm)</t>
  </si>
  <si>
    <t xml:space="preserve">Nombre: </t>
  </si>
  <si>
    <t>Calculó:</t>
  </si>
  <si>
    <r>
      <rPr>
        <b/>
        <sz val="10"/>
        <rFont val="Arial"/>
        <family val="2"/>
      </rPr>
      <t>OBSERVACIONES</t>
    </r>
    <r>
      <rPr>
        <sz val="10"/>
        <rFont val="Arial"/>
        <family val="2"/>
      </rPr>
      <t xml:space="preserve">
</t>
    </r>
  </si>
  <si>
    <t>M.A.</t>
  </si>
  <si>
    <t>Mezcla asfáltica</t>
  </si>
  <si>
    <t>Soporte subrasante-subbase</t>
  </si>
  <si>
    <t>Categoría de carga por eje</t>
  </si>
  <si>
    <t xml:space="preserve">Cargo: </t>
  </si>
  <si>
    <t>Periodo de diseño</t>
  </si>
  <si>
    <t>MR (MPa)</t>
  </si>
  <si>
    <t>RAP-E</t>
  </si>
  <si>
    <t>Pavimento asfáltico reciclado - estabilizado</t>
  </si>
  <si>
    <t>EVALUACIÓN DE ESPESORES</t>
  </si>
  <si>
    <t>BG</t>
  </si>
  <si>
    <t>Base granular</t>
  </si>
  <si>
    <t>SBG</t>
  </si>
  <si>
    <t>Subbaase granular</t>
  </si>
  <si>
    <t>MJR</t>
  </si>
  <si>
    <t>Mejoramiento con rajón</t>
  </si>
  <si>
    <t>Pasadores</t>
  </si>
  <si>
    <t>Trabazón agregados</t>
  </si>
  <si>
    <t>ESTRUCTURA RECOMENDADA</t>
  </si>
  <si>
    <t>TIPO DE INTERVENCIÓN</t>
  </si>
  <si>
    <t>CONCEPTO</t>
  </si>
  <si>
    <t>RESUMEN DE LA EVALUACIÓN GEOTÉCNICA</t>
  </si>
  <si>
    <t>LOCALIZACIÓN DE LA EXPLORACIÓN GEOTÉCNICA</t>
  </si>
  <si>
    <t>ALTERNATIVA</t>
  </si>
  <si>
    <t>DE</t>
  </si>
  <si>
    <t>FECHA DE DISEÑO:</t>
  </si>
  <si>
    <t>RCD</t>
  </si>
  <si>
    <t>MGR-E</t>
  </si>
  <si>
    <t>Material granular remanente estabilizado</t>
  </si>
  <si>
    <t>Mejoramiento con residuo de demolición de concreto</t>
  </si>
  <si>
    <t>CONTROL DE REVISIONES Y MODIFICACIONES</t>
  </si>
  <si>
    <t>ESTADO DE REVISIÓN Y APROBACIÓN</t>
  </si>
  <si>
    <t>NOMBRE</t>
  </si>
  <si>
    <t>CARGO</t>
  </si>
  <si>
    <t>FIRMA</t>
  </si>
  <si>
    <t>FECHA</t>
  </si>
  <si>
    <t>DESCRIPCIÓN DE LA MODIFICACIÓN</t>
  </si>
  <si>
    <t xml:space="preserve">
</t>
  </si>
  <si>
    <r>
      <rPr>
        <b/>
        <sz val="10"/>
        <rFont val="Arial"/>
        <family val="2"/>
      </rPr>
      <t>OBSERVACIONES:</t>
    </r>
    <r>
      <rPr>
        <sz val="10"/>
        <rFont val="Arial"/>
        <family val="2"/>
      </rPr>
      <t xml:space="preserve">
</t>
    </r>
  </si>
  <si>
    <t>HASTA:</t>
  </si>
  <si>
    <t>EJE VIAL:</t>
  </si>
  <si>
    <t>VERSIÓN DEL DISEÑO</t>
  </si>
  <si>
    <t>VERSIÓN DEL DISEÑO:</t>
  </si>
  <si>
    <t>INFORMACIÓN GENERAL</t>
  </si>
  <si>
    <t>UBICACIÓN:</t>
  </si>
  <si>
    <t>No.</t>
  </si>
  <si>
    <t>CÓDIGO: PCI-FM-002</t>
  </si>
  <si>
    <t>SUBDIRECTOR (A) DE PLANIFICACIÓN Y DE CONSERVACIÓN</t>
  </si>
  <si>
    <t>FORMATO EVALUACIÓN Y DISEÑO ESTRUCTURAL PARA PAVIMENTO RÍGIDO - MÉTODO SIMPLIFICADO PORTLAND CEMENT ASSOCIATION PCA-84</t>
  </si>
  <si>
    <t>VERSIÓN: 1</t>
  </si>
  <si>
    <t>FECHA DE APLICACIÓN: SEPTIEMBRE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</si>
</sst>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 #,##0_-;\-&quot;$&quot;\ * #,##0_-;_-&quot;$&quot;\ * &quot;-&quot;_-;_-@_-"/>
    <numFmt numFmtId="41" formatCode="_-* #,##0_-;\-* #,##0_-;_-* &quot;-&quot;_-;_-@_-"/>
    <numFmt numFmtId="164" formatCode="_-* #,##0.00\ _€_-;\-* #,##0.00\ _€_-;_-* &quot;-&quot;??\ _€_-;_-@_-"/>
    <numFmt numFmtId="165" formatCode="_-* #,##0.00\ _$_-;\-* #,##0.00\ _$_-;_-* &quot;-&quot;??\ _$_-;_-@_-"/>
    <numFmt numFmtId="166" formatCode="0.0"/>
    <numFmt numFmtId="167" formatCode="0.000"/>
    <numFmt numFmtId="168" formatCode="_-* #,##0.00_-;\-* #,##0.00_-;_-* &quot;-&quot;_-;_-@_-"/>
    <numFmt numFmtId="169" formatCode="0.0%"/>
    <numFmt numFmtId="170" formatCode="_-* #,##0\ _€_-;\-* #,##0\ _€_-;_-* &quot;-&quot;??\ _€_-;_-@_-"/>
    <numFmt numFmtId="171" formatCode="00.0\ &quot;cm&quot;"/>
    <numFmt numFmtId="172" formatCode="0.0\ &quot;psi&quot;"/>
    <numFmt numFmtId="173" formatCode="0.0\ &quot;pci&quot;"/>
    <numFmt numFmtId="174" formatCode="_-* #,##0.0_-;\-* #,##0.0_-;_-* &quot;-&quot;_-;_-@_-"/>
    <numFmt numFmtId="175" formatCode="#,##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Arial"/>
      <family val="2"/>
    </font>
    <font>
      <sz val="10"/>
      <name val="Arial"/>
      <family val="2"/>
    </font>
    <font>
      <b/>
      <sz val="12"/>
      <name val="Arial"/>
      <family val="2"/>
    </font>
    <font>
      <b/>
      <sz val="10"/>
      <name val="Arial"/>
      <family val="2"/>
    </font>
    <font>
      <b/>
      <sz val="14"/>
      <name val="Arial"/>
      <family val="2"/>
    </font>
    <font>
      <b/>
      <sz val="18"/>
      <name val="Arial"/>
      <family val="2"/>
    </font>
    <font>
      <u/>
      <sz val="10"/>
      <color theme="10"/>
      <name val="Arial"/>
      <family val="2"/>
    </font>
    <font>
      <u/>
      <sz val="10"/>
      <color theme="11"/>
      <name val="Arial"/>
      <family val="2"/>
    </font>
    <font>
      <b/>
      <sz val="13"/>
      <name val="Arial"/>
      <family val="2"/>
    </font>
    <font>
      <b/>
      <sz val="10"/>
      <color theme="0"/>
      <name val="Arial"/>
      <family val="2"/>
    </font>
    <font>
      <u/>
      <sz val="11"/>
      <color theme="10"/>
      <name val="Calibri"/>
      <family val="2"/>
    </font>
    <font>
      <sz val="9"/>
      <name val="Arial Narrow"/>
      <family val="2"/>
    </font>
    <font>
      <b/>
      <sz val="9"/>
      <name val="Arial"/>
      <family val="2"/>
    </font>
    <font>
      <sz val="12"/>
      <name val="Arial"/>
      <family val="2"/>
    </font>
    <font>
      <sz val="11"/>
      <name val="Arial"/>
      <family val="2"/>
    </font>
    <font>
      <sz val="10"/>
      <name val="Arial Rounded MT Bold"/>
      <family val="2"/>
    </font>
    <font>
      <sz val="10"/>
      <name val="Arial"/>
      <family val="2"/>
    </font>
    <font>
      <sz val="10"/>
      <name val="Calibri"/>
      <family val="2"/>
    </font>
    <font>
      <sz val="7"/>
      <name val="Calibri"/>
      <family val="2"/>
    </font>
    <font>
      <b/>
      <sz val="7"/>
      <name val="Calibri"/>
      <family val="2"/>
    </font>
    <font>
      <sz val="6"/>
      <name val="Calibri"/>
      <family val="2"/>
    </font>
    <font>
      <b/>
      <sz val="12"/>
      <name val="Calibri"/>
      <family val="2"/>
    </font>
    <font>
      <sz val="10"/>
      <color indexed="9"/>
      <name val="Calibri"/>
      <family val="2"/>
    </font>
    <font>
      <sz val="10"/>
      <color indexed="8"/>
      <name val="Calibri"/>
      <family val="2"/>
    </font>
    <font>
      <b/>
      <sz val="10"/>
      <color indexed="8"/>
      <name val="Calibri"/>
      <family val="2"/>
    </font>
    <font>
      <b/>
      <sz val="10"/>
      <name val="Calibri"/>
      <family val="2"/>
    </font>
    <font>
      <b/>
      <sz val="11"/>
      <name val="Calibri"/>
      <family val="2"/>
    </font>
    <font>
      <sz val="11"/>
      <name val="Calibri"/>
      <family val="2"/>
    </font>
    <font>
      <u/>
      <sz val="10"/>
      <color indexed="12"/>
      <name val="Arial"/>
      <family val="2"/>
    </font>
    <font>
      <u/>
      <sz val="8"/>
      <color indexed="12"/>
      <name val="Calibri"/>
      <family val="2"/>
    </font>
    <font>
      <sz val="8"/>
      <name val="Calibri"/>
      <family val="2"/>
    </font>
    <font>
      <b/>
      <sz val="16"/>
      <name val="Calibri"/>
      <family val="2"/>
    </font>
    <font>
      <b/>
      <sz val="8"/>
      <color indexed="81"/>
      <name val="Tahoma"/>
      <family val="2"/>
    </font>
    <font>
      <sz val="8"/>
      <color indexed="81"/>
      <name val="Tahoma"/>
      <family val="2"/>
    </font>
    <font>
      <sz val="12"/>
      <color rgb="FFFF0000"/>
      <name val="Arial"/>
      <family val="2"/>
    </font>
    <font>
      <sz val="10"/>
      <color rgb="FFFF0000"/>
      <name val="Arial"/>
      <family val="2"/>
    </font>
    <font>
      <b/>
      <sz val="12"/>
      <color rgb="FFC00000"/>
      <name val="Arial"/>
      <family val="2"/>
    </font>
    <font>
      <sz val="8"/>
      <name val="Arial"/>
      <family val="2"/>
    </font>
    <font>
      <b/>
      <sz val="11"/>
      <name val="Arial"/>
      <family val="2"/>
    </font>
  </fonts>
  <fills count="13">
    <fill>
      <patternFill patternType="none"/>
    </fill>
    <fill>
      <patternFill patternType="gray125"/>
    </fill>
    <fill>
      <patternFill patternType="solid">
        <fgColor indexed="22"/>
        <bgColor indexed="64"/>
      </patternFill>
    </fill>
    <fill>
      <patternFill patternType="gray0625"/>
    </fill>
    <fill>
      <patternFill patternType="solid">
        <fgColor indexed="9"/>
        <bgColor indexed="64"/>
      </patternFill>
    </fill>
    <fill>
      <patternFill patternType="solid">
        <fgColor theme="0" tint="-0.14999847407452621"/>
        <bgColor indexed="64"/>
      </patternFill>
    </fill>
    <fill>
      <patternFill patternType="solid">
        <fgColor indexed="41"/>
        <bgColor indexed="64"/>
      </patternFill>
    </fill>
    <fill>
      <patternFill patternType="gray0625">
        <bgColor theme="1" tint="0.24994659260841701"/>
      </patternFill>
    </fill>
    <fill>
      <patternFill patternType="lightUp"/>
    </fill>
    <fill>
      <patternFill patternType="solid">
        <fgColor indexed="65"/>
        <bgColor indexed="64"/>
      </patternFill>
    </fill>
    <fill>
      <patternFill patternType="gray0625">
        <fgColor theme="0"/>
        <bgColor theme="1"/>
      </patternFill>
    </fill>
    <fill>
      <patternFill patternType="solid">
        <fgColor rgb="FFFFFFFF"/>
        <bgColor auto="1"/>
      </patternFill>
    </fill>
    <fill>
      <patternFill patternType="lightTrellis">
        <fgColor theme="0" tint="-0.34998626667073579"/>
        <bgColor rgb="FFFFFFFF"/>
      </patternFill>
    </fill>
  </fills>
  <borders count="58">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indexed="64"/>
      </left>
      <right style="thin">
        <color indexed="64"/>
      </right>
      <top/>
      <bottom/>
      <diagonal/>
    </border>
    <border>
      <left style="thin">
        <color indexed="64"/>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thick">
        <color theme="0"/>
      </bottom>
      <diagonal/>
    </border>
    <border>
      <left/>
      <right/>
      <top style="thick">
        <color theme="0"/>
      </top>
      <bottom style="thick">
        <color theme="0"/>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top style="thick">
        <color theme="0"/>
      </top>
      <bottom/>
      <diagonal/>
    </border>
    <border>
      <left style="thin">
        <color indexed="64"/>
      </left>
      <right/>
      <top style="thin">
        <color indexed="64"/>
      </top>
      <bottom style="thick">
        <color rgb="FFC00000"/>
      </bottom>
      <diagonal/>
    </border>
    <border>
      <left/>
      <right style="thin">
        <color indexed="64"/>
      </right>
      <top style="thin">
        <color indexed="64"/>
      </top>
      <bottom style="thick">
        <color rgb="FFC00000"/>
      </bottom>
      <diagonal/>
    </border>
    <border>
      <left style="thick">
        <color rgb="FFC00000"/>
      </left>
      <right style="thick">
        <color rgb="FFC00000"/>
      </right>
      <top style="thick">
        <color rgb="FFC00000"/>
      </top>
      <bottom style="thick">
        <color rgb="FFC00000"/>
      </bottom>
      <diagonal/>
    </border>
    <border>
      <left/>
      <right/>
      <top style="thin">
        <color indexed="64"/>
      </top>
      <bottom style="thick">
        <color theme="0"/>
      </bottom>
      <diagonal/>
    </border>
  </borders>
  <cellStyleXfs count="60">
    <xf numFmtId="0" fontId="0" fillId="0" borderId="0"/>
    <xf numFmtId="9" fontId="4" fillId="0" borderId="0" applyFont="0" applyFill="0" applyBorder="0" applyAlignment="0" applyProtection="0"/>
    <xf numFmtId="0" fontId="6"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41" fontId="4" fillId="0" borderId="0" applyFont="0" applyFill="0" applyBorder="0" applyAlignment="0" applyProtection="0"/>
    <xf numFmtId="0" fontId="3" fillId="0" borderId="0"/>
    <xf numFmtId="0" fontId="3" fillId="0" borderId="0"/>
    <xf numFmtId="0" fontId="15" fillId="0" borderId="0" applyNumberFormat="0" applyFill="0" applyBorder="0" applyAlignment="0" applyProtection="0">
      <alignment vertical="top"/>
      <protection locked="0"/>
    </xf>
    <xf numFmtId="0" fontId="20" fillId="0" borderId="0"/>
    <xf numFmtId="9" fontId="3" fillId="0" borderId="0" applyFont="0" applyFill="0" applyBorder="0" applyAlignment="0" applyProtection="0"/>
    <xf numFmtId="0" fontId="4" fillId="0" borderId="0"/>
    <xf numFmtId="9" fontId="21"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33" fillId="0" borderId="0" applyNumberFormat="0" applyFill="0" applyBorder="0" applyAlignment="0" applyProtection="0">
      <alignment vertical="top"/>
      <protection locked="0"/>
    </xf>
    <xf numFmtId="0" fontId="2"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41" fontId="4"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165" fontId="4"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4" fillId="0" borderId="0"/>
    <xf numFmtId="0" fontId="1" fillId="0" borderId="0"/>
    <xf numFmtId="42" fontId="4" fillId="0" borderId="0" applyFont="0" applyFill="0" applyBorder="0" applyAlignment="0" applyProtection="0"/>
  </cellStyleXfs>
  <cellXfs count="391">
    <xf numFmtId="0" fontId="0" fillId="0" borderId="0" xfId="0"/>
    <xf numFmtId="0" fontId="4" fillId="0" borderId="0" xfId="39"/>
    <xf numFmtId="168" fontId="18" fillId="0" borderId="0" xfId="33" applyNumberFormat="1" applyFont="1" applyBorder="1" applyAlignment="1">
      <alignment horizontal="left" vertical="center" wrapText="1"/>
    </xf>
    <xf numFmtId="168" fontId="18" fillId="0" borderId="18" xfId="33" applyNumberFormat="1" applyFont="1" applyBorder="1" applyAlignment="1">
      <alignment horizontal="left" vertical="center" wrapText="1"/>
    </xf>
    <xf numFmtId="0" fontId="18" fillId="0" borderId="13" xfId="39" applyFont="1" applyBorder="1"/>
    <xf numFmtId="0" fontId="18" fillId="0" borderId="0" xfId="39" applyFont="1"/>
    <xf numFmtId="168" fontId="4" fillId="5" borderId="42" xfId="33" applyNumberFormat="1" applyFont="1" applyFill="1" applyBorder="1" applyAlignment="1">
      <alignment horizontal="left" vertical="center" wrapText="1"/>
    </xf>
    <xf numFmtId="168" fontId="4" fillId="5" borderId="43" xfId="33" applyNumberFormat="1" applyFont="1" applyFill="1" applyBorder="1" applyAlignment="1">
      <alignment horizontal="left" vertical="center" wrapText="1"/>
    </xf>
    <xf numFmtId="41" fontId="4" fillId="0" borderId="0" xfId="33" applyFont="1" applyBorder="1" applyAlignment="1">
      <alignment horizontal="right" vertical="center" wrapText="1"/>
    </xf>
    <xf numFmtId="0" fontId="7" fillId="0" borderId="0" xfId="39" applyFont="1" applyAlignment="1">
      <alignment horizontal="left" vertical="center" wrapText="1"/>
    </xf>
    <xf numFmtId="0" fontId="22" fillId="4" borderId="0" xfId="39" applyFont="1" applyFill="1"/>
    <xf numFmtId="0" fontId="22" fillId="4" borderId="1" xfId="39" applyFont="1" applyFill="1" applyBorder="1"/>
    <xf numFmtId="0" fontId="22" fillId="4" borderId="3" xfId="39" applyFont="1" applyFill="1" applyBorder="1"/>
    <xf numFmtId="0" fontId="22" fillId="4" borderId="4" xfId="39" applyFont="1" applyFill="1" applyBorder="1"/>
    <xf numFmtId="0" fontId="25" fillId="4" borderId="0" xfId="39" applyFont="1" applyFill="1" applyAlignment="1">
      <alignment vertical="top" wrapText="1" shrinkToFit="1"/>
    </xf>
    <xf numFmtId="0" fontId="22" fillId="4" borderId="5" xfId="39" applyFont="1" applyFill="1" applyBorder="1"/>
    <xf numFmtId="169" fontId="26" fillId="4" borderId="23" xfId="39" applyNumberFormat="1" applyFont="1" applyFill="1" applyBorder="1" applyAlignment="1">
      <alignment horizontal="center" vertical="center" wrapText="1"/>
    </xf>
    <xf numFmtId="0" fontId="26" fillId="4" borderId="22" xfId="39" applyFont="1" applyFill="1" applyBorder="1" applyAlignment="1">
      <alignment horizontal="right" vertical="center" wrapText="1"/>
    </xf>
    <xf numFmtId="169" fontId="26" fillId="4" borderId="46" xfId="39" applyNumberFormat="1" applyFont="1" applyFill="1" applyBorder="1" applyAlignment="1">
      <alignment horizontal="center" vertical="center" wrapText="1"/>
    </xf>
    <xf numFmtId="0" fontId="26" fillId="4" borderId="51" xfId="39" applyFont="1" applyFill="1" applyBorder="1" applyAlignment="1">
      <alignment horizontal="right" vertical="center" wrapText="1"/>
    </xf>
    <xf numFmtId="0" fontId="27" fillId="4" borderId="0" xfId="39" applyFont="1" applyFill="1"/>
    <xf numFmtId="4" fontId="27" fillId="4" borderId="4" xfId="39" applyNumberFormat="1" applyFont="1" applyFill="1" applyBorder="1"/>
    <xf numFmtId="169" fontId="28" fillId="4" borderId="31" xfId="1" applyNumberFormat="1" applyFont="1" applyFill="1" applyBorder="1"/>
    <xf numFmtId="1" fontId="28" fillId="4" borderId="28" xfId="39" applyNumberFormat="1" applyFont="1" applyFill="1" applyBorder="1"/>
    <xf numFmtId="169" fontId="28" fillId="4" borderId="28" xfId="1" applyNumberFormat="1" applyFont="1" applyFill="1" applyBorder="1"/>
    <xf numFmtId="1" fontId="22" fillId="4" borderId="28" xfId="39" applyNumberFormat="1" applyFont="1" applyFill="1" applyBorder="1"/>
    <xf numFmtId="166" fontId="28" fillId="4" borderId="28" xfId="39" applyNumberFormat="1" applyFont="1" applyFill="1" applyBorder="1" applyAlignment="1">
      <alignment horizontal="center"/>
    </xf>
    <xf numFmtId="166" fontId="28" fillId="4" borderId="30" xfId="39" applyNumberFormat="1" applyFont="1" applyFill="1" applyBorder="1" applyAlignment="1">
      <alignment horizontal="center"/>
    </xf>
    <xf numFmtId="169" fontId="28" fillId="4" borderId="21" xfId="1" applyNumberFormat="1" applyFont="1" applyFill="1" applyBorder="1"/>
    <xf numFmtId="1" fontId="28" fillId="4" borderId="15" xfId="39" applyNumberFormat="1" applyFont="1" applyFill="1" applyBorder="1"/>
    <xf numFmtId="169" fontId="28" fillId="4" borderId="15" xfId="1" applyNumberFormat="1" applyFont="1" applyFill="1" applyBorder="1"/>
    <xf numFmtId="1" fontId="22" fillId="4" borderId="15" xfId="39" applyNumberFormat="1" applyFont="1" applyFill="1" applyBorder="1"/>
    <xf numFmtId="166" fontId="28" fillId="4" borderId="15" xfId="39" applyNumberFormat="1" applyFont="1" applyFill="1" applyBorder="1" applyAlignment="1">
      <alignment horizontal="center"/>
    </xf>
    <xf numFmtId="166" fontId="28" fillId="4" borderId="26" xfId="39" applyNumberFormat="1" applyFont="1" applyFill="1" applyBorder="1" applyAlignment="1">
      <alignment horizontal="center"/>
    </xf>
    <xf numFmtId="169" fontId="28" fillId="4" borderId="19" xfId="1" applyNumberFormat="1" applyFont="1" applyFill="1" applyBorder="1"/>
    <xf numFmtId="1" fontId="28" fillId="4" borderId="27" xfId="39" applyNumberFormat="1" applyFont="1" applyFill="1" applyBorder="1"/>
    <xf numFmtId="169" fontId="28" fillId="4" borderId="27" xfId="1" applyNumberFormat="1" applyFont="1" applyFill="1" applyBorder="1"/>
    <xf numFmtId="1" fontId="22" fillId="4" borderId="27" xfId="39" applyNumberFormat="1" applyFont="1" applyFill="1" applyBorder="1"/>
    <xf numFmtId="166" fontId="28" fillId="4" borderId="27" xfId="39" applyNumberFormat="1" applyFont="1" applyFill="1" applyBorder="1" applyAlignment="1">
      <alignment horizontal="center"/>
    </xf>
    <xf numFmtId="166" fontId="28" fillId="4" borderId="29" xfId="39" applyNumberFormat="1" applyFont="1" applyFill="1" applyBorder="1" applyAlignment="1">
      <alignment horizontal="center"/>
    </xf>
    <xf numFmtId="0" fontId="27" fillId="4" borderId="4" xfId="39" applyFont="1" applyFill="1" applyBorder="1"/>
    <xf numFmtId="2" fontId="29" fillId="4" borderId="4" xfId="39" applyNumberFormat="1" applyFont="1" applyFill="1" applyBorder="1"/>
    <xf numFmtId="0" fontId="28" fillId="4" borderId="0" xfId="39" applyFont="1" applyFill="1" applyAlignment="1">
      <alignment horizontal="right"/>
    </xf>
    <xf numFmtId="0" fontId="28" fillId="4" borderId="0" xfId="39" applyFont="1" applyFill="1"/>
    <xf numFmtId="167" fontId="29" fillId="4" borderId="0" xfId="39" applyNumberFormat="1" applyFont="1" applyFill="1"/>
    <xf numFmtId="0" fontId="28" fillId="4" borderId="5" xfId="39" applyFont="1" applyFill="1" applyBorder="1"/>
    <xf numFmtId="0" fontId="28" fillId="4" borderId="47" xfId="39" applyFont="1" applyFill="1" applyBorder="1"/>
    <xf numFmtId="0" fontId="28" fillId="4" borderId="36" xfId="39" applyFont="1" applyFill="1" applyBorder="1"/>
    <xf numFmtId="166" fontId="28" fillId="4" borderId="36" xfId="39" applyNumberFormat="1" applyFont="1" applyFill="1" applyBorder="1"/>
    <xf numFmtId="0" fontId="28" fillId="4" borderId="49" xfId="39" applyFont="1" applyFill="1" applyBorder="1"/>
    <xf numFmtId="2" fontId="29" fillId="4" borderId="45" xfId="39" applyNumberFormat="1" applyFont="1" applyFill="1" applyBorder="1"/>
    <xf numFmtId="0" fontId="28" fillId="4" borderId="41" xfId="39" applyFont="1" applyFill="1" applyBorder="1" applyAlignment="1">
      <alignment horizontal="right"/>
    </xf>
    <xf numFmtId="0" fontId="28" fillId="4" borderId="41" xfId="39" applyFont="1" applyFill="1" applyBorder="1"/>
    <xf numFmtId="167" fontId="29" fillId="4" borderId="41" xfId="39" applyNumberFormat="1" applyFont="1" applyFill="1" applyBorder="1"/>
    <xf numFmtId="0" fontId="28" fillId="4" borderId="48" xfId="39" applyFont="1" applyFill="1" applyBorder="1"/>
    <xf numFmtId="0" fontId="30" fillId="4" borderId="50" xfId="39" applyFont="1" applyFill="1" applyBorder="1" applyAlignment="1">
      <alignment horizontal="center" vertical="center" wrapText="1"/>
    </xf>
    <xf numFmtId="0" fontId="30" fillId="4" borderId="16" xfId="39" applyFont="1" applyFill="1" applyBorder="1" applyAlignment="1">
      <alignment horizontal="center" vertical="center" wrapText="1"/>
    </xf>
    <xf numFmtId="0" fontId="22" fillId="4" borderId="2" xfId="39" applyFont="1" applyFill="1" applyBorder="1"/>
    <xf numFmtId="9" fontId="22" fillId="6" borderId="0" xfId="39" applyNumberFormat="1" applyFont="1" applyFill="1" applyProtection="1">
      <protection locked="0"/>
    </xf>
    <xf numFmtId="172" fontId="22" fillId="4" borderId="4" xfId="39" applyNumberFormat="1" applyFont="1" applyFill="1" applyBorder="1" applyAlignment="1">
      <alignment horizontal="left"/>
    </xf>
    <xf numFmtId="0" fontId="22" fillId="6" borderId="0" xfId="39" applyFont="1" applyFill="1"/>
    <xf numFmtId="0" fontId="22" fillId="6" borderId="0" xfId="39" applyFont="1" applyFill="1" applyProtection="1">
      <protection locked="0"/>
    </xf>
    <xf numFmtId="173" fontId="22" fillId="4" borderId="4" xfId="39" applyNumberFormat="1" applyFont="1" applyFill="1" applyBorder="1" applyAlignment="1">
      <alignment horizontal="left"/>
    </xf>
    <xf numFmtId="166" fontId="22" fillId="4" borderId="0" xfId="39" applyNumberFormat="1" applyFont="1" applyFill="1"/>
    <xf numFmtId="166" fontId="22" fillId="0" borderId="0" xfId="39" applyNumberFormat="1" applyFont="1" applyAlignment="1">
      <alignment horizontal="right"/>
    </xf>
    <xf numFmtId="0" fontId="22" fillId="4" borderId="7" xfId="39" applyFont="1" applyFill="1" applyBorder="1"/>
    <xf numFmtId="0" fontId="31" fillId="6" borderId="6" xfId="39" applyFont="1" applyFill="1" applyBorder="1"/>
    <xf numFmtId="0" fontId="31" fillId="6" borderId="6" xfId="39" applyFont="1" applyFill="1" applyBorder="1" applyAlignment="1" applyProtection="1">
      <alignment horizontal="right"/>
      <protection locked="0"/>
    </xf>
    <xf numFmtId="0" fontId="31" fillId="4" borderId="6" xfId="39" applyFont="1" applyFill="1" applyBorder="1"/>
    <xf numFmtId="0" fontId="31" fillId="4" borderId="8" xfId="39" applyFont="1" applyFill="1" applyBorder="1"/>
    <xf numFmtId="2" fontId="32" fillId="4" borderId="0" xfId="39" applyNumberFormat="1" applyFont="1" applyFill="1" applyAlignment="1">
      <alignment horizontal="left"/>
    </xf>
    <xf numFmtId="170" fontId="26" fillId="4" borderId="0" xfId="42" applyNumberFormat="1" applyFont="1" applyFill="1" applyBorder="1" applyAlignment="1">
      <alignment horizontal="left"/>
    </xf>
    <xf numFmtId="0" fontId="32" fillId="4" borderId="0" xfId="39" applyFont="1" applyFill="1"/>
    <xf numFmtId="0" fontId="31" fillId="4" borderId="0" xfId="39" applyFont="1" applyFill="1" applyAlignment="1">
      <alignment horizontal="left"/>
    </xf>
    <xf numFmtId="0" fontId="32" fillId="4" borderId="0" xfId="39" applyFont="1" applyFill="1" applyAlignment="1">
      <alignment horizontal="left"/>
    </xf>
    <xf numFmtId="9" fontId="31" fillId="6" borderId="0" xfId="39" applyNumberFormat="1" applyFont="1" applyFill="1" applyAlignment="1" applyProtection="1">
      <alignment horizontal="center"/>
      <protection locked="0"/>
    </xf>
    <xf numFmtId="2" fontId="31" fillId="4" borderId="0" xfId="39" applyNumberFormat="1" applyFont="1" applyFill="1" applyAlignment="1">
      <alignment horizontal="center"/>
    </xf>
    <xf numFmtId="0" fontId="31" fillId="4" borderId="0" xfId="39" applyFont="1" applyFill="1"/>
    <xf numFmtId="169" fontId="31" fillId="6" borderId="0" xfId="39" applyNumberFormat="1" applyFont="1" applyFill="1" applyAlignment="1" applyProtection="1">
      <alignment horizontal="center"/>
      <protection locked="0"/>
    </xf>
    <xf numFmtId="164" fontId="31" fillId="6" borderId="0" xfId="42" applyFont="1" applyFill="1" applyBorder="1" applyAlignment="1" applyProtection="1">
      <alignment horizontal="left"/>
      <protection locked="0"/>
    </xf>
    <xf numFmtId="166" fontId="27" fillId="4" borderId="0" xfId="39" applyNumberFormat="1" applyFont="1" applyFill="1"/>
    <xf numFmtId="166" fontId="26" fillId="6" borderId="0" xfId="39" applyNumberFormat="1" applyFont="1" applyFill="1" applyAlignment="1" applyProtection="1">
      <alignment horizontal="center"/>
      <protection locked="0"/>
    </xf>
    <xf numFmtId="0" fontId="32" fillId="6" borderId="0" xfId="39" applyFont="1" applyFill="1" applyAlignment="1" applyProtection="1">
      <alignment horizontal="center"/>
      <protection locked="0"/>
    </xf>
    <xf numFmtId="0" fontId="26" fillId="6" borderId="0" xfId="39" applyFont="1" applyFill="1" applyAlignment="1" applyProtection="1">
      <alignment horizontal="center"/>
      <protection locked="0"/>
    </xf>
    <xf numFmtId="0" fontId="32" fillId="6" borderId="0" xfId="39" applyFont="1" applyFill="1" applyAlignment="1">
      <alignment horizontal="left"/>
    </xf>
    <xf numFmtId="0" fontId="32" fillId="6" borderId="0" xfId="39" applyFont="1" applyFill="1" applyAlignment="1" applyProtection="1">
      <alignment horizontal="left"/>
      <protection locked="0"/>
    </xf>
    <xf numFmtId="0" fontId="22" fillId="4" borderId="45" xfId="39" applyFont="1" applyFill="1" applyBorder="1"/>
    <xf numFmtId="0" fontId="34" fillId="4" borderId="0" xfId="43" applyFont="1" applyFill="1" applyBorder="1" applyAlignment="1" applyProtection="1">
      <alignment horizontal="right"/>
    </xf>
    <xf numFmtId="0" fontId="35" fillId="4" borderId="0" xfId="39" applyFont="1" applyFill="1" applyAlignment="1">
      <alignment horizontal="center"/>
    </xf>
    <xf numFmtId="0" fontId="35" fillId="4" borderId="0" xfId="39" applyFont="1" applyFill="1" applyAlignment="1">
      <alignment horizontal="left"/>
    </xf>
    <xf numFmtId="0" fontId="36" fillId="4" borderId="5" xfId="39" applyFont="1" applyFill="1" applyBorder="1" applyAlignment="1">
      <alignment horizontal="center"/>
    </xf>
    <xf numFmtId="0" fontId="22" fillId="4" borderId="47" xfId="39" applyFont="1" applyFill="1" applyBorder="1"/>
    <xf numFmtId="0" fontId="35" fillId="4" borderId="36" xfId="39" applyFont="1" applyFill="1" applyBorder="1" applyAlignment="1">
      <alignment horizontal="right"/>
    </xf>
    <xf numFmtId="0" fontId="35" fillId="4" borderId="36" xfId="39" applyFont="1" applyFill="1" applyBorder="1" applyAlignment="1">
      <alignment horizontal="center"/>
    </xf>
    <xf numFmtId="0" fontId="22" fillId="4" borderId="36" xfId="39" applyFont="1" applyFill="1" applyBorder="1"/>
    <xf numFmtId="0" fontId="22" fillId="4" borderId="36" xfId="39" applyFont="1" applyFill="1" applyBorder="1" applyAlignment="1">
      <alignment horizontal="left"/>
    </xf>
    <xf numFmtId="0" fontId="36" fillId="4" borderId="49" xfId="39" applyFont="1" applyFill="1" applyBorder="1" applyAlignment="1">
      <alignment horizontal="center"/>
    </xf>
    <xf numFmtId="0" fontId="4" fillId="0" borderId="35" xfId="39" applyBorder="1"/>
    <xf numFmtId="0" fontId="4" fillId="0" borderId="36" xfId="39" applyBorder="1"/>
    <xf numFmtId="0" fontId="4" fillId="0" borderId="37" xfId="39" applyBorder="1"/>
    <xf numFmtId="0" fontId="4" fillId="0" borderId="0" xfId="39" applyAlignment="1">
      <alignment wrapText="1"/>
    </xf>
    <xf numFmtId="0" fontId="4" fillId="0" borderId="0" xfId="39" applyAlignment="1">
      <alignment vertical="center"/>
    </xf>
    <xf numFmtId="0" fontId="4" fillId="0" borderId="13" xfId="39" applyBorder="1"/>
    <xf numFmtId="0" fontId="9" fillId="0" borderId="18" xfId="39" applyFont="1" applyBorder="1"/>
    <xf numFmtId="0" fontId="10" fillId="0" borderId="18" xfId="39" applyFont="1" applyBorder="1"/>
    <xf numFmtId="0" fontId="4" fillId="0" borderId="41" xfId="39" applyBorder="1"/>
    <xf numFmtId="0" fontId="4" fillId="0" borderId="39" xfId="39" applyBorder="1"/>
    <xf numFmtId="0" fontId="4" fillId="0" borderId="18" xfId="39" applyBorder="1"/>
    <xf numFmtId="0" fontId="4" fillId="0" borderId="13" xfId="39" applyBorder="1" applyAlignment="1">
      <alignment horizontal="left" indent="1"/>
    </xf>
    <xf numFmtId="0" fontId="4" fillId="0" borderId="0" xfId="39" applyAlignment="1">
      <alignment vertical="center" wrapText="1"/>
    </xf>
    <xf numFmtId="0" fontId="18" fillId="0" borderId="38" xfId="39" applyFont="1" applyBorder="1" applyAlignment="1">
      <alignment horizontal="left" indent="1"/>
    </xf>
    <xf numFmtId="0" fontId="4" fillId="0" borderId="0" xfId="39" applyAlignment="1">
      <alignment vertical="top" wrapText="1"/>
    </xf>
    <xf numFmtId="0" fontId="4" fillId="0" borderId="18" xfId="39" applyBorder="1" applyAlignment="1">
      <alignment vertical="top" wrapText="1"/>
    </xf>
    <xf numFmtId="0" fontId="4" fillId="0" borderId="0" xfId="39" applyAlignment="1">
      <alignment horizontal="justify" vertical="top"/>
    </xf>
    <xf numFmtId="0" fontId="4" fillId="0" borderId="38" xfId="39" applyBorder="1"/>
    <xf numFmtId="0" fontId="39" fillId="0" borderId="0" xfId="39" applyFont="1" applyAlignment="1">
      <alignment vertical="top"/>
    </xf>
    <xf numFmtId="0" fontId="7" fillId="0" borderId="18" xfId="39" applyFont="1" applyBorder="1" applyAlignment="1">
      <alignment horizontal="left" vertical="center"/>
    </xf>
    <xf numFmtId="0" fontId="4" fillId="8" borderId="15" xfId="39" applyFill="1" applyBorder="1" applyAlignment="1">
      <alignment horizontal="center"/>
    </xf>
    <xf numFmtId="0" fontId="14" fillId="7" borderId="15" xfId="39" applyFont="1" applyFill="1" applyBorder="1" applyAlignment="1">
      <alignment horizontal="center" vertical="center" wrapText="1"/>
    </xf>
    <xf numFmtId="0" fontId="4" fillId="0" borderId="18" xfId="39" applyBorder="1" applyAlignment="1">
      <alignment vertical="center" wrapText="1"/>
    </xf>
    <xf numFmtId="0" fontId="4" fillId="0" borderId="0" xfId="0" applyFont="1"/>
    <xf numFmtId="0" fontId="18" fillId="0" borderId="18" xfId="39" applyFont="1" applyBorder="1"/>
    <xf numFmtId="174" fontId="8" fillId="5" borderId="42" xfId="33" applyNumberFormat="1" applyFont="1" applyFill="1" applyBorder="1" applyAlignment="1">
      <alignment horizontal="left" vertical="center" wrapText="1"/>
    </xf>
    <xf numFmtId="41" fontId="8" fillId="5" borderId="43" xfId="33" applyFont="1" applyFill="1" applyBorder="1" applyAlignment="1">
      <alignment horizontal="left" vertical="center" wrapText="1"/>
    </xf>
    <xf numFmtId="0" fontId="4" fillId="0" borderId="13" xfId="39" applyBorder="1" applyAlignment="1">
      <alignment horizontal="left"/>
    </xf>
    <xf numFmtId="168" fontId="8" fillId="5" borderId="43" xfId="33" applyNumberFormat="1" applyFont="1" applyFill="1" applyBorder="1" applyAlignment="1">
      <alignment horizontal="center" vertical="center" wrapText="1"/>
    </xf>
    <xf numFmtId="0" fontId="5" fillId="0" borderId="0" xfId="39" applyFont="1" applyAlignment="1">
      <alignment vertical="center"/>
    </xf>
    <xf numFmtId="0" fontId="4" fillId="0" borderId="0" xfId="0" applyFont="1" applyAlignment="1">
      <alignment vertical="center"/>
    </xf>
    <xf numFmtId="0" fontId="0" fillId="0" borderId="0" xfId="0" applyAlignment="1">
      <alignment vertical="center"/>
    </xf>
    <xf numFmtId="0" fontId="17" fillId="0" borderId="0" xfId="39" applyFont="1" applyAlignment="1">
      <alignment horizontal="left" vertical="center" wrapText="1"/>
    </xf>
    <xf numFmtId="0" fontId="0" fillId="0" borderId="41" xfId="0" applyBorder="1" applyAlignment="1">
      <alignment vertical="center"/>
    </xf>
    <xf numFmtId="0" fontId="4" fillId="0" borderId="13" xfId="39" applyBorder="1" applyAlignment="1">
      <alignment vertical="center" wrapText="1"/>
    </xf>
    <xf numFmtId="0" fontId="8" fillId="0" borderId="18" xfId="39" applyFont="1" applyBorder="1" applyAlignment="1">
      <alignment vertical="center"/>
    </xf>
    <xf numFmtId="0" fontId="17" fillId="0" borderId="14" xfId="39" applyFont="1" applyBorder="1" applyAlignment="1">
      <alignment vertical="center"/>
    </xf>
    <xf numFmtId="0" fontId="18" fillId="0" borderId="12" xfId="39" applyFont="1" applyBorder="1" applyAlignment="1">
      <alignment vertical="center" wrapText="1"/>
    </xf>
    <xf numFmtId="0" fontId="8" fillId="0" borderId="41" xfId="39" applyFont="1" applyBorder="1"/>
    <xf numFmtId="0" fontId="8" fillId="0" borderId="41" xfId="39" applyFont="1" applyBorder="1" applyAlignment="1">
      <alignment horizontal="center"/>
    </xf>
    <xf numFmtId="0" fontId="4" fillId="0" borderId="44" xfId="39" applyBorder="1"/>
    <xf numFmtId="0" fontId="7" fillId="0" borderId="0" xfId="39" applyFont="1" applyAlignment="1">
      <alignment horizontal="center" vertical="center" wrapText="1"/>
    </xf>
    <xf numFmtId="0" fontId="8" fillId="3" borderId="15" xfId="0" applyFont="1" applyFill="1" applyBorder="1" applyAlignment="1">
      <alignment horizontal="center" vertical="center" wrapText="1"/>
    </xf>
    <xf numFmtId="0" fontId="0" fillId="0" borderId="0" xfId="0" applyAlignment="1">
      <alignment horizontal="left" vertical="center"/>
    </xf>
    <xf numFmtId="0" fontId="4" fillId="0" borderId="18" xfId="0" applyFont="1" applyBorder="1" applyAlignment="1">
      <alignment vertical="center"/>
    </xf>
    <xf numFmtId="0" fontId="0" fillId="0" borderId="18" xfId="0" applyBorder="1" applyAlignment="1">
      <alignment vertical="center"/>
    </xf>
    <xf numFmtId="0" fontId="18" fillId="0" borderId="41" xfId="39" applyFont="1" applyBorder="1"/>
    <xf numFmtId="168" fontId="18" fillId="0" borderId="41" xfId="33" applyNumberFormat="1" applyFont="1" applyBorder="1" applyAlignment="1">
      <alignment horizontal="left" vertical="center" wrapText="1"/>
    </xf>
    <xf numFmtId="168" fontId="18" fillId="0" borderId="39" xfId="33" applyNumberFormat="1" applyFont="1" applyBorder="1" applyAlignment="1">
      <alignment horizontal="left" vertical="center" wrapText="1"/>
    </xf>
    <xf numFmtId="0" fontId="8" fillId="5" borderId="42" xfId="0" applyFont="1" applyFill="1" applyBorder="1" applyAlignment="1">
      <alignment vertical="center" wrapText="1"/>
    </xf>
    <xf numFmtId="0" fontId="7" fillId="0" borderId="18" xfId="0" applyFont="1" applyBorder="1" applyAlignment="1">
      <alignment vertical="center" wrapText="1"/>
    </xf>
    <xf numFmtId="0" fontId="7" fillId="0" borderId="13" xfId="0" applyFont="1" applyBorder="1" applyAlignment="1">
      <alignment vertical="center" wrapText="1"/>
    </xf>
    <xf numFmtId="0" fontId="7" fillId="0" borderId="0" xfId="0" applyFont="1" applyAlignment="1">
      <alignment vertical="center" wrapText="1"/>
    </xf>
    <xf numFmtId="0" fontId="7" fillId="0" borderId="38" xfId="0" applyFont="1" applyBorder="1" applyAlignment="1">
      <alignment vertical="center" wrapText="1"/>
    </xf>
    <xf numFmtId="0" fontId="7" fillId="0" borderId="41" xfId="0" applyFont="1" applyBorder="1" applyAlignment="1">
      <alignment vertical="center" wrapText="1"/>
    </xf>
    <xf numFmtId="0" fontId="7" fillId="0" borderId="39" xfId="0" applyFont="1" applyBorder="1" applyAlignment="1">
      <alignment vertical="center" wrapText="1"/>
    </xf>
    <xf numFmtId="0" fontId="4" fillId="0" borderId="0" xfId="0" applyFont="1" applyAlignment="1">
      <alignment horizontal="right" vertical="center" wrapText="1"/>
    </xf>
    <xf numFmtId="0" fontId="14" fillId="10" borderId="15" xfId="0" applyFont="1" applyFill="1" applyBorder="1" applyAlignment="1">
      <alignment horizontal="center" vertical="center" wrapText="1"/>
    </xf>
    <xf numFmtId="41" fontId="8" fillId="5" borderId="57" xfId="33" applyFont="1" applyFill="1" applyBorder="1" applyAlignment="1">
      <alignment horizontal="left" vertical="center" wrapText="1"/>
    </xf>
    <xf numFmtId="41" fontId="7" fillId="0" borderId="43" xfId="33" applyFont="1" applyFill="1" applyBorder="1" applyAlignment="1">
      <alignment horizontal="center" vertical="center" wrapText="1"/>
    </xf>
    <xf numFmtId="0" fontId="7" fillId="0" borderId="0" xfId="0" applyFont="1" applyAlignment="1">
      <alignment horizontal="left" vertical="center"/>
    </xf>
    <xf numFmtId="0" fontId="4" fillId="0" borderId="13" xfId="0" applyFont="1" applyBorder="1" applyAlignment="1">
      <alignment horizontal="left" vertical="center"/>
    </xf>
    <xf numFmtId="0" fontId="4" fillId="0" borderId="0" xfId="0" applyFont="1" applyAlignment="1">
      <alignment horizontal="left" vertical="center"/>
    </xf>
    <xf numFmtId="0" fontId="4" fillId="0" borderId="18" xfId="0" applyFont="1" applyBorder="1" applyAlignment="1">
      <alignment horizontal="left" vertical="center"/>
    </xf>
    <xf numFmtId="0" fontId="7" fillId="0" borderId="0" xfId="39" applyFont="1" applyAlignment="1">
      <alignment horizontal="center" vertical="center"/>
    </xf>
    <xf numFmtId="41" fontId="8" fillId="5" borderId="42" xfId="33" applyFont="1" applyFill="1" applyBorder="1" applyAlignment="1">
      <alignment horizontal="center" vertical="center" wrapText="1"/>
    </xf>
    <xf numFmtId="0" fontId="4" fillId="0" borderId="44" xfId="39" applyBorder="1" applyAlignment="1">
      <alignment vertical="center"/>
    </xf>
    <xf numFmtId="0" fontId="0" fillId="0" borderId="44" xfId="0" applyBorder="1" applyAlignment="1">
      <alignment vertical="center"/>
    </xf>
    <xf numFmtId="0" fontId="0" fillId="0" borderId="44" xfId="0" applyBorder="1" applyAlignment="1">
      <alignment horizontal="left" vertical="center"/>
    </xf>
    <xf numFmtId="0" fontId="4" fillId="0" borderId="18" xfId="39" applyBorder="1" applyAlignment="1">
      <alignment horizontal="left" vertical="center" wrapText="1"/>
    </xf>
    <xf numFmtId="0" fontId="4" fillId="0" borderId="0" xfId="39" applyAlignment="1">
      <alignment horizontal="left" vertical="center" wrapText="1"/>
    </xf>
    <xf numFmtId="0" fontId="8" fillId="11" borderId="15" xfId="0" applyFont="1" applyFill="1" applyBorder="1" applyAlignment="1">
      <alignment horizontal="center" vertical="center" wrapText="1"/>
    </xf>
    <xf numFmtId="0" fontId="18" fillId="0" borderId="0" xfId="39" applyFont="1" applyAlignment="1">
      <alignment vertical="center" wrapText="1"/>
    </xf>
    <xf numFmtId="0" fontId="4" fillId="0" borderId="13" xfId="39" applyBorder="1" applyAlignment="1">
      <alignment vertical="center"/>
    </xf>
    <xf numFmtId="0" fontId="18" fillId="0" borderId="41" xfId="39" applyFont="1" applyBorder="1" applyAlignment="1">
      <alignment horizontal="left" vertical="center" wrapText="1"/>
    </xf>
    <xf numFmtId="0" fontId="18" fillId="0" borderId="39" xfId="39" applyFont="1" applyBorder="1" applyAlignment="1">
      <alignment horizontal="left" vertical="center" wrapText="1"/>
    </xf>
    <xf numFmtId="0" fontId="18" fillId="0" borderId="18" xfId="39" applyFont="1" applyBorder="1" applyAlignment="1">
      <alignment vertical="center" wrapText="1"/>
    </xf>
    <xf numFmtId="0" fontId="7" fillId="0" borderId="13" xfId="39" applyFont="1" applyBorder="1" applyAlignment="1">
      <alignment horizontal="left" vertical="center"/>
    </xf>
    <xf numFmtId="0" fontId="8" fillId="3" borderId="15" xfId="39" applyFont="1" applyFill="1" applyBorder="1" applyAlignment="1">
      <alignment horizontal="center" vertical="center" wrapText="1"/>
    </xf>
    <xf numFmtId="0" fontId="9" fillId="0" borderId="36" xfId="39" applyFont="1" applyBorder="1" applyAlignment="1">
      <alignment horizontal="center" vertical="center" wrapText="1"/>
    </xf>
    <xf numFmtId="0" fontId="7" fillId="0" borderId="18" xfId="39" applyFont="1" applyBorder="1" applyAlignment="1">
      <alignment vertical="center"/>
    </xf>
    <xf numFmtId="0" fontId="4" fillId="0" borderId="18" xfId="39" applyBorder="1" applyAlignment="1">
      <alignment vertical="center"/>
    </xf>
    <xf numFmtId="0" fontId="18" fillId="0" borderId="0" xfId="39" applyFont="1" applyAlignment="1">
      <alignment vertical="center"/>
    </xf>
    <xf numFmtId="0" fontId="5" fillId="0" borderId="0" xfId="39" applyFont="1" applyAlignment="1">
      <alignment horizontal="center" vertical="center"/>
    </xf>
    <xf numFmtId="0" fontId="4" fillId="0" borderId="41" xfId="39" applyBorder="1" applyAlignment="1">
      <alignment vertical="center"/>
    </xf>
    <xf numFmtId="0" fontId="18" fillId="0" borderId="41" xfId="39" applyFont="1" applyBorder="1" applyAlignment="1">
      <alignment vertical="center"/>
    </xf>
    <xf numFmtId="0" fontId="7" fillId="0" borderId="37" xfId="39" applyFont="1" applyBorder="1" applyAlignment="1">
      <alignment vertical="center" wrapText="1"/>
    </xf>
    <xf numFmtId="0" fontId="9" fillId="0" borderId="18" xfId="39" applyFont="1" applyBorder="1" applyAlignment="1">
      <alignment vertical="center"/>
    </xf>
    <xf numFmtId="0" fontId="7" fillId="0" borderId="18" xfId="39" applyFont="1" applyBorder="1" applyAlignment="1">
      <alignment horizontal="left" vertical="center" wrapText="1"/>
    </xf>
    <xf numFmtId="0" fontId="17" fillId="0" borderId="18" xfId="39" applyFont="1" applyBorder="1" applyAlignment="1">
      <alignment horizontal="left" vertical="center" wrapText="1"/>
    </xf>
    <xf numFmtId="0" fontId="4" fillId="0" borderId="38" xfId="39" applyBorder="1" applyAlignment="1">
      <alignment vertical="center"/>
    </xf>
    <xf numFmtId="0" fontId="5" fillId="0" borderId="41" xfId="39" applyFont="1" applyBorder="1" applyAlignment="1">
      <alignment horizontal="center" vertical="center"/>
    </xf>
    <xf numFmtId="0" fontId="5" fillId="0" borderId="41" xfId="39" applyFont="1" applyBorder="1" applyAlignment="1">
      <alignment vertical="center"/>
    </xf>
    <xf numFmtId="0" fontId="5" fillId="0" borderId="39" xfId="39" applyFont="1" applyBorder="1" applyAlignment="1">
      <alignment vertical="center"/>
    </xf>
    <xf numFmtId="0" fontId="41" fillId="0" borderId="56" xfId="39" applyFont="1" applyBorder="1" applyAlignment="1">
      <alignment horizontal="center" vertical="center" wrapText="1"/>
    </xf>
    <xf numFmtId="0" fontId="4" fillId="0" borderId="15" xfId="39" applyBorder="1" applyAlignment="1">
      <alignment horizontal="center" vertical="center" wrapText="1"/>
    </xf>
    <xf numFmtId="0" fontId="7" fillId="0" borderId="0" xfId="39" applyFont="1" applyAlignment="1">
      <alignment horizontal="left" vertical="center"/>
    </xf>
    <xf numFmtId="0" fontId="4" fillId="0" borderId="0" xfId="39" applyAlignment="1">
      <alignment horizontal="left" vertical="center"/>
    </xf>
    <xf numFmtId="0" fontId="17" fillId="0" borderId="14" xfId="39" applyFont="1" applyBorder="1" applyAlignment="1">
      <alignment horizontal="left" vertical="center"/>
    </xf>
    <xf numFmtId="0" fontId="7" fillId="0" borderId="13" xfId="39" applyFont="1" applyBorder="1" applyAlignment="1">
      <alignment horizontal="left" vertical="center" wrapText="1"/>
    </xf>
    <xf numFmtId="0" fontId="8" fillId="0" borderId="15" xfId="39" applyFont="1" applyBorder="1" applyAlignment="1">
      <alignment horizontal="center" vertical="center" wrapText="1"/>
    </xf>
    <xf numFmtId="0" fontId="4" fillId="0" borderId="13" xfId="39" applyBorder="1" applyAlignment="1">
      <alignment horizontal="left" vertical="center" wrapText="1"/>
    </xf>
    <xf numFmtId="0" fontId="7" fillId="0" borderId="18" xfId="39" applyFont="1" applyBorder="1"/>
    <xf numFmtId="0" fontId="7" fillId="0" borderId="36" xfId="39" applyFont="1" applyBorder="1" applyAlignment="1">
      <alignment horizontal="center" vertical="center" wrapText="1"/>
    </xf>
    <xf numFmtId="0" fontId="42" fillId="0" borderId="38" xfId="39" applyFont="1" applyBorder="1" applyAlignment="1">
      <alignment vertical="center" wrapText="1"/>
    </xf>
    <xf numFmtId="0" fontId="18" fillId="0" borderId="39" xfId="39" applyFont="1" applyBorder="1" applyAlignment="1">
      <alignment vertical="center"/>
    </xf>
    <xf numFmtId="0" fontId="7" fillId="0" borderId="13" xfId="0" applyFont="1" applyBorder="1" applyAlignment="1">
      <alignment horizontal="left" vertical="center"/>
    </xf>
    <xf numFmtId="0" fontId="7" fillId="0" borderId="18" xfId="0" applyFont="1" applyBorder="1" applyAlignment="1">
      <alignment horizontal="left" vertical="center"/>
    </xf>
    <xf numFmtId="0" fontId="8" fillId="12" borderId="15" xfId="0" applyFont="1" applyFill="1" applyBorder="1" applyAlignment="1">
      <alignment horizontal="center" vertical="center" wrapText="1"/>
    </xf>
    <xf numFmtId="0" fontId="0" fillId="0" borderId="13" xfId="0" applyBorder="1" applyAlignment="1">
      <alignment vertical="center"/>
    </xf>
    <xf numFmtId="0" fontId="0" fillId="0" borderId="38" xfId="0" applyBorder="1" applyAlignment="1">
      <alignment vertical="center"/>
    </xf>
    <xf numFmtId="0" fontId="43" fillId="0" borderId="13" xfId="0" applyFont="1" applyBorder="1"/>
    <xf numFmtId="0" fontId="19" fillId="0" borderId="0" xfId="0" applyFont="1"/>
    <xf numFmtId="0" fontId="19" fillId="0" borderId="0" xfId="0" applyFont="1" applyAlignment="1">
      <alignment horizontal="right"/>
    </xf>
    <xf numFmtId="0" fontId="19" fillId="0" borderId="42" xfId="0" applyFont="1" applyBorder="1"/>
    <xf numFmtId="0" fontId="19" fillId="5" borderId="43" xfId="39" applyFont="1" applyFill="1" applyBorder="1" applyAlignment="1">
      <alignment wrapText="1"/>
    </xf>
    <xf numFmtId="0" fontId="7" fillId="0" borderId="38" xfId="0" applyFont="1" applyBorder="1" applyAlignment="1">
      <alignment vertical="center"/>
    </xf>
    <xf numFmtId="0" fontId="0" fillId="0" borderId="39" xfId="0" applyBorder="1" applyAlignment="1">
      <alignment vertical="center"/>
    </xf>
    <xf numFmtId="0" fontId="19" fillId="0" borderId="18" xfId="0" applyFont="1" applyBorder="1" applyAlignment="1">
      <alignment horizontal="right" vertical="center"/>
    </xf>
    <xf numFmtId="0" fontId="40" fillId="0" borderId="13" xfId="39" applyFont="1" applyBorder="1" applyAlignment="1">
      <alignment vertical="center"/>
    </xf>
    <xf numFmtId="0" fontId="18" fillId="0" borderId="13" xfId="39" applyFont="1" applyBorder="1" applyAlignment="1">
      <alignment vertical="center" wrapText="1"/>
    </xf>
    <xf numFmtId="0" fontId="0" fillId="0" borderId="0" xfId="0" applyAlignment="1">
      <alignment horizontal="left"/>
    </xf>
    <xf numFmtId="0" fontId="18" fillId="0" borderId="18" xfId="39" applyFont="1" applyBorder="1" applyAlignment="1">
      <alignment horizontal="left" vertical="center"/>
    </xf>
    <xf numFmtId="0" fontId="4" fillId="0" borderId="38" xfId="39" applyBorder="1" applyAlignment="1">
      <alignment horizontal="left"/>
    </xf>
    <xf numFmtId="0" fontId="4" fillId="0" borderId="41" xfId="39" applyBorder="1" applyAlignment="1">
      <alignment horizontal="left"/>
    </xf>
    <xf numFmtId="0" fontId="4" fillId="0" borderId="39" xfId="39" applyBorder="1" applyAlignment="1">
      <alignment horizontal="left"/>
    </xf>
    <xf numFmtId="0" fontId="4" fillId="0" borderId="35" xfId="39" applyBorder="1" applyAlignment="1">
      <alignment horizontal="left"/>
    </xf>
    <xf numFmtId="0" fontId="4" fillId="0" borderId="36" xfId="39" applyBorder="1" applyAlignment="1">
      <alignment horizontal="left"/>
    </xf>
    <xf numFmtId="0" fontId="4" fillId="0" borderId="37" xfId="39" applyBorder="1" applyAlignment="1">
      <alignment horizontal="left"/>
    </xf>
    <xf numFmtId="0" fontId="7" fillId="0" borderId="13" xfId="0" applyFont="1" applyBorder="1" applyAlignment="1">
      <alignment horizontal="left"/>
    </xf>
    <xf numFmtId="0" fontId="7" fillId="0" borderId="0" xfId="0" applyFont="1" applyAlignment="1">
      <alignment horizontal="left"/>
    </xf>
    <xf numFmtId="0" fontId="18" fillId="0" borderId="0" xfId="0" applyFont="1" applyAlignment="1">
      <alignment horizontal="left"/>
    </xf>
    <xf numFmtId="0" fontId="4" fillId="0" borderId="35" xfId="39" applyBorder="1" applyAlignment="1">
      <alignment horizontal="left" vertical="top" wrapText="1"/>
    </xf>
    <xf numFmtId="0" fontId="4" fillId="0" borderId="36" xfId="39" applyBorder="1" applyAlignment="1">
      <alignment horizontal="left" vertical="top" wrapText="1"/>
    </xf>
    <xf numFmtId="0" fontId="4" fillId="0" borderId="37" xfId="39" applyBorder="1" applyAlignment="1">
      <alignment horizontal="left" vertical="top" wrapText="1"/>
    </xf>
    <xf numFmtId="0" fontId="4" fillId="0" borderId="38" xfId="39" applyBorder="1" applyAlignment="1">
      <alignment horizontal="left" vertical="top" wrapText="1"/>
    </xf>
    <xf numFmtId="0" fontId="4" fillId="0" borderId="41" xfId="39" applyBorder="1" applyAlignment="1">
      <alignment horizontal="left" vertical="top" wrapText="1"/>
    </xf>
    <xf numFmtId="0" fontId="4" fillId="0" borderId="39" xfId="39" applyBorder="1" applyAlignment="1">
      <alignment horizontal="left" vertical="top" wrapText="1"/>
    </xf>
    <xf numFmtId="0" fontId="7" fillId="0" borderId="40" xfId="39" applyFont="1" applyBorder="1" applyAlignment="1">
      <alignment horizontal="center" vertical="center" wrapText="1"/>
    </xf>
    <xf numFmtId="0" fontId="7" fillId="0" borderId="44" xfId="39" applyFont="1" applyBorder="1" applyAlignment="1">
      <alignment horizontal="center" vertical="center" wrapText="1"/>
    </xf>
    <xf numFmtId="0" fontId="7" fillId="0" borderId="20" xfId="39" applyFont="1" applyBorder="1" applyAlignment="1">
      <alignment horizontal="center" vertical="center" wrapText="1"/>
    </xf>
    <xf numFmtId="0" fontId="7" fillId="0" borderId="13" xfId="39" applyFont="1" applyBorder="1" applyAlignment="1">
      <alignment horizontal="center" vertical="top"/>
    </xf>
    <xf numFmtId="0" fontId="7" fillId="0" borderId="0" xfId="39" applyFont="1" applyAlignment="1">
      <alignment horizontal="center" vertical="top"/>
    </xf>
    <xf numFmtId="0" fontId="7" fillId="0" borderId="18" xfId="39" applyFont="1" applyBorder="1" applyAlignment="1">
      <alignment horizontal="center" vertical="top"/>
    </xf>
    <xf numFmtId="0" fontId="7" fillId="0" borderId="38" xfId="39" applyFont="1" applyBorder="1" applyAlignment="1">
      <alignment horizontal="center" vertical="top"/>
    </xf>
    <xf numFmtId="0" fontId="7" fillId="0" borderId="41" xfId="39" applyFont="1" applyBorder="1" applyAlignment="1">
      <alignment horizontal="center" vertical="top"/>
    </xf>
    <xf numFmtId="0" fontId="7" fillId="0" borderId="39" xfId="39" applyFont="1" applyBorder="1" applyAlignment="1">
      <alignment horizontal="center" vertical="top"/>
    </xf>
    <xf numFmtId="0" fontId="7" fillId="0" borderId="35" xfId="39" applyFont="1" applyBorder="1" applyAlignment="1">
      <alignment horizontal="left" vertical="center"/>
    </xf>
    <xf numFmtId="0" fontId="7" fillId="0" borderId="36" xfId="39" applyFont="1" applyBorder="1" applyAlignment="1">
      <alignment horizontal="left" vertical="center"/>
    </xf>
    <xf numFmtId="0" fontId="7" fillId="0" borderId="37" xfId="39" applyFont="1" applyBorder="1" applyAlignment="1">
      <alignment horizontal="left" vertic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7" fillId="0" borderId="37" xfId="0" applyFont="1" applyBorder="1" applyAlignment="1">
      <alignment horizontal="left" vertical="center"/>
    </xf>
    <xf numFmtId="0" fontId="4" fillId="0" borderId="13" xfId="0" applyFont="1" applyBorder="1" applyAlignment="1">
      <alignment horizontal="left" vertical="center" wrapText="1"/>
    </xf>
    <xf numFmtId="0" fontId="4" fillId="0" borderId="0" xfId="0" applyFont="1" applyAlignment="1">
      <alignment horizontal="left" vertical="center" wrapText="1"/>
    </xf>
    <xf numFmtId="0" fontId="4" fillId="0" borderId="18" xfId="0" applyFont="1" applyBorder="1" applyAlignment="1">
      <alignment horizontal="left" vertical="center" wrapText="1"/>
    </xf>
    <xf numFmtId="0" fontId="4" fillId="0" borderId="13" xfId="0" applyFont="1" applyBorder="1" applyAlignment="1">
      <alignment horizontal="left" vertical="center"/>
    </xf>
    <xf numFmtId="0" fontId="4" fillId="0" borderId="0" xfId="0" applyFont="1" applyAlignment="1">
      <alignment horizontal="left" vertical="center"/>
    </xf>
    <xf numFmtId="0" fontId="4" fillId="0" borderId="18" xfId="0" applyFont="1" applyBorder="1" applyAlignment="1">
      <alignment horizontal="left" vertical="center"/>
    </xf>
    <xf numFmtId="0" fontId="4" fillId="0" borderId="38" xfId="39" applyBorder="1" applyAlignment="1">
      <alignment horizontal="center"/>
    </xf>
    <xf numFmtId="0" fontId="4" fillId="0" borderId="41" xfId="39" applyBorder="1" applyAlignment="1">
      <alignment horizontal="center"/>
    </xf>
    <xf numFmtId="0" fontId="4" fillId="0" borderId="39" xfId="39" applyBorder="1" applyAlignment="1">
      <alignment horizontal="center"/>
    </xf>
    <xf numFmtId="0" fontId="4" fillId="0" borderId="13" xfId="39" applyBorder="1" applyAlignment="1">
      <alignment horizontal="left" vertical="center"/>
    </xf>
    <xf numFmtId="0" fontId="4" fillId="0" borderId="0" xfId="39" applyAlignment="1">
      <alignment horizontal="left" vertical="center"/>
    </xf>
    <xf numFmtId="0" fontId="4" fillId="0" borderId="18" xfId="39" applyBorder="1" applyAlignment="1">
      <alignment horizontal="left" vertical="center"/>
    </xf>
    <xf numFmtId="0" fontId="7" fillId="0" borderId="13" xfId="39" applyFont="1" applyBorder="1" applyAlignment="1">
      <alignment horizontal="center" vertical="center"/>
    </xf>
    <xf numFmtId="0" fontId="7" fillId="0" borderId="0" xfId="39" applyFont="1" applyAlignment="1">
      <alignment horizontal="center" vertical="center"/>
    </xf>
    <xf numFmtId="0" fontId="7" fillId="0" borderId="18" xfId="39" applyFont="1" applyBorder="1" applyAlignment="1">
      <alignment horizontal="center" vertical="center"/>
    </xf>
    <xf numFmtId="0" fontId="7" fillId="0" borderId="38" xfId="39" applyFont="1" applyBorder="1" applyAlignment="1">
      <alignment horizontal="center" vertical="center"/>
    </xf>
    <xf numFmtId="0" fontId="7" fillId="0" borderId="41" xfId="39" applyFont="1" applyBorder="1" applyAlignment="1">
      <alignment horizontal="center" vertical="center"/>
    </xf>
    <xf numFmtId="0" fontId="7" fillId="0" borderId="39" xfId="39" applyFont="1" applyBorder="1" applyAlignment="1">
      <alignment horizontal="center" vertical="center"/>
    </xf>
    <xf numFmtId="0" fontId="4" fillId="0" borderId="15" xfId="39" applyBorder="1" applyAlignment="1">
      <alignment horizontal="center" vertical="center" wrapText="1"/>
    </xf>
    <xf numFmtId="0" fontId="4" fillId="0" borderId="15" xfId="39" applyBorder="1" applyAlignment="1">
      <alignment horizontal="center" vertical="center"/>
    </xf>
    <xf numFmtId="168" fontId="8" fillId="5" borderId="53" xfId="33" applyNumberFormat="1" applyFont="1" applyFill="1" applyBorder="1" applyAlignment="1">
      <alignment horizontal="center" vertical="center" wrapText="1"/>
    </xf>
    <xf numFmtId="168" fontId="8" fillId="5" borderId="42" xfId="33" applyNumberFormat="1" applyFont="1" applyFill="1" applyBorder="1" applyAlignment="1">
      <alignment horizontal="center" vertical="center" wrapText="1"/>
    </xf>
    <xf numFmtId="0" fontId="4" fillId="0" borderId="0" xfId="39" applyAlignment="1">
      <alignment horizontal="left" vertical="center" wrapText="1"/>
    </xf>
    <xf numFmtId="0" fontId="4" fillId="0" borderId="13" xfId="39" applyBorder="1" applyAlignment="1">
      <alignment horizontal="left" vertical="center" wrapText="1"/>
    </xf>
    <xf numFmtId="0" fontId="4" fillId="0" borderId="18" xfId="39" applyBorder="1" applyAlignment="1">
      <alignment horizontal="left" vertical="center" wrapText="1"/>
    </xf>
    <xf numFmtId="175" fontId="4" fillId="0" borderId="13" xfId="39" applyNumberFormat="1" applyBorder="1" applyAlignment="1">
      <alignment horizontal="center" vertical="center" wrapText="1"/>
    </xf>
    <xf numFmtId="175" fontId="4" fillId="0" borderId="18" xfId="39" applyNumberFormat="1" applyBorder="1" applyAlignment="1">
      <alignment horizontal="center" vertical="center" wrapText="1"/>
    </xf>
    <xf numFmtId="0" fontId="8" fillId="9" borderId="13" xfId="39" applyFont="1" applyFill="1" applyBorder="1" applyAlignment="1">
      <alignment horizontal="center" vertical="center" wrapText="1"/>
    </xf>
    <xf numFmtId="0" fontId="8" fillId="9" borderId="18" xfId="39" applyFont="1" applyFill="1" applyBorder="1" applyAlignment="1">
      <alignment horizontal="center" vertical="center" wrapText="1"/>
    </xf>
    <xf numFmtId="175" fontId="4" fillId="0" borderId="54" xfId="39" applyNumberFormat="1" applyBorder="1" applyAlignment="1">
      <alignment horizontal="center" vertical="center" wrapText="1"/>
    </xf>
    <xf numFmtId="175" fontId="4" fillId="0" borderId="55" xfId="39" applyNumberFormat="1" applyBorder="1" applyAlignment="1">
      <alignment horizontal="center" vertical="center" wrapText="1"/>
    </xf>
    <xf numFmtId="0" fontId="8" fillId="9" borderId="54" xfId="39" applyFont="1" applyFill="1" applyBorder="1" applyAlignment="1">
      <alignment horizontal="center" vertical="center" wrapText="1"/>
    </xf>
    <xf numFmtId="0" fontId="8" fillId="9" borderId="55" xfId="39" applyFont="1" applyFill="1" applyBorder="1" applyAlignment="1">
      <alignment horizontal="center" vertical="center" wrapText="1"/>
    </xf>
    <xf numFmtId="0" fontId="8" fillId="0" borderId="35" xfId="39" applyFont="1" applyBorder="1" applyAlignment="1">
      <alignment horizontal="center" vertical="center" wrapText="1"/>
    </xf>
    <xf numFmtId="0" fontId="8" fillId="0" borderId="37" xfId="39" applyFont="1" applyBorder="1" applyAlignment="1">
      <alignment horizontal="center" vertical="center" wrapText="1"/>
    </xf>
    <xf numFmtId="0" fontId="8" fillId="0" borderId="38" xfId="39" applyFont="1" applyBorder="1" applyAlignment="1">
      <alignment horizontal="center" vertical="center" wrapText="1"/>
    </xf>
    <xf numFmtId="0" fontId="8" fillId="0" borderId="39" xfId="39" applyFont="1" applyBorder="1" applyAlignment="1">
      <alignment horizontal="center" vertical="center" wrapText="1"/>
    </xf>
    <xf numFmtId="0" fontId="4" fillId="5" borderId="42" xfId="0" applyFont="1" applyFill="1" applyBorder="1" applyAlignment="1">
      <alignment horizontal="center" vertical="center" wrapText="1"/>
    </xf>
    <xf numFmtId="0" fontId="13" fillId="2" borderId="38" xfId="39" applyFont="1" applyFill="1" applyBorder="1" applyAlignment="1">
      <alignment horizontal="center" vertical="center"/>
    </xf>
    <xf numFmtId="0" fontId="13" fillId="2" borderId="41" xfId="39" applyFont="1" applyFill="1" applyBorder="1" applyAlignment="1">
      <alignment horizontal="center" vertical="center"/>
    </xf>
    <xf numFmtId="0" fontId="13" fillId="2" borderId="39" xfId="39" applyFont="1" applyFill="1" applyBorder="1" applyAlignment="1">
      <alignment horizontal="center" vertical="center"/>
    </xf>
    <xf numFmtId="0" fontId="7" fillId="0" borderId="35" xfId="39" applyFont="1" applyBorder="1" applyAlignment="1">
      <alignment horizontal="left" vertical="center" wrapText="1"/>
    </xf>
    <xf numFmtId="0" fontId="7" fillId="0" borderId="36" xfId="39" applyFont="1" applyBorder="1" applyAlignment="1">
      <alignment horizontal="left" vertical="center" wrapText="1"/>
    </xf>
    <xf numFmtId="0" fontId="7" fillId="0" borderId="37" xfId="39" applyFont="1" applyBorder="1" applyAlignment="1">
      <alignment horizontal="left" vertical="center" wrapText="1"/>
    </xf>
    <xf numFmtId="0" fontId="17" fillId="0" borderId="14" xfId="39" applyFont="1" applyBorder="1" applyAlignment="1">
      <alignment horizontal="left" vertical="center"/>
    </xf>
    <xf numFmtId="0" fontId="16" fillId="0" borderId="41" xfId="39" applyFont="1" applyBorder="1" applyAlignment="1">
      <alignment horizontal="left" vertical="center" wrapText="1"/>
    </xf>
    <xf numFmtId="0" fontId="17" fillId="0" borderId="14" xfId="39" applyFont="1" applyBorder="1" applyAlignment="1">
      <alignment horizontal="center" vertical="center"/>
    </xf>
    <xf numFmtId="0" fontId="4" fillId="2" borderId="40" xfId="39" applyFill="1" applyBorder="1" applyAlignment="1">
      <alignment horizontal="left" vertical="top" wrapText="1"/>
    </xf>
    <xf numFmtId="0" fontId="4" fillId="2" borderId="44" xfId="39" applyFill="1" applyBorder="1" applyAlignment="1">
      <alignment horizontal="left" vertical="top" wrapText="1"/>
    </xf>
    <xf numFmtId="0" fontId="4" fillId="2" borderId="20" xfId="39" applyFill="1" applyBorder="1" applyAlignment="1">
      <alignment horizontal="left" vertical="top" wrapText="1"/>
    </xf>
    <xf numFmtId="0" fontId="7" fillId="0" borderId="16" xfId="39" applyFont="1" applyBorder="1" applyAlignment="1">
      <alignment horizontal="left" vertical="center" wrapText="1"/>
    </xf>
    <xf numFmtId="0" fontId="7" fillId="0" borderId="13" xfId="0" applyFont="1" applyBorder="1" applyAlignment="1">
      <alignment horizontal="left" vertical="center" wrapText="1"/>
    </xf>
    <xf numFmtId="0" fontId="7" fillId="0" borderId="0" xfId="0" applyFont="1" applyAlignment="1">
      <alignment horizontal="left" vertical="center" wrapText="1"/>
    </xf>
    <xf numFmtId="0" fontId="8" fillId="0" borderId="18" xfId="39" applyFont="1" applyBorder="1" applyAlignment="1">
      <alignment horizontal="left" vertical="center"/>
    </xf>
    <xf numFmtId="0" fontId="4" fillId="0" borderId="0" xfId="39" applyAlignment="1">
      <alignment horizontal="right" vertical="center"/>
    </xf>
    <xf numFmtId="0" fontId="8" fillId="9" borderId="38" xfId="39" applyFont="1" applyFill="1" applyBorder="1" applyAlignment="1">
      <alignment horizontal="center" vertical="center" wrapText="1"/>
    </xf>
    <xf numFmtId="0" fontId="8" fillId="9" borderId="39" xfId="39" applyFont="1" applyFill="1" applyBorder="1" applyAlignment="1">
      <alignment horizontal="center" vertical="center" wrapText="1"/>
    </xf>
    <xf numFmtId="0" fontId="8" fillId="9" borderId="35" xfId="39" applyFont="1" applyFill="1" applyBorder="1" applyAlignment="1">
      <alignment horizontal="center" vertical="center" wrapText="1"/>
    </xf>
    <xf numFmtId="0" fontId="8" fillId="9" borderId="37" xfId="39" applyFont="1" applyFill="1" applyBorder="1" applyAlignment="1">
      <alignment horizontal="center" vertical="center" wrapText="1"/>
    </xf>
    <xf numFmtId="175" fontId="4" fillId="0" borderId="38" xfId="39" applyNumberFormat="1" applyBorder="1" applyAlignment="1">
      <alignment horizontal="center" vertical="center" wrapText="1"/>
    </xf>
    <xf numFmtId="175" fontId="4" fillId="0" borderId="39" xfId="39" applyNumberFormat="1" applyBorder="1" applyAlignment="1">
      <alignment horizontal="center" vertical="center" wrapText="1"/>
    </xf>
    <xf numFmtId="175" fontId="4" fillId="0" borderId="35" xfId="39" applyNumberFormat="1" applyBorder="1" applyAlignment="1">
      <alignment horizontal="center" vertical="center" wrapText="1"/>
    </xf>
    <xf numFmtId="175" fontId="4" fillId="0" borderId="37" xfId="39" applyNumberFormat="1" applyBorder="1" applyAlignment="1">
      <alignment horizontal="center" vertical="center" wrapText="1"/>
    </xf>
    <xf numFmtId="0" fontId="8" fillId="0" borderId="35" xfId="39" applyFont="1" applyBorder="1" applyAlignment="1">
      <alignment horizontal="center" vertical="center"/>
    </xf>
    <xf numFmtId="0" fontId="8" fillId="0" borderId="36" xfId="39" applyFont="1" applyBorder="1" applyAlignment="1">
      <alignment horizontal="center" vertical="center"/>
    </xf>
    <xf numFmtId="0" fontId="8" fillId="0" borderId="37" xfId="39" applyFont="1" applyBorder="1" applyAlignment="1">
      <alignment horizontal="center" vertical="center"/>
    </xf>
    <xf numFmtId="0" fontId="8" fillId="0" borderId="38" xfId="39" applyFont="1" applyBorder="1" applyAlignment="1">
      <alignment horizontal="center" vertical="center"/>
    </xf>
    <xf numFmtId="0" fontId="8" fillId="0" borderId="41" xfId="39" applyFont="1" applyBorder="1" applyAlignment="1">
      <alignment horizontal="center" vertical="center"/>
    </xf>
    <xf numFmtId="0" fontId="8" fillId="0" borderId="39" xfId="39" applyFont="1" applyBorder="1" applyAlignment="1">
      <alignment horizontal="center" vertical="center"/>
    </xf>
    <xf numFmtId="0" fontId="4" fillId="5" borderId="43" xfId="0" applyFont="1" applyFill="1" applyBorder="1" applyAlignment="1">
      <alignment horizontal="center" vertical="center" wrapText="1"/>
    </xf>
    <xf numFmtId="0" fontId="8" fillId="0" borderId="15" xfId="39" applyFont="1" applyBorder="1" applyAlignment="1">
      <alignment horizontal="center" vertical="center" wrapText="1"/>
    </xf>
    <xf numFmtId="0" fontId="8" fillId="0" borderId="15" xfId="39" applyFont="1" applyBorder="1" applyAlignment="1">
      <alignment horizontal="center" vertical="center"/>
    </xf>
    <xf numFmtId="0" fontId="19" fillId="5" borderId="42" xfId="0" applyFont="1" applyFill="1" applyBorder="1" applyAlignment="1">
      <alignment horizontal="center"/>
    </xf>
    <xf numFmtId="0" fontId="19" fillId="5" borderId="43" xfId="0" applyFont="1" applyFill="1" applyBorder="1" applyAlignment="1">
      <alignment horizontal="center"/>
    </xf>
    <xf numFmtId="0" fontId="19" fillId="5" borderId="53" xfId="39" applyFont="1" applyFill="1" applyBorder="1" applyAlignment="1">
      <alignment horizontal="center"/>
    </xf>
    <xf numFmtId="0" fontId="8" fillId="0" borderId="0" xfId="39" applyFont="1" applyAlignment="1">
      <alignment horizontal="left" vertical="center"/>
    </xf>
    <xf numFmtId="0" fontId="4" fillId="0" borderId="13" xfId="39" applyBorder="1" applyAlignment="1">
      <alignment horizontal="center"/>
    </xf>
    <xf numFmtId="0" fontId="4" fillId="0" borderId="0" xfId="39" applyAlignment="1">
      <alignment horizontal="center"/>
    </xf>
    <xf numFmtId="0" fontId="4" fillId="0" borderId="18" xfId="39" applyBorder="1" applyAlignment="1">
      <alignment horizontal="center"/>
    </xf>
    <xf numFmtId="0" fontId="7" fillId="0" borderId="13" xfId="39" applyFont="1" applyBorder="1" applyAlignment="1">
      <alignment horizontal="left" vertical="center" wrapText="1"/>
    </xf>
    <xf numFmtId="0" fontId="7" fillId="0" borderId="0" xfId="39" applyFont="1" applyAlignment="1">
      <alignment horizontal="left" vertical="center" wrapText="1"/>
    </xf>
    <xf numFmtId="0" fontId="7" fillId="0" borderId="18" xfId="39" applyFont="1" applyBorder="1" applyAlignment="1">
      <alignment horizontal="left" vertical="center" wrapText="1"/>
    </xf>
    <xf numFmtId="41" fontId="8" fillId="5" borderId="42" xfId="33" applyFont="1" applyFill="1" applyBorder="1" applyAlignment="1">
      <alignment horizontal="center" vertical="center" wrapText="1"/>
    </xf>
    <xf numFmtId="41" fontId="8" fillId="5" borderId="53" xfId="33" applyFont="1" applyFill="1" applyBorder="1" applyAlignment="1">
      <alignment horizontal="center" vertical="center" wrapText="1"/>
    </xf>
    <xf numFmtId="0" fontId="7" fillId="0" borderId="35" xfId="0" applyFont="1" applyBorder="1" applyAlignment="1">
      <alignment horizontal="left" vertical="center" wrapText="1"/>
    </xf>
    <xf numFmtId="0" fontId="7" fillId="0" borderId="36" xfId="0" applyFont="1" applyBorder="1" applyAlignment="1">
      <alignment horizontal="left" vertical="center" wrapText="1"/>
    </xf>
    <xf numFmtId="0" fontId="7" fillId="0" borderId="13" xfId="0" applyFont="1" applyBorder="1" applyAlignment="1">
      <alignment horizontal="left"/>
    </xf>
    <xf numFmtId="0" fontId="7" fillId="0" borderId="0" xfId="0" applyFont="1" applyAlignment="1">
      <alignment horizontal="left"/>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0" fillId="0" borderId="38" xfId="0" applyBorder="1" applyAlignment="1">
      <alignment horizontal="center" vertical="center"/>
    </xf>
    <xf numFmtId="0" fontId="0" fillId="0" borderId="41" xfId="0" applyBorder="1" applyAlignment="1">
      <alignment horizontal="center" vertical="center"/>
    </xf>
    <xf numFmtId="0" fontId="0" fillId="0" borderId="39" xfId="0" applyBorder="1" applyAlignment="1">
      <alignment horizontal="center" vertical="center"/>
    </xf>
    <xf numFmtId="0" fontId="13" fillId="0" borderId="15" xfId="0" applyFont="1" applyBorder="1" applyAlignment="1">
      <alignment horizontal="center" vertical="center"/>
    </xf>
    <xf numFmtId="0" fontId="13" fillId="0" borderId="15" xfId="0" applyFont="1" applyBorder="1" applyAlignment="1">
      <alignment horizontal="left" vertical="center" wrapText="1"/>
    </xf>
    <xf numFmtId="0" fontId="7" fillId="0" borderId="13" xfId="0" applyFont="1" applyBorder="1" applyAlignment="1">
      <alignment horizontal="left" vertical="center"/>
    </xf>
    <xf numFmtId="0" fontId="7" fillId="0" borderId="0" xfId="0" applyFont="1" applyAlignment="1">
      <alignment horizontal="left" vertical="center"/>
    </xf>
    <xf numFmtId="0" fontId="7" fillId="0" borderId="18" xfId="0" applyFont="1" applyBorder="1" applyAlignment="1">
      <alignment horizontal="left" vertical="center"/>
    </xf>
    <xf numFmtId="0" fontId="36" fillId="4" borderId="8" xfId="39" applyFont="1" applyFill="1" applyBorder="1" applyAlignment="1">
      <alignment horizontal="center"/>
    </xf>
    <xf numFmtId="0" fontId="36" fillId="4" borderId="6" xfId="39" applyFont="1" applyFill="1" applyBorder="1" applyAlignment="1">
      <alignment horizontal="center"/>
    </xf>
    <xf numFmtId="0" fontId="36" fillId="4" borderId="48" xfId="39" applyFont="1" applyFill="1" applyBorder="1" applyAlignment="1">
      <alignment horizontal="center"/>
    </xf>
    <xf numFmtId="0" fontId="36" fillId="4" borderId="41" xfId="39" applyFont="1" applyFill="1" applyBorder="1" applyAlignment="1">
      <alignment horizontal="center"/>
    </xf>
    <xf numFmtId="0" fontId="26" fillId="4" borderId="48" xfId="39" applyFont="1" applyFill="1" applyBorder="1" applyAlignment="1">
      <alignment horizontal="center"/>
    </xf>
    <xf numFmtId="0" fontId="26" fillId="4" borderId="41" xfId="39" applyFont="1" applyFill="1" applyBorder="1" applyAlignment="1">
      <alignment horizontal="center"/>
    </xf>
    <xf numFmtId="0" fontId="26" fillId="4" borderId="9" xfId="39" applyFont="1" applyFill="1" applyBorder="1" applyAlignment="1">
      <alignment horizontal="center"/>
    </xf>
    <xf numFmtId="0" fontId="26" fillId="4" borderId="11" xfId="39" applyFont="1" applyFill="1" applyBorder="1" applyAlignment="1">
      <alignment horizontal="center"/>
    </xf>
    <xf numFmtId="0" fontId="26" fillId="4" borderId="10" xfId="39" applyFont="1" applyFill="1" applyBorder="1" applyAlignment="1">
      <alignment horizontal="center"/>
    </xf>
    <xf numFmtId="0" fontId="26" fillId="4" borderId="8" xfId="39" applyFont="1" applyFill="1" applyBorder="1" applyAlignment="1">
      <alignment horizontal="center" vertical="center" wrapText="1"/>
    </xf>
    <xf numFmtId="0" fontId="26" fillId="4" borderId="6" xfId="39" applyFont="1" applyFill="1" applyBorder="1" applyAlignment="1">
      <alignment horizontal="center" vertical="center" wrapText="1"/>
    </xf>
    <xf numFmtId="0" fontId="26" fillId="4" borderId="5" xfId="39" applyFont="1" applyFill="1" applyBorder="1" applyAlignment="1">
      <alignment horizontal="center" vertical="center" wrapText="1"/>
    </xf>
    <xf numFmtId="0" fontId="26" fillId="4" borderId="0" xfId="39" applyFont="1" applyFill="1" applyAlignment="1">
      <alignment horizontal="center" vertical="center" wrapText="1"/>
    </xf>
    <xf numFmtId="0" fontId="26" fillId="4" borderId="3" xfId="39" applyFont="1" applyFill="1" applyBorder="1" applyAlignment="1">
      <alignment horizontal="center" vertical="center" wrapText="1"/>
    </xf>
    <xf numFmtId="0" fontId="26" fillId="4" borderId="2" xfId="39" applyFont="1" applyFill="1" applyBorder="1" applyAlignment="1">
      <alignment horizontal="center" vertical="center" wrapText="1"/>
    </xf>
    <xf numFmtId="171" fontId="26" fillId="6" borderId="7" xfId="39" applyNumberFormat="1" applyFont="1" applyFill="1" applyBorder="1" applyAlignment="1" applyProtection="1">
      <alignment horizontal="center" vertical="center"/>
      <protection locked="0"/>
    </xf>
    <xf numFmtId="171" fontId="26" fillId="6" borderId="4" xfId="39" applyNumberFormat="1" applyFont="1" applyFill="1" applyBorder="1" applyAlignment="1" applyProtection="1">
      <alignment horizontal="center" vertical="center"/>
      <protection locked="0"/>
    </xf>
    <xf numFmtId="171" fontId="26" fillId="6" borderId="1" xfId="39" applyNumberFormat="1" applyFont="1" applyFill="1" applyBorder="1" applyAlignment="1" applyProtection="1">
      <alignment horizontal="center" vertical="center"/>
      <protection locked="0"/>
    </xf>
    <xf numFmtId="0" fontId="31" fillId="4" borderId="8" xfId="39" applyFont="1" applyFill="1" applyBorder="1" applyAlignment="1">
      <alignment horizontal="center" vertical="center" wrapText="1"/>
    </xf>
    <xf numFmtId="0" fontId="31" fillId="4" borderId="6" xfId="39" applyFont="1" applyFill="1" applyBorder="1" applyAlignment="1">
      <alignment horizontal="center" vertical="center" wrapText="1"/>
    </xf>
    <xf numFmtId="0" fontId="31" fillId="4" borderId="3" xfId="39" applyFont="1" applyFill="1" applyBorder="1" applyAlignment="1">
      <alignment horizontal="center" vertical="center" wrapText="1"/>
    </xf>
    <xf numFmtId="0" fontId="31" fillId="4" borderId="2" xfId="39" applyFont="1" applyFill="1" applyBorder="1" applyAlignment="1">
      <alignment horizontal="center" vertical="center" wrapText="1"/>
    </xf>
    <xf numFmtId="171" fontId="31" fillId="6" borderId="7" xfId="39" applyNumberFormat="1" applyFont="1" applyFill="1" applyBorder="1" applyAlignment="1" applyProtection="1">
      <alignment horizontal="center" vertical="center"/>
      <protection locked="0"/>
    </xf>
    <xf numFmtId="171" fontId="31" fillId="6" borderId="1" xfId="39" applyNumberFormat="1" applyFont="1" applyFill="1" applyBorder="1" applyAlignment="1" applyProtection="1">
      <alignment horizontal="center" vertical="center"/>
      <protection locked="0"/>
    </xf>
    <xf numFmtId="0" fontId="30" fillId="4" borderId="24" xfId="39" applyFont="1" applyFill="1" applyBorder="1" applyAlignment="1">
      <alignment horizontal="center" vertical="center" wrapText="1"/>
    </xf>
    <xf numFmtId="0" fontId="30" fillId="4" borderId="52" xfId="39" applyFont="1" applyFill="1" applyBorder="1" applyAlignment="1">
      <alignment horizontal="center" vertical="center" wrapText="1"/>
    </xf>
    <xf numFmtId="0" fontId="30" fillId="4" borderId="17" xfId="39" applyFont="1" applyFill="1" applyBorder="1" applyAlignment="1">
      <alignment horizontal="center" vertical="center" wrapText="1"/>
    </xf>
    <xf numFmtId="0" fontId="30" fillId="4" borderId="16" xfId="39" applyFont="1" applyFill="1" applyBorder="1" applyAlignment="1">
      <alignment horizontal="center" vertical="center" wrapText="1"/>
    </xf>
    <xf numFmtId="0" fontId="30" fillId="4" borderId="13" xfId="39" applyFont="1" applyFill="1" applyBorder="1" applyAlignment="1">
      <alignment horizontal="center" vertical="center" wrapText="1"/>
    </xf>
    <xf numFmtId="0" fontId="30" fillId="4" borderId="18" xfId="39" applyFont="1" applyFill="1" applyBorder="1" applyAlignment="1">
      <alignment horizontal="center" vertical="center" wrapText="1"/>
    </xf>
    <xf numFmtId="0" fontId="30" fillId="4" borderId="25" xfId="39" applyFont="1" applyFill="1" applyBorder="1" applyAlignment="1">
      <alignment horizontal="center" vertical="center" wrapText="1"/>
    </xf>
    <xf numFmtId="170" fontId="28" fillId="4" borderId="15" xfId="42" applyNumberFormat="1" applyFont="1" applyFill="1" applyBorder="1" applyAlignment="1">
      <alignment horizontal="left" vertical="center" wrapText="1"/>
    </xf>
    <xf numFmtId="0" fontId="30" fillId="4" borderId="33" xfId="39" applyFont="1" applyFill="1" applyBorder="1" applyAlignment="1">
      <alignment horizontal="left"/>
    </xf>
    <xf numFmtId="0" fontId="30" fillId="4" borderId="32" xfId="39" applyFont="1" applyFill="1" applyBorder="1" applyAlignment="1">
      <alignment horizontal="left"/>
    </xf>
    <xf numFmtId="0" fontId="30" fillId="4" borderId="34" xfId="39" applyFont="1" applyFill="1" applyBorder="1" applyAlignment="1">
      <alignment horizontal="left"/>
    </xf>
    <xf numFmtId="170" fontId="28" fillId="4" borderId="27" xfId="42" applyNumberFormat="1" applyFont="1" applyFill="1" applyBorder="1" applyAlignment="1">
      <alignment horizontal="left" vertical="center" wrapText="1"/>
    </xf>
    <xf numFmtId="170" fontId="28" fillId="4" borderId="28" xfId="42" applyNumberFormat="1" applyFont="1" applyFill="1" applyBorder="1" applyAlignment="1">
      <alignment horizontal="left" vertical="center" wrapText="1"/>
    </xf>
    <xf numFmtId="0" fontId="24" fillId="4" borderId="2" xfId="39" applyFont="1" applyFill="1" applyBorder="1" applyAlignment="1">
      <alignment horizontal="left" vertical="top" wrapText="1" shrinkToFit="1"/>
    </xf>
    <xf numFmtId="0" fontId="23" fillId="4" borderId="2" xfId="39" applyFont="1" applyFill="1" applyBorder="1" applyAlignment="1">
      <alignment horizontal="left" vertical="top" wrapText="1" shrinkToFit="1"/>
    </xf>
  </cellXfs>
  <cellStyles count="60">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2" xfId="43" xr:uid="{00000000-0005-0000-0000-00000F000000}"/>
    <cellStyle name="Hipervínculo 3" xfId="36" xr:uid="{00000000-0005-0000-0000-000010000000}"/>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Millares [0]" xfId="33" builtinId="6"/>
    <cellStyle name="Millares [0] 2" xfId="48" xr:uid="{00000000-0005-0000-0000-000021000000}"/>
    <cellStyle name="Millares 2" xfId="42" xr:uid="{00000000-0005-0000-0000-000022000000}"/>
    <cellStyle name="Millares 2 2" xfId="53" xr:uid="{00000000-0005-0000-0000-000023000000}"/>
    <cellStyle name="Millares 3" xfId="45" xr:uid="{00000000-0005-0000-0000-000024000000}"/>
    <cellStyle name="Moneda [0] 2" xfId="59" xr:uid="{00000000-0005-0000-0000-000025000000}"/>
    <cellStyle name="Normal" xfId="0" builtinId="0"/>
    <cellStyle name="Normal 2" xfId="2" xr:uid="{00000000-0005-0000-0000-000027000000}"/>
    <cellStyle name="Normal 2 2" xfId="35" xr:uid="{00000000-0005-0000-0000-000028000000}"/>
    <cellStyle name="Normal 2 2 2" xfId="55" xr:uid="{00000000-0005-0000-0000-000029000000}"/>
    <cellStyle name="Normal 2 2 2 2" xfId="44" xr:uid="{00000000-0005-0000-0000-00002A000000}"/>
    <cellStyle name="Normal 2 2 3" xfId="50" xr:uid="{00000000-0005-0000-0000-00002B000000}"/>
    <cellStyle name="Normal 2 3" xfId="57" xr:uid="{00000000-0005-0000-0000-00002C000000}"/>
    <cellStyle name="Normal 2 4" xfId="47" xr:uid="{00000000-0005-0000-0000-00002D000000}"/>
    <cellStyle name="Normal 3" xfId="34" xr:uid="{00000000-0005-0000-0000-00002E000000}"/>
    <cellStyle name="Normal 3 2" xfId="54" xr:uid="{00000000-0005-0000-0000-00002F000000}"/>
    <cellStyle name="Normal 3 3" xfId="49" xr:uid="{00000000-0005-0000-0000-000030000000}"/>
    <cellStyle name="Normal 4" xfId="37" xr:uid="{00000000-0005-0000-0000-000031000000}"/>
    <cellStyle name="Normal 5" xfId="39" xr:uid="{00000000-0005-0000-0000-000032000000}"/>
    <cellStyle name="Normal 6" xfId="52" xr:uid="{00000000-0005-0000-0000-000033000000}"/>
    <cellStyle name="Normal 6 2" xfId="58" xr:uid="{00000000-0005-0000-0000-000034000000}"/>
    <cellStyle name="Porcentaje" xfId="1" builtinId="5"/>
    <cellStyle name="Porcentaje 2" xfId="38" xr:uid="{00000000-0005-0000-0000-000036000000}"/>
    <cellStyle name="Porcentaje 2 2" xfId="56" xr:uid="{00000000-0005-0000-0000-000037000000}"/>
    <cellStyle name="Porcentaje 2 3" xfId="51" xr:uid="{00000000-0005-0000-0000-000038000000}"/>
    <cellStyle name="Porcentaje 3" xfId="40" xr:uid="{00000000-0005-0000-0000-000039000000}"/>
    <cellStyle name="Porcentaje 3 2" xfId="41" xr:uid="{00000000-0005-0000-0000-00003A000000}"/>
    <cellStyle name="Porcentaje 4" xfId="46" xr:uid="{00000000-0005-0000-0000-00003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xdr:col>
      <xdr:colOff>891673</xdr:colOff>
      <xdr:row>1</xdr:row>
      <xdr:rowOff>93091</xdr:rowOff>
    </xdr:from>
    <xdr:to>
      <xdr:col>2</xdr:col>
      <xdr:colOff>682438</xdr:colOff>
      <xdr:row>3</xdr:row>
      <xdr:rowOff>268943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9761" y="205150"/>
          <a:ext cx="844118" cy="758558"/>
        </a:xfrm>
        <a:prstGeom prst="rect">
          <a:avLst/>
        </a:prstGeom>
      </xdr:spPr>
    </xdr:pic>
    <xdr:clientData/>
  </xdr:twoCellAnchor>
  <xdr:twoCellAnchor>
    <xdr:from>
      <xdr:col>16</xdr:col>
      <xdr:colOff>414619</xdr:colOff>
      <xdr:row>33</xdr:row>
      <xdr:rowOff>246530</xdr:rowOff>
    </xdr:from>
    <xdr:to>
      <xdr:col>17</xdr:col>
      <xdr:colOff>246531</xdr:colOff>
      <xdr:row>34</xdr:row>
      <xdr:rowOff>145678</xdr:rowOff>
    </xdr:to>
    <xdr:sp macro="" textlink="">
      <xdr:nvSpPr>
        <xdr:cNvPr id="6" name="CuadroTexto 5">
          <a:extLst>
            <a:ext uri="{FF2B5EF4-FFF2-40B4-BE49-F238E27FC236}">
              <a16:creationId xmlns:a16="http://schemas.microsoft.com/office/drawing/2014/main" id="{00000000-0008-0000-0000-000006000000}"/>
            </a:ext>
          </a:extLst>
        </xdr:cNvPr>
        <xdr:cNvSpPr txBox="1"/>
      </xdr:nvSpPr>
      <xdr:spPr>
        <a:xfrm>
          <a:off x="13032443" y="6533030"/>
          <a:ext cx="493059" cy="268942"/>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solidFill>
                <a:srgbClr val="C00000"/>
              </a:solidFill>
            </a:rPr>
            <a:t>NME</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21</xdr:row>
          <xdr:rowOff>0</xdr:rowOff>
        </xdr:from>
        <xdr:to>
          <xdr:col>9</xdr:col>
          <xdr:colOff>276225</xdr:colOff>
          <xdr:row>22</xdr:row>
          <xdr:rowOff>133350</xdr:rowOff>
        </xdr:to>
        <xdr:sp macro="" textlink="">
          <xdr:nvSpPr>
            <xdr:cNvPr id="17409" name="CommandButton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22</xdr:row>
          <xdr:rowOff>152400</xdr:rowOff>
        </xdr:from>
        <xdr:to>
          <xdr:col>9</xdr:col>
          <xdr:colOff>276225</xdr:colOff>
          <xdr:row>24</xdr:row>
          <xdr:rowOff>114300</xdr:rowOff>
        </xdr:to>
        <xdr:sp macro="" textlink="">
          <xdr:nvSpPr>
            <xdr:cNvPr id="17410" name="CommandButton2"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85725</xdr:colOff>
          <xdr:row>21</xdr:row>
          <xdr:rowOff>0</xdr:rowOff>
        </xdr:from>
        <xdr:to>
          <xdr:col>9</xdr:col>
          <xdr:colOff>276225</xdr:colOff>
          <xdr:row>22</xdr:row>
          <xdr:rowOff>133350</xdr:rowOff>
        </xdr:to>
        <xdr:sp macro="" textlink="">
          <xdr:nvSpPr>
            <xdr:cNvPr id="16391" name="CommandButton1"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22</xdr:row>
          <xdr:rowOff>152400</xdr:rowOff>
        </xdr:from>
        <xdr:to>
          <xdr:col>9</xdr:col>
          <xdr:colOff>276225</xdr:colOff>
          <xdr:row>24</xdr:row>
          <xdr:rowOff>114300</xdr:rowOff>
        </xdr:to>
        <xdr:sp macro="" textlink="">
          <xdr:nvSpPr>
            <xdr:cNvPr id="16392" name="CommandButton2"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CARACTERIZACION%20CI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se.gonzalez/Desktop/DISE&#209;O%20DE%20PAVIMENTOS/planos%20Mudulaci&#243;n/Formato_r&#237;gidos/Planilla+M&#233;todo+PCA+84_clle57_SB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ose.gonzalez/Desktop/DISE&#209;O%20DE%20PAVIMENTOS/planos%20Mudulaci&#243;n/Formato_r&#237;gidos/Planilla+M&#233;todo+PCA+84_clle57_B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Program. amortización préstamo"/>
      <sheetName val="Hoja4"/>
      <sheetName val="CARACTERIZACION CIV"/>
      <sheetName val="CARACTERIZACION%20CIV.xlsx"/>
    </sheetNames>
    <sheetDataSet>
      <sheetData sheetId="0" refreshError="1"/>
      <sheetData sheetId="1">
        <row r="5">
          <cell r="C5">
            <v>5.8</v>
          </cell>
        </row>
      </sheetData>
      <sheetData sheetId="2" refreshError="1"/>
      <sheetData sheetId="3">
        <row r="1">
          <cell r="A1" t="str">
            <v>Programación de la amortización de préstamo</v>
          </cell>
        </row>
        <row r="4">
          <cell r="B4" t="str">
            <v>Especificar valores</v>
          </cell>
          <cell r="H4" t="str">
            <v>Resumen del préstamo</v>
          </cell>
        </row>
        <row r="5">
          <cell r="C5" t="str">
            <v>Importe del préstamo</v>
          </cell>
          <cell r="D5">
            <v>2000</v>
          </cell>
          <cell r="I5" t="str">
            <v>Pago programado</v>
          </cell>
          <cell r="J5">
            <v>211.16415310234268</v>
          </cell>
        </row>
        <row r="6">
          <cell r="C6" t="str">
            <v>Tasa de interés anual</v>
          </cell>
          <cell r="D6">
            <v>0.02</v>
          </cell>
          <cell r="I6" t="str">
            <v>Número de pagos programado</v>
          </cell>
          <cell r="J6">
            <v>10</v>
          </cell>
        </row>
        <row r="7">
          <cell r="C7" t="str">
            <v>Plazo del préstamo en años</v>
          </cell>
          <cell r="D7">
            <v>5</v>
          </cell>
          <cell r="E7">
            <v>1</v>
          </cell>
          <cell r="I7" t="str">
            <v>Número de pagos real</v>
          </cell>
          <cell r="J7">
            <v>10</v>
          </cell>
        </row>
        <row r="8">
          <cell r="C8" t="str">
            <v>Número de pagos al año</v>
          </cell>
          <cell r="D8">
            <v>2</v>
          </cell>
          <cell r="I8" t="str">
            <v>Total de pagos anticipados</v>
          </cell>
          <cell r="J8">
            <v>0</v>
          </cell>
        </row>
        <row r="9">
          <cell r="C9" t="str">
            <v>Fecha inicial del préstamo</v>
          </cell>
          <cell r="D9">
            <v>41609</v>
          </cell>
          <cell r="I9" t="str">
            <v>Interés total</v>
          </cell>
          <cell r="J9">
            <v>111.64153102342726</v>
          </cell>
        </row>
        <row r="10">
          <cell r="C10" t="str">
            <v>Pagos adicionales opcionales</v>
          </cell>
        </row>
        <row r="12">
          <cell r="B12" t="str">
            <v>Nombre de entidad de crédito:</v>
          </cell>
        </row>
        <row r="16">
          <cell r="A16" t="str">
            <v>Nº Pago</v>
          </cell>
          <cell r="B16" t="str">
            <v>Fecha de pago</v>
          </cell>
          <cell r="C16" t="str">
            <v>Saldo inicial</v>
          </cell>
          <cell r="D16" t="str">
            <v>Pago programado</v>
          </cell>
          <cell r="E16" t="str">
            <v>Pago adicional</v>
          </cell>
          <cell r="F16" t="str">
            <v>Pago total</v>
          </cell>
          <cell r="G16" t="str">
            <v>Capital</v>
          </cell>
          <cell r="H16" t="str">
            <v>Interés</v>
          </cell>
          <cell r="I16" t="str">
            <v>Saldo final</v>
          </cell>
          <cell r="J16" t="str">
            <v>Interés acumulativo</v>
          </cell>
        </row>
        <row r="18">
          <cell r="A18">
            <v>1</v>
          </cell>
          <cell r="B18">
            <v>41791</v>
          </cell>
          <cell r="C18">
            <v>2000</v>
          </cell>
          <cell r="D18">
            <v>211.16415310234268</v>
          </cell>
          <cell r="E18">
            <v>0</v>
          </cell>
          <cell r="F18">
            <v>211.16415310234268</v>
          </cell>
          <cell r="G18">
            <v>191.16415310234268</v>
          </cell>
          <cell r="H18">
            <v>20</v>
          </cell>
          <cell r="I18">
            <v>1808.8358468976573</v>
          </cell>
          <cell r="J18">
            <v>20</v>
          </cell>
        </row>
        <row r="19">
          <cell r="A19">
            <v>2</v>
          </cell>
          <cell r="B19">
            <v>41974</v>
          </cell>
          <cell r="C19">
            <v>1808.8358468976573</v>
          </cell>
          <cell r="D19">
            <v>211.16415310234268</v>
          </cell>
          <cell r="E19">
            <v>0</v>
          </cell>
          <cell r="F19">
            <v>211.16415310234268</v>
          </cell>
          <cell r="G19">
            <v>193.07579463336612</v>
          </cell>
          <cell r="H19">
            <v>18.088358468976573</v>
          </cell>
          <cell r="I19">
            <v>1615.7600522642913</v>
          </cell>
          <cell r="J19">
            <v>38.088358468976573</v>
          </cell>
        </row>
        <row r="20">
          <cell r="A20">
            <v>3</v>
          </cell>
          <cell r="B20">
            <v>42156</v>
          </cell>
          <cell r="C20">
            <v>1615.7600522642913</v>
          </cell>
          <cell r="D20">
            <v>211.16415310234268</v>
          </cell>
          <cell r="E20">
            <v>0</v>
          </cell>
          <cell r="F20">
            <v>211.16415310234268</v>
          </cell>
          <cell r="G20">
            <v>195.00655257969976</v>
          </cell>
          <cell r="H20">
            <v>16.157600522642912</v>
          </cell>
          <cell r="I20">
            <v>1420.7534996845916</v>
          </cell>
          <cell r="J20">
            <v>54.245958991619489</v>
          </cell>
        </row>
        <row r="21">
          <cell r="A21">
            <v>4</v>
          </cell>
          <cell r="B21">
            <v>42339</v>
          </cell>
          <cell r="C21">
            <v>1420.7534996845916</v>
          </cell>
          <cell r="D21">
            <v>211.16415310234268</v>
          </cell>
          <cell r="E21">
            <v>0</v>
          </cell>
          <cell r="F21">
            <v>211.16415310234268</v>
          </cell>
          <cell r="G21">
            <v>196.95661810549677</v>
          </cell>
          <cell r="H21">
            <v>14.207534996845917</v>
          </cell>
          <cell r="I21">
            <v>1223.7968815790948</v>
          </cell>
          <cell r="J21">
            <v>68.453493988465411</v>
          </cell>
        </row>
        <row r="22">
          <cell r="A22">
            <v>5</v>
          </cell>
          <cell r="B22">
            <v>42522</v>
          </cell>
          <cell r="C22">
            <v>1223.7968815790948</v>
          </cell>
          <cell r="D22">
            <v>211.16415310234268</v>
          </cell>
          <cell r="E22">
            <v>0</v>
          </cell>
          <cell r="F22">
            <v>211.16415310234268</v>
          </cell>
          <cell r="G22">
            <v>198.92618428655175</v>
          </cell>
          <cell r="H22">
            <v>12.237968815790948</v>
          </cell>
          <cell r="I22">
            <v>1024.8706972925431</v>
          </cell>
          <cell r="J22">
            <v>80.691462804256361</v>
          </cell>
        </row>
        <row r="23">
          <cell r="A23">
            <v>6</v>
          </cell>
          <cell r="B23">
            <v>42705</v>
          </cell>
          <cell r="C23">
            <v>1024.8706972925431</v>
          </cell>
          <cell r="D23">
            <v>211.16415310234268</v>
          </cell>
          <cell r="E23">
            <v>0</v>
          </cell>
          <cell r="F23">
            <v>211.16415310234268</v>
          </cell>
          <cell r="G23">
            <v>200.91544612941726</v>
          </cell>
          <cell r="H23">
            <v>10.248706972925431</v>
          </cell>
          <cell r="I23">
            <v>823.95525116312592</v>
          </cell>
          <cell r="J23">
            <v>90.940169777181794</v>
          </cell>
        </row>
        <row r="24">
          <cell r="A24">
            <v>7</v>
          </cell>
          <cell r="B24">
            <v>42887</v>
          </cell>
          <cell r="C24">
            <v>823.95525116312592</v>
          </cell>
          <cell r="D24">
            <v>211.16415310234268</v>
          </cell>
          <cell r="E24">
            <v>0</v>
          </cell>
          <cell r="F24">
            <v>211.16415310234268</v>
          </cell>
          <cell r="G24">
            <v>202.92460059071141</v>
          </cell>
          <cell r="H24">
            <v>8.2395525116312598</v>
          </cell>
          <cell r="I24">
            <v>621.03065057241452</v>
          </cell>
          <cell r="J24">
            <v>99.179722288813053</v>
          </cell>
        </row>
        <row r="25">
          <cell r="A25">
            <v>8</v>
          </cell>
          <cell r="B25">
            <v>43070</v>
          </cell>
          <cell r="C25">
            <v>621.03065057241452</v>
          </cell>
          <cell r="D25">
            <v>211.16415310234268</v>
          </cell>
          <cell r="E25">
            <v>0</v>
          </cell>
          <cell r="F25">
            <v>211.16415310234268</v>
          </cell>
          <cell r="G25">
            <v>204.95384659661855</v>
          </cell>
          <cell r="H25">
            <v>6.2103065057241453</v>
          </cell>
          <cell r="I25">
            <v>416.076803975796</v>
          </cell>
          <cell r="J25">
            <v>105.3900287945372</v>
          </cell>
        </row>
        <row r="26">
          <cell r="A26">
            <v>9</v>
          </cell>
          <cell r="B26">
            <v>43252</v>
          </cell>
          <cell r="C26">
            <v>416.076803975796</v>
          </cell>
          <cell r="D26">
            <v>211.16415310234268</v>
          </cell>
          <cell r="E26">
            <v>0</v>
          </cell>
          <cell r="F26">
            <v>211.16415310234268</v>
          </cell>
          <cell r="G26">
            <v>207.00338506258473</v>
          </cell>
          <cell r="H26">
            <v>4.1607680397579596</v>
          </cell>
          <cell r="I26">
            <v>209.07341891321127</v>
          </cell>
          <cell r="J26">
            <v>109.55079683429516</v>
          </cell>
        </row>
        <row r="27">
          <cell r="A27">
            <v>10</v>
          </cell>
          <cell r="B27">
            <v>43435</v>
          </cell>
          <cell r="C27">
            <v>209.07341891321127</v>
          </cell>
          <cell r="D27">
            <v>211.16415310234268</v>
          </cell>
          <cell r="E27">
            <v>0</v>
          </cell>
          <cell r="F27">
            <v>209.07341891321127</v>
          </cell>
          <cell r="G27">
            <v>206.98268472407915</v>
          </cell>
          <cell r="H27">
            <v>2.090734189132113</v>
          </cell>
          <cell r="I27">
            <v>0</v>
          </cell>
          <cell r="J27">
            <v>111.64153102342726</v>
          </cell>
        </row>
        <row r="28">
          <cell r="A28">
            <v>11</v>
          </cell>
          <cell r="B28">
            <v>43617</v>
          </cell>
          <cell r="C28">
            <v>0</v>
          </cell>
          <cell r="D28">
            <v>211.16415310234268</v>
          </cell>
          <cell r="E28">
            <v>0</v>
          </cell>
          <cell r="F28">
            <v>0</v>
          </cell>
          <cell r="G28">
            <v>0</v>
          </cell>
          <cell r="H28">
            <v>0</v>
          </cell>
          <cell r="I28">
            <v>0</v>
          </cell>
          <cell r="J28">
            <v>111.64153102342726</v>
          </cell>
        </row>
        <row r="29">
          <cell r="A29">
            <v>12</v>
          </cell>
          <cell r="B29">
            <v>43800</v>
          </cell>
          <cell r="C29">
            <v>0</v>
          </cell>
          <cell r="D29">
            <v>211.16415310234268</v>
          </cell>
          <cell r="E29">
            <v>0</v>
          </cell>
          <cell r="F29">
            <v>0</v>
          </cell>
          <cell r="G29">
            <v>0</v>
          </cell>
          <cell r="H29">
            <v>0</v>
          </cell>
          <cell r="I29">
            <v>0</v>
          </cell>
          <cell r="J29">
            <v>111.64153102342726</v>
          </cell>
        </row>
        <row r="30">
          <cell r="A30">
            <v>13</v>
          </cell>
          <cell r="B30">
            <v>43983</v>
          </cell>
          <cell r="C30">
            <v>0</v>
          </cell>
          <cell r="D30">
            <v>211.16415310234268</v>
          </cell>
          <cell r="E30">
            <v>0</v>
          </cell>
          <cell r="F30">
            <v>0</v>
          </cell>
          <cell r="G30">
            <v>0</v>
          </cell>
          <cell r="H30">
            <v>0</v>
          </cell>
          <cell r="I30">
            <v>0</v>
          </cell>
          <cell r="J30">
            <v>111.64153102342726</v>
          </cell>
        </row>
        <row r="31">
          <cell r="A31">
            <v>14</v>
          </cell>
          <cell r="B31">
            <v>44166</v>
          </cell>
          <cell r="C31">
            <v>0</v>
          </cell>
          <cell r="D31">
            <v>211.16415310234268</v>
          </cell>
          <cell r="E31">
            <v>0</v>
          </cell>
          <cell r="F31">
            <v>0</v>
          </cell>
          <cell r="G31">
            <v>0</v>
          </cell>
          <cell r="H31">
            <v>0</v>
          </cell>
          <cell r="I31">
            <v>0</v>
          </cell>
          <cell r="J31">
            <v>111.64153102342726</v>
          </cell>
        </row>
        <row r="32">
          <cell r="A32">
            <v>15</v>
          </cell>
          <cell r="B32">
            <v>44348</v>
          </cell>
          <cell r="C32">
            <v>0</v>
          </cell>
          <cell r="D32">
            <v>211.16415310234268</v>
          </cell>
          <cell r="E32">
            <v>0</v>
          </cell>
          <cell r="F32">
            <v>0</v>
          </cell>
          <cell r="G32">
            <v>0</v>
          </cell>
          <cell r="H32">
            <v>0</v>
          </cell>
          <cell r="I32">
            <v>0</v>
          </cell>
          <cell r="J32">
            <v>111.64153102342726</v>
          </cell>
        </row>
        <row r="33">
          <cell r="A33">
            <v>16</v>
          </cell>
          <cell r="B33">
            <v>44531</v>
          </cell>
          <cell r="C33">
            <v>0</v>
          </cell>
          <cell r="D33">
            <v>211.16415310234268</v>
          </cell>
          <cell r="E33">
            <v>0</v>
          </cell>
          <cell r="F33">
            <v>0</v>
          </cell>
          <cell r="G33">
            <v>0</v>
          </cell>
          <cell r="H33">
            <v>0</v>
          </cell>
          <cell r="I33">
            <v>0</v>
          </cell>
          <cell r="J33">
            <v>111.64153102342726</v>
          </cell>
        </row>
        <row r="34">
          <cell r="A34">
            <v>17</v>
          </cell>
          <cell r="B34">
            <v>44713</v>
          </cell>
          <cell r="C34">
            <v>0</v>
          </cell>
          <cell r="D34">
            <v>211.16415310234268</v>
          </cell>
          <cell r="E34">
            <v>0</v>
          </cell>
          <cell r="F34">
            <v>0</v>
          </cell>
          <cell r="G34">
            <v>0</v>
          </cell>
          <cell r="H34">
            <v>0</v>
          </cell>
          <cell r="I34">
            <v>0</v>
          </cell>
          <cell r="J34">
            <v>111.64153102342726</v>
          </cell>
        </row>
        <row r="35">
          <cell r="A35">
            <v>18</v>
          </cell>
          <cell r="B35">
            <v>44896</v>
          </cell>
          <cell r="C35">
            <v>0</v>
          </cell>
          <cell r="D35">
            <v>211.16415310234268</v>
          </cell>
          <cell r="E35">
            <v>0</v>
          </cell>
          <cell r="F35">
            <v>0</v>
          </cell>
          <cell r="G35">
            <v>0</v>
          </cell>
          <cell r="H35">
            <v>0</v>
          </cell>
          <cell r="I35">
            <v>0</v>
          </cell>
          <cell r="J35">
            <v>111.64153102342726</v>
          </cell>
        </row>
        <row r="36">
          <cell r="A36">
            <v>19</v>
          </cell>
          <cell r="B36">
            <v>45078</v>
          </cell>
          <cell r="C36">
            <v>0</v>
          </cell>
          <cell r="D36">
            <v>211.16415310234268</v>
          </cell>
          <cell r="E36">
            <v>0</v>
          </cell>
          <cell r="F36">
            <v>0</v>
          </cell>
          <cell r="G36">
            <v>0</v>
          </cell>
          <cell r="H36">
            <v>0</v>
          </cell>
          <cell r="I36">
            <v>0</v>
          </cell>
          <cell r="J36">
            <v>111.64153102342726</v>
          </cell>
        </row>
        <row r="37">
          <cell r="A37">
            <v>20</v>
          </cell>
          <cell r="B37">
            <v>45261</v>
          </cell>
          <cell r="C37">
            <v>0</v>
          </cell>
          <cell r="D37">
            <v>211.16415310234268</v>
          </cell>
          <cell r="E37">
            <v>0</v>
          </cell>
          <cell r="F37">
            <v>0</v>
          </cell>
          <cell r="G37">
            <v>0</v>
          </cell>
          <cell r="H37">
            <v>0</v>
          </cell>
          <cell r="I37">
            <v>0</v>
          </cell>
          <cell r="J37">
            <v>111.64153102342726</v>
          </cell>
        </row>
        <row r="38">
          <cell r="A38">
            <v>21</v>
          </cell>
          <cell r="B38">
            <v>45444</v>
          </cell>
          <cell r="C38">
            <v>0</v>
          </cell>
          <cell r="D38">
            <v>211.16415310234268</v>
          </cell>
          <cell r="E38">
            <v>0</v>
          </cell>
          <cell r="F38">
            <v>0</v>
          </cell>
          <cell r="G38">
            <v>0</v>
          </cell>
          <cell r="H38">
            <v>0</v>
          </cell>
          <cell r="I38">
            <v>0</v>
          </cell>
          <cell r="J38">
            <v>111.64153102342726</v>
          </cell>
        </row>
        <row r="39">
          <cell r="A39">
            <v>22</v>
          </cell>
          <cell r="B39">
            <v>45627</v>
          </cell>
          <cell r="C39">
            <v>0</v>
          </cell>
          <cell r="D39">
            <v>211.16415310234268</v>
          </cell>
          <cell r="E39">
            <v>0</v>
          </cell>
          <cell r="F39">
            <v>0</v>
          </cell>
          <cell r="G39">
            <v>0</v>
          </cell>
          <cell r="H39">
            <v>0</v>
          </cell>
          <cell r="I39">
            <v>0</v>
          </cell>
          <cell r="J39">
            <v>111.64153102342726</v>
          </cell>
        </row>
        <row r="40">
          <cell r="A40">
            <v>23</v>
          </cell>
          <cell r="B40">
            <v>45809</v>
          </cell>
          <cell r="C40">
            <v>0</v>
          </cell>
          <cell r="D40">
            <v>211.16415310234268</v>
          </cell>
          <cell r="E40">
            <v>0</v>
          </cell>
          <cell r="F40">
            <v>0</v>
          </cell>
          <cell r="G40">
            <v>0</v>
          </cell>
          <cell r="H40">
            <v>0</v>
          </cell>
          <cell r="I40">
            <v>0</v>
          </cell>
          <cell r="J40">
            <v>111.64153102342726</v>
          </cell>
        </row>
        <row r="41">
          <cell r="A41">
            <v>24</v>
          </cell>
          <cell r="B41">
            <v>45992</v>
          </cell>
          <cell r="C41">
            <v>0</v>
          </cell>
          <cell r="D41">
            <v>211.16415310234268</v>
          </cell>
          <cell r="E41">
            <v>0</v>
          </cell>
          <cell r="F41">
            <v>0</v>
          </cell>
          <cell r="G41">
            <v>0</v>
          </cell>
          <cell r="H41">
            <v>0</v>
          </cell>
          <cell r="I41">
            <v>0</v>
          </cell>
          <cell r="J41">
            <v>111.64153102342726</v>
          </cell>
        </row>
        <row r="42">
          <cell r="A42">
            <v>25</v>
          </cell>
          <cell r="B42">
            <v>46174</v>
          </cell>
          <cell r="C42">
            <v>0</v>
          </cell>
          <cell r="D42">
            <v>211.16415310234268</v>
          </cell>
          <cell r="E42">
            <v>0</v>
          </cell>
          <cell r="F42">
            <v>0</v>
          </cell>
          <cell r="G42">
            <v>0</v>
          </cell>
          <cell r="H42">
            <v>0</v>
          </cell>
          <cell r="I42">
            <v>0</v>
          </cell>
          <cell r="J42">
            <v>111.64153102342726</v>
          </cell>
        </row>
        <row r="43">
          <cell r="A43">
            <v>26</v>
          </cell>
          <cell r="B43">
            <v>46357</v>
          </cell>
          <cell r="C43">
            <v>0</v>
          </cell>
          <cell r="D43">
            <v>211.16415310234268</v>
          </cell>
          <cell r="E43">
            <v>0</v>
          </cell>
          <cell r="F43">
            <v>0</v>
          </cell>
          <cell r="G43">
            <v>0</v>
          </cell>
          <cell r="H43">
            <v>0</v>
          </cell>
          <cell r="I43">
            <v>0</v>
          </cell>
          <cell r="J43">
            <v>111.64153102342726</v>
          </cell>
        </row>
        <row r="44">
          <cell r="A44">
            <v>27</v>
          </cell>
          <cell r="B44">
            <v>46539</v>
          </cell>
          <cell r="C44">
            <v>0</v>
          </cell>
          <cell r="D44">
            <v>211.16415310234268</v>
          </cell>
          <cell r="E44">
            <v>0</v>
          </cell>
          <cell r="F44">
            <v>0</v>
          </cell>
          <cell r="G44">
            <v>0</v>
          </cell>
          <cell r="H44">
            <v>0</v>
          </cell>
          <cell r="I44">
            <v>0</v>
          </cell>
          <cell r="J44">
            <v>111.64153102342726</v>
          </cell>
        </row>
        <row r="45">
          <cell r="A45">
            <v>28</v>
          </cell>
          <cell r="B45">
            <v>46722</v>
          </cell>
          <cell r="C45">
            <v>0</v>
          </cell>
          <cell r="D45">
            <v>211.16415310234268</v>
          </cell>
          <cell r="E45">
            <v>0</v>
          </cell>
          <cell r="F45">
            <v>0</v>
          </cell>
          <cell r="G45">
            <v>0</v>
          </cell>
          <cell r="H45">
            <v>0</v>
          </cell>
          <cell r="I45">
            <v>0</v>
          </cell>
          <cell r="J45">
            <v>111.64153102342726</v>
          </cell>
        </row>
        <row r="46">
          <cell r="A46">
            <v>29</v>
          </cell>
          <cell r="B46">
            <v>46905</v>
          </cell>
          <cell r="C46">
            <v>0</v>
          </cell>
          <cell r="D46">
            <v>211.16415310234268</v>
          </cell>
          <cell r="E46">
            <v>0</v>
          </cell>
          <cell r="F46">
            <v>0</v>
          </cell>
          <cell r="G46">
            <v>0</v>
          </cell>
          <cell r="H46">
            <v>0</v>
          </cell>
          <cell r="I46">
            <v>0</v>
          </cell>
          <cell r="J46">
            <v>111.64153102342726</v>
          </cell>
        </row>
        <row r="47">
          <cell r="A47">
            <v>30</v>
          </cell>
          <cell r="B47">
            <v>47088</v>
          </cell>
          <cell r="C47">
            <v>0</v>
          </cell>
          <cell r="D47">
            <v>211.16415310234268</v>
          </cell>
          <cell r="E47">
            <v>0</v>
          </cell>
          <cell r="F47">
            <v>0</v>
          </cell>
          <cell r="G47">
            <v>0</v>
          </cell>
          <cell r="H47">
            <v>0</v>
          </cell>
          <cell r="I47">
            <v>0</v>
          </cell>
          <cell r="J47">
            <v>111.64153102342726</v>
          </cell>
        </row>
        <row r="48">
          <cell r="A48">
            <v>31</v>
          </cell>
          <cell r="B48">
            <v>47270</v>
          </cell>
          <cell r="C48">
            <v>0</v>
          </cell>
          <cell r="D48">
            <v>211.16415310234268</v>
          </cell>
          <cell r="E48">
            <v>0</v>
          </cell>
          <cell r="F48">
            <v>0</v>
          </cell>
          <cell r="G48">
            <v>0</v>
          </cell>
          <cell r="H48">
            <v>0</v>
          </cell>
          <cell r="I48">
            <v>0</v>
          </cell>
          <cell r="J48">
            <v>111.64153102342726</v>
          </cell>
        </row>
        <row r="49">
          <cell r="A49">
            <v>32</v>
          </cell>
          <cell r="B49">
            <v>47453</v>
          </cell>
          <cell r="C49">
            <v>0</v>
          </cell>
          <cell r="D49">
            <v>211.16415310234268</v>
          </cell>
          <cell r="E49">
            <v>0</v>
          </cell>
          <cell r="F49">
            <v>0</v>
          </cell>
          <cell r="G49">
            <v>0</v>
          </cell>
          <cell r="H49">
            <v>0</v>
          </cell>
          <cell r="I49">
            <v>0</v>
          </cell>
          <cell r="J49">
            <v>111.64153102342726</v>
          </cell>
        </row>
        <row r="50">
          <cell r="A50">
            <v>33</v>
          </cell>
          <cell r="B50">
            <v>47635</v>
          </cell>
          <cell r="C50">
            <v>0</v>
          </cell>
          <cell r="D50">
            <v>211.16415310234268</v>
          </cell>
          <cell r="E50">
            <v>0</v>
          </cell>
          <cell r="F50">
            <v>0</v>
          </cell>
          <cell r="G50">
            <v>0</v>
          </cell>
          <cell r="H50">
            <v>0</v>
          </cell>
          <cell r="I50">
            <v>0</v>
          </cell>
          <cell r="J50">
            <v>111.64153102342726</v>
          </cell>
        </row>
        <row r="51">
          <cell r="A51">
            <v>34</v>
          </cell>
          <cell r="B51">
            <v>47818</v>
          </cell>
          <cell r="C51">
            <v>0</v>
          </cell>
          <cell r="D51">
            <v>211.16415310234268</v>
          </cell>
          <cell r="E51">
            <v>0</v>
          </cell>
          <cell r="F51">
            <v>0</v>
          </cell>
          <cell r="G51">
            <v>0</v>
          </cell>
          <cell r="H51">
            <v>0</v>
          </cell>
          <cell r="I51">
            <v>0</v>
          </cell>
          <cell r="J51">
            <v>111.64153102342726</v>
          </cell>
        </row>
        <row r="52">
          <cell r="A52">
            <v>35</v>
          </cell>
          <cell r="B52">
            <v>48000</v>
          </cell>
          <cell r="C52">
            <v>0</v>
          </cell>
          <cell r="D52">
            <v>211.16415310234268</v>
          </cell>
          <cell r="E52">
            <v>0</v>
          </cell>
          <cell r="F52">
            <v>0</v>
          </cell>
          <cell r="G52">
            <v>0</v>
          </cell>
          <cell r="H52">
            <v>0</v>
          </cell>
          <cell r="I52">
            <v>0</v>
          </cell>
          <cell r="J52">
            <v>111.64153102342726</v>
          </cell>
        </row>
        <row r="53">
          <cell r="A53">
            <v>36</v>
          </cell>
          <cell r="B53">
            <v>48183</v>
          </cell>
          <cell r="C53">
            <v>0</v>
          </cell>
          <cell r="D53">
            <v>211.16415310234268</v>
          </cell>
          <cell r="E53">
            <v>0</v>
          </cell>
          <cell r="F53">
            <v>0</v>
          </cell>
          <cell r="G53">
            <v>0</v>
          </cell>
          <cell r="H53">
            <v>0</v>
          </cell>
          <cell r="I53">
            <v>0</v>
          </cell>
          <cell r="J53">
            <v>111.64153102342726</v>
          </cell>
        </row>
        <row r="54">
          <cell r="A54">
            <v>37</v>
          </cell>
          <cell r="B54">
            <v>48366</v>
          </cell>
          <cell r="C54">
            <v>0</v>
          </cell>
          <cell r="D54">
            <v>211.16415310234268</v>
          </cell>
          <cell r="E54">
            <v>0</v>
          </cell>
          <cell r="F54">
            <v>0</v>
          </cell>
          <cell r="G54">
            <v>0</v>
          </cell>
          <cell r="H54">
            <v>0</v>
          </cell>
          <cell r="I54">
            <v>0</v>
          </cell>
          <cell r="J54">
            <v>111.64153102342726</v>
          </cell>
        </row>
        <row r="55">
          <cell r="A55">
            <v>38</v>
          </cell>
          <cell r="B55">
            <v>48549</v>
          </cell>
          <cell r="C55">
            <v>0</v>
          </cell>
          <cell r="D55">
            <v>211.16415310234268</v>
          </cell>
          <cell r="E55">
            <v>0</v>
          </cell>
          <cell r="F55">
            <v>0</v>
          </cell>
          <cell r="G55">
            <v>0</v>
          </cell>
          <cell r="H55">
            <v>0</v>
          </cell>
          <cell r="I55">
            <v>0</v>
          </cell>
          <cell r="J55">
            <v>111.64153102342726</v>
          </cell>
        </row>
        <row r="56">
          <cell r="A56">
            <v>39</v>
          </cell>
          <cell r="B56">
            <v>48731</v>
          </cell>
          <cell r="C56">
            <v>0</v>
          </cell>
          <cell r="D56">
            <v>211.16415310234268</v>
          </cell>
          <cell r="E56">
            <v>0</v>
          </cell>
          <cell r="F56">
            <v>0</v>
          </cell>
          <cell r="G56">
            <v>0</v>
          </cell>
          <cell r="H56">
            <v>0</v>
          </cell>
          <cell r="I56">
            <v>0</v>
          </cell>
          <cell r="J56">
            <v>111.64153102342726</v>
          </cell>
        </row>
        <row r="57">
          <cell r="A57">
            <v>40</v>
          </cell>
          <cell r="B57">
            <v>48914</v>
          </cell>
          <cell r="C57">
            <v>0</v>
          </cell>
          <cell r="D57">
            <v>211.16415310234268</v>
          </cell>
          <cell r="E57">
            <v>0</v>
          </cell>
          <cell r="F57">
            <v>0</v>
          </cell>
          <cell r="G57">
            <v>0</v>
          </cell>
          <cell r="H57">
            <v>0</v>
          </cell>
          <cell r="I57">
            <v>0</v>
          </cell>
          <cell r="J57">
            <v>111.64153102342726</v>
          </cell>
        </row>
        <row r="58">
          <cell r="A58">
            <v>41</v>
          </cell>
          <cell r="B58">
            <v>49096</v>
          </cell>
          <cell r="C58">
            <v>0</v>
          </cell>
          <cell r="D58">
            <v>211.16415310234268</v>
          </cell>
          <cell r="E58">
            <v>0</v>
          </cell>
          <cell r="F58">
            <v>0</v>
          </cell>
          <cell r="G58">
            <v>0</v>
          </cell>
          <cell r="H58">
            <v>0</v>
          </cell>
          <cell r="I58">
            <v>0</v>
          </cell>
          <cell r="J58">
            <v>111.64153102342726</v>
          </cell>
        </row>
        <row r="59">
          <cell r="A59">
            <v>42</v>
          </cell>
          <cell r="B59">
            <v>49279</v>
          </cell>
          <cell r="C59">
            <v>0</v>
          </cell>
          <cell r="D59">
            <v>211.16415310234268</v>
          </cell>
          <cell r="E59">
            <v>0</v>
          </cell>
          <cell r="F59">
            <v>0</v>
          </cell>
          <cell r="G59">
            <v>0</v>
          </cell>
          <cell r="H59">
            <v>0</v>
          </cell>
          <cell r="I59">
            <v>0</v>
          </cell>
          <cell r="J59">
            <v>111.64153102342726</v>
          </cell>
        </row>
        <row r="60">
          <cell r="A60">
            <v>43</v>
          </cell>
          <cell r="B60">
            <v>49461</v>
          </cell>
          <cell r="C60">
            <v>0</v>
          </cell>
          <cell r="D60">
            <v>211.16415310234268</v>
          </cell>
          <cell r="E60">
            <v>0</v>
          </cell>
          <cell r="F60">
            <v>0</v>
          </cell>
          <cell r="G60">
            <v>0</v>
          </cell>
          <cell r="H60">
            <v>0</v>
          </cell>
          <cell r="I60">
            <v>0</v>
          </cell>
          <cell r="J60">
            <v>111.64153102342726</v>
          </cell>
        </row>
        <row r="61">
          <cell r="A61">
            <v>44</v>
          </cell>
          <cell r="B61">
            <v>49644</v>
          </cell>
          <cell r="C61">
            <v>0</v>
          </cell>
          <cell r="D61">
            <v>211.16415310234268</v>
          </cell>
          <cell r="E61">
            <v>0</v>
          </cell>
          <cell r="F61">
            <v>0</v>
          </cell>
          <cell r="G61">
            <v>0</v>
          </cell>
          <cell r="H61">
            <v>0</v>
          </cell>
          <cell r="I61">
            <v>0</v>
          </cell>
          <cell r="J61">
            <v>111.64153102342726</v>
          </cell>
        </row>
        <row r="62">
          <cell r="A62">
            <v>45</v>
          </cell>
          <cell r="B62">
            <v>49827</v>
          </cell>
          <cell r="C62">
            <v>0</v>
          </cell>
          <cell r="D62">
            <v>211.16415310234268</v>
          </cell>
          <cell r="E62">
            <v>0</v>
          </cell>
          <cell r="F62">
            <v>0</v>
          </cell>
          <cell r="G62">
            <v>0</v>
          </cell>
          <cell r="H62">
            <v>0</v>
          </cell>
          <cell r="I62">
            <v>0</v>
          </cell>
          <cell r="J62">
            <v>111.64153102342726</v>
          </cell>
        </row>
        <row r="63">
          <cell r="A63">
            <v>46</v>
          </cell>
          <cell r="B63">
            <v>50010</v>
          </cell>
          <cell r="C63">
            <v>0</v>
          </cell>
          <cell r="D63">
            <v>211.16415310234268</v>
          </cell>
          <cell r="E63">
            <v>0</v>
          </cell>
          <cell r="F63">
            <v>0</v>
          </cell>
          <cell r="G63">
            <v>0</v>
          </cell>
          <cell r="H63">
            <v>0</v>
          </cell>
          <cell r="I63">
            <v>0</v>
          </cell>
          <cell r="J63">
            <v>111.64153102342726</v>
          </cell>
        </row>
        <row r="64">
          <cell r="A64">
            <v>47</v>
          </cell>
          <cell r="B64">
            <v>50192</v>
          </cell>
          <cell r="C64">
            <v>0</v>
          </cell>
          <cell r="D64">
            <v>211.16415310234268</v>
          </cell>
          <cell r="E64">
            <v>0</v>
          </cell>
          <cell r="F64">
            <v>0</v>
          </cell>
          <cell r="G64">
            <v>0</v>
          </cell>
          <cell r="H64">
            <v>0</v>
          </cell>
          <cell r="I64">
            <v>0</v>
          </cell>
          <cell r="J64">
            <v>111.64153102342726</v>
          </cell>
        </row>
        <row r="65">
          <cell r="A65">
            <v>48</v>
          </cell>
          <cell r="B65">
            <v>50375</v>
          </cell>
          <cell r="C65">
            <v>0</v>
          </cell>
          <cell r="D65">
            <v>211.16415310234268</v>
          </cell>
          <cell r="E65">
            <v>0</v>
          </cell>
          <cell r="F65">
            <v>0</v>
          </cell>
          <cell r="G65">
            <v>0</v>
          </cell>
          <cell r="H65">
            <v>0</v>
          </cell>
          <cell r="I65">
            <v>0</v>
          </cell>
          <cell r="J65">
            <v>111.64153102342726</v>
          </cell>
        </row>
        <row r="66">
          <cell r="A66">
            <v>49</v>
          </cell>
          <cell r="B66">
            <v>50557</v>
          </cell>
          <cell r="C66">
            <v>0</v>
          </cell>
          <cell r="D66">
            <v>211.16415310234268</v>
          </cell>
          <cell r="E66">
            <v>0</v>
          </cell>
          <cell r="F66">
            <v>0</v>
          </cell>
          <cell r="G66">
            <v>0</v>
          </cell>
          <cell r="H66">
            <v>0</v>
          </cell>
          <cell r="I66">
            <v>0</v>
          </cell>
          <cell r="J66">
            <v>111.64153102342726</v>
          </cell>
        </row>
        <row r="67">
          <cell r="A67">
            <v>50</v>
          </cell>
          <cell r="B67">
            <v>50740</v>
          </cell>
          <cell r="C67">
            <v>0</v>
          </cell>
          <cell r="D67">
            <v>211.16415310234268</v>
          </cell>
          <cell r="E67">
            <v>0</v>
          </cell>
          <cell r="F67">
            <v>0</v>
          </cell>
          <cell r="G67">
            <v>0</v>
          </cell>
          <cell r="H67">
            <v>0</v>
          </cell>
          <cell r="I67">
            <v>0</v>
          </cell>
          <cell r="J67">
            <v>111.64153102342726</v>
          </cell>
        </row>
        <row r="68">
          <cell r="A68">
            <v>51</v>
          </cell>
          <cell r="B68">
            <v>50922</v>
          </cell>
          <cell r="C68">
            <v>0</v>
          </cell>
          <cell r="D68">
            <v>211.16415310234268</v>
          </cell>
          <cell r="E68">
            <v>0</v>
          </cell>
          <cell r="F68">
            <v>0</v>
          </cell>
          <cell r="G68">
            <v>0</v>
          </cell>
          <cell r="H68">
            <v>0</v>
          </cell>
          <cell r="I68">
            <v>0</v>
          </cell>
          <cell r="J68">
            <v>111.64153102342726</v>
          </cell>
        </row>
        <row r="69">
          <cell r="A69">
            <v>52</v>
          </cell>
          <cell r="B69">
            <v>51105</v>
          </cell>
          <cell r="C69">
            <v>0</v>
          </cell>
          <cell r="D69">
            <v>211.16415310234268</v>
          </cell>
          <cell r="E69">
            <v>0</v>
          </cell>
          <cell r="F69">
            <v>0</v>
          </cell>
          <cell r="G69">
            <v>0</v>
          </cell>
          <cell r="H69">
            <v>0</v>
          </cell>
          <cell r="I69">
            <v>0</v>
          </cell>
          <cell r="J69">
            <v>111.64153102342726</v>
          </cell>
        </row>
        <row r="70">
          <cell r="A70">
            <v>53</v>
          </cell>
          <cell r="B70">
            <v>51288</v>
          </cell>
          <cell r="C70">
            <v>0</v>
          </cell>
          <cell r="D70">
            <v>211.16415310234268</v>
          </cell>
          <cell r="E70">
            <v>0</v>
          </cell>
          <cell r="F70">
            <v>0</v>
          </cell>
          <cell r="G70">
            <v>0</v>
          </cell>
          <cell r="H70">
            <v>0</v>
          </cell>
          <cell r="I70">
            <v>0</v>
          </cell>
          <cell r="J70">
            <v>111.64153102342726</v>
          </cell>
        </row>
        <row r="71">
          <cell r="A71">
            <v>54</v>
          </cell>
          <cell r="B71">
            <v>51471</v>
          </cell>
          <cell r="C71">
            <v>0</v>
          </cell>
          <cell r="D71">
            <v>211.16415310234268</v>
          </cell>
          <cell r="E71">
            <v>0</v>
          </cell>
          <cell r="F71">
            <v>0</v>
          </cell>
          <cell r="G71">
            <v>0</v>
          </cell>
          <cell r="H71">
            <v>0</v>
          </cell>
          <cell r="I71">
            <v>0</v>
          </cell>
          <cell r="J71">
            <v>111.64153102342726</v>
          </cell>
        </row>
        <row r="72">
          <cell r="A72">
            <v>55</v>
          </cell>
          <cell r="B72">
            <v>51653</v>
          </cell>
          <cell r="C72">
            <v>0</v>
          </cell>
          <cell r="D72">
            <v>211.16415310234268</v>
          </cell>
          <cell r="E72">
            <v>0</v>
          </cell>
          <cell r="F72">
            <v>0</v>
          </cell>
          <cell r="G72">
            <v>0</v>
          </cell>
          <cell r="H72">
            <v>0</v>
          </cell>
          <cell r="I72">
            <v>0</v>
          </cell>
          <cell r="J72">
            <v>111.64153102342726</v>
          </cell>
        </row>
        <row r="73">
          <cell r="A73">
            <v>56</v>
          </cell>
          <cell r="B73">
            <v>51836</v>
          </cell>
          <cell r="C73">
            <v>0</v>
          </cell>
          <cell r="D73">
            <v>211.16415310234268</v>
          </cell>
          <cell r="E73">
            <v>0</v>
          </cell>
          <cell r="F73">
            <v>0</v>
          </cell>
          <cell r="G73">
            <v>0</v>
          </cell>
          <cell r="H73">
            <v>0</v>
          </cell>
          <cell r="I73">
            <v>0</v>
          </cell>
          <cell r="J73">
            <v>111.64153102342726</v>
          </cell>
        </row>
        <row r="74">
          <cell r="A74">
            <v>57</v>
          </cell>
          <cell r="B74">
            <v>52018</v>
          </cell>
          <cell r="C74">
            <v>0</v>
          </cell>
          <cell r="D74">
            <v>211.16415310234268</v>
          </cell>
          <cell r="E74">
            <v>0</v>
          </cell>
          <cell r="F74">
            <v>0</v>
          </cell>
          <cell r="G74">
            <v>0</v>
          </cell>
          <cell r="H74">
            <v>0</v>
          </cell>
          <cell r="I74">
            <v>0</v>
          </cell>
          <cell r="J74">
            <v>111.64153102342726</v>
          </cell>
        </row>
        <row r="75">
          <cell r="A75">
            <v>58</v>
          </cell>
          <cell r="B75">
            <v>52201</v>
          </cell>
          <cell r="C75">
            <v>0</v>
          </cell>
          <cell r="D75">
            <v>211.16415310234268</v>
          </cell>
          <cell r="E75">
            <v>0</v>
          </cell>
          <cell r="F75">
            <v>0</v>
          </cell>
          <cell r="G75">
            <v>0</v>
          </cell>
          <cell r="H75">
            <v>0</v>
          </cell>
          <cell r="I75">
            <v>0</v>
          </cell>
          <cell r="J75">
            <v>111.64153102342726</v>
          </cell>
        </row>
        <row r="76">
          <cell r="A76">
            <v>59</v>
          </cell>
          <cell r="B76">
            <v>52383</v>
          </cell>
          <cell r="C76">
            <v>0</v>
          </cell>
          <cell r="D76">
            <v>211.16415310234268</v>
          </cell>
          <cell r="E76">
            <v>0</v>
          </cell>
          <cell r="F76">
            <v>0</v>
          </cell>
          <cell r="G76">
            <v>0</v>
          </cell>
          <cell r="H76">
            <v>0</v>
          </cell>
          <cell r="I76">
            <v>0</v>
          </cell>
          <cell r="J76">
            <v>111.64153102342726</v>
          </cell>
        </row>
        <row r="77">
          <cell r="A77">
            <v>60</v>
          </cell>
          <cell r="B77">
            <v>52566</v>
          </cell>
          <cell r="C77">
            <v>0</v>
          </cell>
          <cell r="D77">
            <v>211.16415310234268</v>
          </cell>
          <cell r="E77">
            <v>0</v>
          </cell>
          <cell r="F77">
            <v>0</v>
          </cell>
          <cell r="G77">
            <v>0</v>
          </cell>
          <cell r="H77">
            <v>0</v>
          </cell>
          <cell r="I77">
            <v>0</v>
          </cell>
          <cell r="J77">
            <v>111.64153102342726</v>
          </cell>
        </row>
        <row r="78">
          <cell r="A78">
            <v>61</v>
          </cell>
          <cell r="B78">
            <v>52749</v>
          </cell>
          <cell r="C78">
            <v>0</v>
          </cell>
          <cell r="D78">
            <v>211.16415310234268</v>
          </cell>
          <cell r="E78">
            <v>0</v>
          </cell>
          <cell r="F78">
            <v>0</v>
          </cell>
          <cell r="G78">
            <v>0</v>
          </cell>
          <cell r="H78">
            <v>0</v>
          </cell>
          <cell r="I78">
            <v>0</v>
          </cell>
          <cell r="J78">
            <v>111.64153102342726</v>
          </cell>
        </row>
        <row r="79">
          <cell r="A79">
            <v>62</v>
          </cell>
          <cell r="B79">
            <v>52932</v>
          </cell>
          <cell r="C79">
            <v>0</v>
          </cell>
          <cell r="D79">
            <v>211.16415310234268</v>
          </cell>
          <cell r="E79">
            <v>0</v>
          </cell>
          <cell r="F79">
            <v>0</v>
          </cell>
          <cell r="G79">
            <v>0</v>
          </cell>
          <cell r="H79">
            <v>0</v>
          </cell>
          <cell r="I79">
            <v>0</v>
          </cell>
          <cell r="J79">
            <v>111.64153102342726</v>
          </cell>
        </row>
        <row r="80">
          <cell r="A80">
            <v>63</v>
          </cell>
          <cell r="B80">
            <v>53114</v>
          </cell>
          <cell r="C80">
            <v>0</v>
          </cell>
          <cell r="D80">
            <v>211.16415310234268</v>
          </cell>
          <cell r="E80">
            <v>0</v>
          </cell>
          <cell r="F80">
            <v>0</v>
          </cell>
          <cell r="G80">
            <v>0</v>
          </cell>
          <cell r="H80">
            <v>0</v>
          </cell>
          <cell r="I80">
            <v>0</v>
          </cell>
          <cell r="J80">
            <v>111.64153102342726</v>
          </cell>
        </row>
        <row r="81">
          <cell r="A81">
            <v>64</v>
          </cell>
          <cell r="B81">
            <v>53297</v>
          </cell>
          <cell r="C81">
            <v>0</v>
          </cell>
          <cell r="D81">
            <v>211.16415310234268</v>
          </cell>
          <cell r="E81">
            <v>0</v>
          </cell>
          <cell r="F81">
            <v>0</v>
          </cell>
          <cell r="G81">
            <v>0</v>
          </cell>
          <cell r="H81">
            <v>0</v>
          </cell>
          <cell r="I81">
            <v>0</v>
          </cell>
          <cell r="J81">
            <v>111.64153102342726</v>
          </cell>
        </row>
        <row r="82">
          <cell r="A82">
            <v>65</v>
          </cell>
          <cell r="B82">
            <v>53479</v>
          </cell>
          <cell r="C82">
            <v>0</v>
          </cell>
          <cell r="D82">
            <v>211.16415310234268</v>
          </cell>
          <cell r="E82">
            <v>0</v>
          </cell>
          <cell r="F82">
            <v>0</v>
          </cell>
          <cell r="G82">
            <v>0</v>
          </cell>
          <cell r="H82">
            <v>0</v>
          </cell>
          <cell r="I82">
            <v>0</v>
          </cell>
          <cell r="J82">
            <v>111.64153102342726</v>
          </cell>
        </row>
        <row r="83">
          <cell r="A83">
            <v>66</v>
          </cell>
          <cell r="B83">
            <v>53662</v>
          </cell>
          <cell r="C83">
            <v>0</v>
          </cell>
          <cell r="D83">
            <v>211.16415310234268</v>
          </cell>
          <cell r="E83">
            <v>0</v>
          </cell>
          <cell r="F83">
            <v>0</v>
          </cell>
          <cell r="G83">
            <v>0</v>
          </cell>
          <cell r="H83">
            <v>0</v>
          </cell>
          <cell r="I83">
            <v>0</v>
          </cell>
          <cell r="J83">
            <v>111.64153102342726</v>
          </cell>
        </row>
        <row r="84">
          <cell r="A84">
            <v>67</v>
          </cell>
          <cell r="B84">
            <v>53844</v>
          </cell>
          <cell r="C84">
            <v>0</v>
          </cell>
          <cell r="D84">
            <v>211.16415310234268</v>
          </cell>
          <cell r="E84">
            <v>0</v>
          </cell>
          <cell r="F84">
            <v>0</v>
          </cell>
          <cell r="G84">
            <v>0</v>
          </cell>
          <cell r="H84">
            <v>0</v>
          </cell>
          <cell r="I84">
            <v>0</v>
          </cell>
          <cell r="J84">
            <v>111.64153102342726</v>
          </cell>
        </row>
        <row r="85">
          <cell r="A85">
            <v>68</v>
          </cell>
          <cell r="B85">
            <v>54027</v>
          </cell>
          <cell r="C85">
            <v>0</v>
          </cell>
          <cell r="D85">
            <v>211.16415310234268</v>
          </cell>
          <cell r="E85">
            <v>0</v>
          </cell>
          <cell r="F85">
            <v>0</v>
          </cell>
          <cell r="G85">
            <v>0</v>
          </cell>
          <cell r="H85">
            <v>0</v>
          </cell>
          <cell r="I85">
            <v>0</v>
          </cell>
          <cell r="J85">
            <v>111.64153102342726</v>
          </cell>
        </row>
        <row r="86">
          <cell r="A86">
            <v>69</v>
          </cell>
          <cell r="B86">
            <v>54210</v>
          </cell>
          <cell r="C86">
            <v>0</v>
          </cell>
          <cell r="D86">
            <v>211.16415310234268</v>
          </cell>
          <cell r="E86">
            <v>0</v>
          </cell>
          <cell r="F86">
            <v>0</v>
          </cell>
          <cell r="G86">
            <v>0</v>
          </cell>
          <cell r="H86">
            <v>0</v>
          </cell>
          <cell r="I86">
            <v>0</v>
          </cell>
          <cell r="J86">
            <v>111.64153102342726</v>
          </cell>
        </row>
        <row r="87">
          <cell r="A87">
            <v>70</v>
          </cell>
          <cell r="B87">
            <v>54393</v>
          </cell>
          <cell r="C87">
            <v>0</v>
          </cell>
          <cell r="D87">
            <v>211.16415310234268</v>
          </cell>
          <cell r="E87">
            <v>0</v>
          </cell>
          <cell r="F87">
            <v>0</v>
          </cell>
          <cell r="G87">
            <v>0</v>
          </cell>
          <cell r="H87">
            <v>0</v>
          </cell>
          <cell r="I87">
            <v>0</v>
          </cell>
          <cell r="J87">
            <v>111.64153102342726</v>
          </cell>
        </row>
        <row r="88">
          <cell r="A88">
            <v>71</v>
          </cell>
          <cell r="B88">
            <v>54575</v>
          </cell>
          <cell r="C88">
            <v>0</v>
          </cell>
          <cell r="D88">
            <v>211.16415310234268</v>
          </cell>
          <cell r="E88">
            <v>0</v>
          </cell>
          <cell r="F88">
            <v>0</v>
          </cell>
          <cell r="G88">
            <v>0</v>
          </cell>
          <cell r="H88">
            <v>0</v>
          </cell>
          <cell r="I88">
            <v>0</v>
          </cell>
          <cell r="J88">
            <v>111.64153102342726</v>
          </cell>
        </row>
        <row r="89">
          <cell r="A89">
            <v>72</v>
          </cell>
          <cell r="B89">
            <v>54758</v>
          </cell>
          <cell r="C89">
            <v>0</v>
          </cell>
          <cell r="D89">
            <v>211.16415310234268</v>
          </cell>
          <cell r="E89">
            <v>0</v>
          </cell>
          <cell r="F89">
            <v>0</v>
          </cell>
          <cell r="G89">
            <v>0</v>
          </cell>
          <cell r="H89">
            <v>0</v>
          </cell>
          <cell r="I89">
            <v>0</v>
          </cell>
          <cell r="J89">
            <v>111.64153102342726</v>
          </cell>
        </row>
        <row r="90">
          <cell r="A90">
            <v>73</v>
          </cell>
          <cell r="B90">
            <v>54940</v>
          </cell>
          <cell r="C90">
            <v>0</v>
          </cell>
          <cell r="D90">
            <v>211.16415310234268</v>
          </cell>
          <cell r="E90">
            <v>0</v>
          </cell>
          <cell r="F90">
            <v>0</v>
          </cell>
          <cell r="G90">
            <v>0</v>
          </cell>
          <cell r="H90">
            <v>0</v>
          </cell>
          <cell r="I90">
            <v>0</v>
          </cell>
          <cell r="J90">
            <v>111.64153102342726</v>
          </cell>
        </row>
        <row r="91">
          <cell r="A91">
            <v>74</v>
          </cell>
          <cell r="B91">
            <v>55123</v>
          </cell>
          <cell r="C91">
            <v>0</v>
          </cell>
          <cell r="D91">
            <v>211.16415310234268</v>
          </cell>
          <cell r="E91">
            <v>0</v>
          </cell>
          <cell r="F91">
            <v>0</v>
          </cell>
          <cell r="G91">
            <v>0</v>
          </cell>
          <cell r="H91">
            <v>0</v>
          </cell>
          <cell r="I91">
            <v>0</v>
          </cell>
          <cell r="J91">
            <v>111.64153102342726</v>
          </cell>
        </row>
        <row r="92">
          <cell r="A92">
            <v>75</v>
          </cell>
          <cell r="B92">
            <v>55305</v>
          </cell>
          <cell r="C92">
            <v>0</v>
          </cell>
          <cell r="D92">
            <v>211.16415310234268</v>
          </cell>
          <cell r="E92">
            <v>0</v>
          </cell>
          <cell r="F92">
            <v>0</v>
          </cell>
          <cell r="G92">
            <v>0</v>
          </cell>
          <cell r="H92">
            <v>0</v>
          </cell>
          <cell r="I92">
            <v>0</v>
          </cell>
          <cell r="J92">
            <v>111.64153102342726</v>
          </cell>
        </row>
        <row r="93">
          <cell r="A93">
            <v>76</v>
          </cell>
          <cell r="B93">
            <v>55488</v>
          </cell>
          <cell r="C93">
            <v>0</v>
          </cell>
          <cell r="D93">
            <v>211.16415310234268</v>
          </cell>
          <cell r="E93">
            <v>0</v>
          </cell>
          <cell r="F93">
            <v>0</v>
          </cell>
          <cell r="G93">
            <v>0</v>
          </cell>
          <cell r="H93">
            <v>0</v>
          </cell>
          <cell r="I93">
            <v>0</v>
          </cell>
          <cell r="J93">
            <v>111.64153102342726</v>
          </cell>
        </row>
        <row r="94">
          <cell r="A94">
            <v>77</v>
          </cell>
          <cell r="B94">
            <v>55671</v>
          </cell>
          <cell r="C94">
            <v>0</v>
          </cell>
          <cell r="D94">
            <v>211.16415310234268</v>
          </cell>
          <cell r="E94">
            <v>0</v>
          </cell>
          <cell r="F94">
            <v>0</v>
          </cell>
          <cell r="G94">
            <v>0</v>
          </cell>
          <cell r="H94">
            <v>0</v>
          </cell>
          <cell r="I94">
            <v>0</v>
          </cell>
          <cell r="J94">
            <v>111.64153102342726</v>
          </cell>
        </row>
        <row r="95">
          <cell r="A95">
            <v>78</v>
          </cell>
          <cell r="B95">
            <v>55854</v>
          </cell>
          <cell r="C95">
            <v>0</v>
          </cell>
          <cell r="D95">
            <v>211.16415310234268</v>
          </cell>
          <cell r="E95">
            <v>0</v>
          </cell>
          <cell r="F95">
            <v>0</v>
          </cell>
          <cell r="G95">
            <v>0</v>
          </cell>
          <cell r="H95">
            <v>0</v>
          </cell>
          <cell r="I95">
            <v>0</v>
          </cell>
          <cell r="J95">
            <v>111.64153102342726</v>
          </cell>
        </row>
        <row r="96">
          <cell r="A96">
            <v>79</v>
          </cell>
          <cell r="B96">
            <v>56036</v>
          </cell>
          <cell r="C96">
            <v>0</v>
          </cell>
          <cell r="D96">
            <v>211.16415310234268</v>
          </cell>
          <cell r="E96">
            <v>0</v>
          </cell>
          <cell r="F96">
            <v>0</v>
          </cell>
          <cell r="G96">
            <v>0</v>
          </cell>
          <cell r="H96">
            <v>0</v>
          </cell>
          <cell r="I96">
            <v>0</v>
          </cell>
          <cell r="J96">
            <v>111.64153102342726</v>
          </cell>
        </row>
        <row r="97">
          <cell r="A97">
            <v>80</v>
          </cell>
          <cell r="B97">
            <v>56219</v>
          </cell>
          <cell r="C97">
            <v>0</v>
          </cell>
          <cell r="D97">
            <v>211.16415310234268</v>
          </cell>
          <cell r="E97">
            <v>0</v>
          </cell>
          <cell r="F97">
            <v>0</v>
          </cell>
          <cell r="G97">
            <v>0</v>
          </cell>
          <cell r="H97">
            <v>0</v>
          </cell>
          <cell r="I97">
            <v>0</v>
          </cell>
          <cell r="J97">
            <v>111.64153102342726</v>
          </cell>
        </row>
        <row r="98">
          <cell r="A98">
            <v>81</v>
          </cell>
          <cell r="B98">
            <v>56401</v>
          </cell>
          <cell r="C98">
            <v>0</v>
          </cell>
          <cell r="D98">
            <v>211.16415310234268</v>
          </cell>
          <cell r="E98">
            <v>0</v>
          </cell>
          <cell r="F98">
            <v>0</v>
          </cell>
          <cell r="G98">
            <v>0</v>
          </cell>
          <cell r="H98">
            <v>0</v>
          </cell>
          <cell r="I98">
            <v>0</v>
          </cell>
          <cell r="J98">
            <v>111.64153102342726</v>
          </cell>
        </row>
        <row r="99">
          <cell r="A99">
            <v>82</v>
          </cell>
          <cell r="B99">
            <v>56584</v>
          </cell>
          <cell r="C99">
            <v>0</v>
          </cell>
          <cell r="D99">
            <v>211.16415310234268</v>
          </cell>
          <cell r="E99">
            <v>0</v>
          </cell>
          <cell r="F99">
            <v>0</v>
          </cell>
          <cell r="G99">
            <v>0</v>
          </cell>
          <cell r="H99">
            <v>0</v>
          </cell>
          <cell r="I99">
            <v>0</v>
          </cell>
          <cell r="J99">
            <v>111.64153102342726</v>
          </cell>
        </row>
        <row r="100">
          <cell r="A100">
            <v>83</v>
          </cell>
          <cell r="B100">
            <v>56766</v>
          </cell>
          <cell r="C100">
            <v>0</v>
          </cell>
          <cell r="D100">
            <v>211.16415310234268</v>
          </cell>
          <cell r="E100">
            <v>0</v>
          </cell>
          <cell r="F100">
            <v>0</v>
          </cell>
          <cell r="G100">
            <v>0</v>
          </cell>
          <cell r="H100">
            <v>0</v>
          </cell>
          <cell r="I100">
            <v>0</v>
          </cell>
          <cell r="J100">
            <v>111.64153102342726</v>
          </cell>
        </row>
        <row r="101">
          <cell r="A101">
            <v>84</v>
          </cell>
          <cell r="B101">
            <v>56949</v>
          </cell>
          <cell r="C101">
            <v>0</v>
          </cell>
          <cell r="D101">
            <v>211.16415310234268</v>
          </cell>
          <cell r="E101">
            <v>0</v>
          </cell>
          <cell r="F101">
            <v>0</v>
          </cell>
          <cell r="G101">
            <v>0</v>
          </cell>
          <cell r="H101">
            <v>0</v>
          </cell>
          <cell r="I101">
            <v>0</v>
          </cell>
          <cell r="J101">
            <v>111.64153102342726</v>
          </cell>
        </row>
        <row r="102">
          <cell r="A102">
            <v>85</v>
          </cell>
          <cell r="B102">
            <v>57132</v>
          </cell>
          <cell r="C102">
            <v>0</v>
          </cell>
          <cell r="D102">
            <v>211.16415310234268</v>
          </cell>
          <cell r="E102">
            <v>0</v>
          </cell>
          <cell r="F102">
            <v>0</v>
          </cell>
          <cell r="G102">
            <v>0</v>
          </cell>
          <cell r="H102">
            <v>0</v>
          </cell>
          <cell r="I102">
            <v>0</v>
          </cell>
          <cell r="J102">
            <v>111.64153102342726</v>
          </cell>
        </row>
        <row r="103">
          <cell r="A103">
            <v>86</v>
          </cell>
          <cell r="B103">
            <v>57315</v>
          </cell>
          <cell r="C103">
            <v>0</v>
          </cell>
          <cell r="D103">
            <v>211.16415310234268</v>
          </cell>
          <cell r="E103">
            <v>0</v>
          </cell>
          <cell r="F103">
            <v>0</v>
          </cell>
          <cell r="G103">
            <v>0</v>
          </cell>
          <cell r="H103">
            <v>0</v>
          </cell>
          <cell r="I103">
            <v>0</v>
          </cell>
          <cell r="J103">
            <v>111.64153102342726</v>
          </cell>
        </row>
        <row r="104">
          <cell r="A104">
            <v>87</v>
          </cell>
          <cell r="B104">
            <v>57497</v>
          </cell>
          <cell r="C104">
            <v>0</v>
          </cell>
          <cell r="D104">
            <v>211.16415310234268</v>
          </cell>
          <cell r="E104">
            <v>0</v>
          </cell>
          <cell r="F104">
            <v>0</v>
          </cell>
          <cell r="G104">
            <v>0</v>
          </cell>
          <cell r="H104">
            <v>0</v>
          </cell>
          <cell r="I104">
            <v>0</v>
          </cell>
          <cell r="J104">
            <v>111.64153102342726</v>
          </cell>
        </row>
        <row r="105">
          <cell r="A105">
            <v>88</v>
          </cell>
          <cell r="B105">
            <v>57680</v>
          </cell>
          <cell r="C105">
            <v>0</v>
          </cell>
          <cell r="D105">
            <v>211.16415310234268</v>
          </cell>
          <cell r="E105">
            <v>0</v>
          </cell>
          <cell r="F105">
            <v>0</v>
          </cell>
          <cell r="G105">
            <v>0</v>
          </cell>
          <cell r="H105">
            <v>0</v>
          </cell>
          <cell r="I105">
            <v>0</v>
          </cell>
          <cell r="J105">
            <v>111.64153102342726</v>
          </cell>
        </row>
        <row r="106">
          <cell r="A106">
            <v>89</v>
          </cell>
          <cell r="B106">
            <v>57862</v>
          </cell>
          <cell r="C106">
            <v>0</v>
          </cell>
          <cell r="D106">
            <v>211.16415310234268</v>
          </cell>
          <cell r="E106">
            <v>0</v>
          </cell>
          <cell r="F106">
            <v>0</v>
          </cell>
          <cell r="G106">
            <v>0</v>
          </cell>
          <cell r="H106">
            <v>0</v>
          </cell>
          <cell r="I106">
            <v>0</v>
          </cell>
          <cell r="J106">
            <v>111.64153102342726</v>
          </cell>
        </row>
        <row r="107">
          <cell r="A107">
            <v>90</v>
          </cell>
          <cell r="B107">
            <v>58045</v>
          </cell>
          <cell r="C107">
            <v>0</v>
          </cell>
          <cell r="D107">
            <v>211.16415310234268</v>
          </cell>
          <cell r="E107">
            <v>0</v>
          </cell>
          <cell r="F107">
            <v>0</v>
          </cell>
          <cell r="G107">
            <v>0</v>
          </cell>
          <cell r="H107">
            <v>0</v>
          </cell>
          <cell r="I107">
            <v>0</v>
          </cell>
          <cell r="J107">
            <v>111.64153102342726</v>
          </cell>
        </row>
        <row r="108">
          <cell r="A108">
            <v>91</v>
          </cell>
          <cell r="B108">
            <v>58227</v>
          </cell>
          <cell r="C108">
            <v>0</v>
          </cell>
          <cell r="D108">
            <v>211.16415310234268</v>
          </cell>
          <cell r="E108">
            <v>0</v>
          </cell>
          <cell r="F108">
            <v>0</v>
          </cell>
          <cell r="G108">
            <v>0</v>
          </cell>
          <cell r="H108">
            <v>0</v>
          </cell>
          <cell r="I108">
            <v>0</v>
          </cell>
          <cell r="J108">
            <v>111.64153102342726</v>
          </cell>
        </row>
        <row r="109">
          <cell r="A109">
            <v>92</v>
          </cell>
          <cell r="B109">
            <v>58410</v>
          </cell>
          <cell r="C109">
            <v>0</v>
          </cell>
          <cell r="D109">
            <v>211.16415310234268</v>
          </cell>
          <cell r="E109">
            <v>0</v>
          </cell>
          <cell r="F109">
            <v>0</v>
          </cell>
          <cell r="G109">
            <v>0</v>
          </cell>
          <cell r="H109">
            <v>0</v>
          </cell>
          <cell r="I109">
            <v>0</v>
          </cell>
          <cell r="J109">
            <v>111.64153102342726</v>
          </cell>
        </row>
        <row r="110">
          <cell r="A110">
            <v>93</v>
          </cell>
          <cell r="B110">
            <v>58593</v>
          </cell>
          <cell r="C110">
            <v>0</v>
          </cell>
          <cell r="D110">
            <v>211.16415310234268</v>
          </cell>
          <cell r="E110">
            <v>0</v>
          </cell>
          <cell r="F110">
            <v>0</v>
          </cell>
          <cell r="G110">
            <v>0</v>
          </cell>
          <cell r="H110">
            <v>0</v>
          </cell>
          <cell r="I110">
            <v>0</v>
          </cell>
          <cell r="J110">
            <v>111.64153102342726</v>
          </cell>
        </row>
        <row r="111">
          <cell r="A111">
            <v>94</v>
          </cell>
          <cell r="B111">
            <v>58776</v>
          </cell>
          <cell r="C111">
            <v>0</v>
          </cell>
          <cell r="D111">
            <v>211.16415310234268</v>
          </cell>
          <cell r="E111">
            <v>0</v>
          </cell>
          <cell r="F111">
            <v>0</v>
          </cell>
          <cell r="G111">
            <v>0</v>
          </cell>
          <cell r="H111">
            <v>0</v>
          </cell>
          <cell r="I111">
            <v>0</v>
          </cell>
          <cell r="J111">
            <v>111.64153102342726</v>
          </cell>
        </row>
        <row r="112">
          <cell r="A112">
            <v>95</v>
          </cell>
          <cell r="B112">
            <v>58958</v>
          </cell>
          <cell r="C112">
            <v>0</v>
          </cell>
          <cell r="D112">
            <v>211.16415310234268</v>
          </cell>
          <cell r="E112">
            <v>0</v>
          </cell>
          <cell r="F112">
            <v>0</v>
          </cell>
          <cell r="G112">
            <v>0</v>
          </cell>
          <cell r="H112">
            <v>0</v>
          </cell>
          <cell r="I112">
            <v>0</v>
          </cell>
          <cell r="J112">
            <v>111.64153102342726</v>
          </cell>
        </row>
        <row r="113">
          <cell r="A113">
            <v>96</v>
          </cell>
          <cell r="B113">
            <v>59141</v>
          </cell>
          <cell r="C113">
            <v>0</v>
          </cell>
          <cell r="D113">
            <v>211.16415310234268</v>
          </cell>
          <cell r="E113">
            <v>0</v>
          </cell>
          <cell r="F113">
            <v>0</v>
          </cell>
          <cell r="G113">
            <v>0</v>
          </cell>
          <cell r="H113">
            <v>0</v>
          </cell>
          <cell r="I113">
            <v>0</v>
          </cell>
          <cell r="J113">
            <v>111.64153102342726</v>
          </cell>
        </row>
        <row r="114">
          <cell r="A114">
            <v>97</v>
          </cell>
          <cell r="B114">
            <v>59323</v>
          </cell>
          <cell r="C114">
            <v>0</v>
          </cell>
          <cell r="D114">
            <v>211.16415310234268</v>
          </cell>
          <cell r="E114">
            <v>0</v>
          </cell>
          <cell r="F114">
            <v>0</v>
          </cell>
          <cell r="G114">
            <v>0</v>
          </cell>
          <cell r="H114">
            <v>0</v>
          </cell>
          <cell r="I114">
            <v>0</v>
          </cell>
          <cell r="J114">
            <v>111.64153102342726</v>
          </cell>
        </row>
        <row r="115">
          <cell r="A115">
            <v>98</v>
          </cell>
          <cell r="B115">
            <v>59506</v>
          </cell>
          <cell r="C115">
            <v>0</v>
          </cell>
          <cell r="D115">
            <v>211.16415310234268</v>
          </cell>
          <cell r="E115">
            <v>0</v>
          </cell>
          <cell r="F115">
            <v>0</v>
          </cell>
          <cell r="G115">
            <v>0</v>
          </cell>
          <cell r="H115">
            <v>0</v>
          </cell>
          <cell r="I115">
            <v>0</v>
          </cell>
          <cell r="J115">
            <v>111.64153102342726</v>
          </cell>
        </row>
        <row r="116">
          <cell r="A116">
            <v>99</v>
          </cell>
          <cell r="B116">
            <v>59688</v>
          </cell>
          <cell r="C116">
            <v>0</v>
          </cell>
          <cell r="D116">
            <v>211.16415310234268</v>
          </cell>
          <cell r="E116">
            <v>0</v>
          </cell>
          <cell r="F116">
            <v>0</v>
          </cell>
          <cell r="G116">
            <v>0</v>
          </cell>
          <cell r="H116">
            <v>0</v>
          </cell>
          <cell r="I116">
            <v>0</v>
          </cell>
          <cell r="J116">
            <v>111.64153102342726</v>
          </cell>
        </row>
        <row r="117">
          <cell r="A117">
            <v>100</v>
          </cell>
          <cell r="B117">
            <v>59871</v>
          </cell>
          <cell r="C117">
            <v>0</v>
          </cell>
          <cell r="D117">
            <v>211.16415310234268</v>
          </cell>
          <cell r="E117">
            <v>0</v>
          </cell>
          <cell r="F117">
            <v>0</v>
          </cell>
          <cell r="G117">
            <v>0</v>
          </cell>
          <cell r="H117">
            <v>0</v>
          </cell>
          <cell r="I117">
            <v>0</v>
          </cell>
          <cell r="J117">
            <v>111.64153102342726</v>
          </cell>
        </row>
        <row r="118">
          <cell r="A118">
            <v>101</v>
          </cell>
          <cell r="B118">
            <v>60054</v>
          </cell>
          <cell r="C118">
            <v>0</v>
          </cell>
          <cell r="D118">
            <v>211.16415310234268</v>
          </cell>
          <cell r="E118">
            <v>0</v>
          </cell>
          <cell r="F118">
            <v>0</v>
          </cell>
          <cell r="G118">
            <v>0</v>
          </cell>
          <cell r="H118">
            <v>0</v>
          </cell>
          <cell r="I118">
            <v>0</v>
          </cell>
          <cell r="J118">
            <v>111.64153102342726</v>
          </cell>
        </row>
        <row r="119">
          <cell r="A119">
            <v>102</v>
          </cell>
          <cell r="B119">
            <v>60237</v>
          </cell>
          <cell r="C119">
            <v>0</v>
          </cell>
          <cell r="D119">
            <v>211.16415310234268</v>
          </cell>
          <cell r="E119">
            <v>0</v>
          </cell>
          <cell r="F119">
            <v>0</v>
          </cell>
          <cell r="G119">
            <v>0</v>
          </cell>
          <cell r="H119">
            <v>0</v>
          </cell>
          <cell r="I119">
            <v>0</v>
          </cell>
          <cell r="J119">
            <v>111.64153102342726</v>
          </cell>
        </row>
        <row r="120">
          <cell r="A120">
            <v>103</v>
          </cell>
          <cell r="B120">
            <v>60419</v>
          </cell>
          <cell r="C120">
            <v>0</v>
          </cell>
          <cell r="D120">
            <v>211.16415310234268</v>
          </cell>
          <cell r="E120">
            <v>0</v>
          </cell>
          <cell r="F120">
            <v>0</v>
          </cell>
          <cell r="G120">
            <v>0</v>
          </cell>
          <cell r="H120">
            <v>0</v>
          </cell>
          <cell r="I120">
            <v>0</v>
          </cell>
          <cell r="J120">
            <v>111.64153102342726</v>
          </cell>
        </row>
        <row r="121">
          <cell r="A121">
            <v>104</v>
          </cell>
          <cell r="B121">
            <v>60602</v>
          </cell>
          <cell r="C121">
            <v>0</v>
          </cell>
          <cell r="D121">
            <v>211.16415310234268</v>
          </cell>
          <cell r="E121">
            <v>0</v>
          </cell>
          <cell r="F121">
            <v>0</v>
          </cell>
          <cell r="G121">
            <v>0</v>
          </cell>
          <cell r="H121">
            <v>0</v>
          </cell>
          <cell r="I121">
            <v>0</v>
          </cell>
          <cell r="J121">
            <v>111.64153102342726</v>
          </cell>
        </row>
        <row r="122">
          <cell r="A122">
            <v>105</v>
          </cell>
          <cell r="B122">
            <v>60784</v>
          </cell>
          <cell r="C122">
            <v>0</v>
          </cell>
          <cell r="D122">
            <v>211.16415310234268</v>
          </cell>
          <cell r="E122">
            <v>0</v>
          </cell>
          <cell r="F122">
            <v>0</v>
          </cell>
          <cell r="G122">
            <v>0</v>
          </cell>
          <cell r="H122">
            <v>0</v>
          </cell>
          <cell r="I122">
            <v>0</v>
          </cell>
          <cell r="J122">
            <v>111.64153102342726</v>
          </cell>
        </row>
        <row r="123">
          <cell r="A123">
            <v>106</v>
          </cell>
          <cell r="B123">
            <v>60967</v>
          </cell>
          <cell r="C123">
            <v>0</v>
          </cell>
          <cell r="D123">
            <v>211.16415310234268</v>
          </cell>
          <cell r="E123">
            <v>0</v>
          </cell>
          <cell r="F123">
            <v>0</v>
          </cell>
          <cell r="G123">
            <v>0</v>
          </cell>
          <cell r="H123">
            <v>0</v>
          </cell>
          <cell r="I123">
            <v>0</v>
          </cell>
          <cell r="J123">
            <v>111.64153102342726</v>
          </cell>
        </row>
        <row r="124">
          <cell r="A124">
            <v>107</v>
          </cell>
          <cell r="B124">
            <v>61149</v>
          </cell>
          <cell r="C124">
            <v>0</v>
          </cell>
          <cell r="D124">
            <v>211.16415310234268</v>
          </cell>
          <cell r="E124">
            <v>0</v>
          </cell>
          <cell r="F124">
            <v>0</v>
          </cell>
          <cell r="G124">
            <v>0</v>
          </cell>
          <cell r="H124">
            <v>0</v>
          </cell>
          <cell r="I124">
            <v>0</v>
          </cell>
          <cell r="J124">
            <v>111.64153102342726</v>
          </cell>
        </row>
        <row r="125">
          <cell r="A125">
            <v>108</v>
          </cell>
          <cell r="B125">
            <v>61332</v>
          </cell>
          <cell r="C125">
            <v>0</v>
          </cell>
          <cell r="D125">
            <v>211.16415310234268</v>
          </cell>
          <cell r="E125">
            <v>0</v>
          </cell>
          <cell r="F125">
            <v>0</v>
          </cell>
          <cell r="G125">
            <v>0</v>
          </cell>
          <cell r="H125">
            <v>0</v>
          </cell>
          <cell r="I125">
            <v>0</v>
          </cell>
          <cell r="J125">
            <v>111.64153102342726</v>
          </cell>
        </row>
        <row r="126">
          <cell r="A126">
            <v>109</v>
          </cell>
          <cell r="B126">
            <v>61515</v>
          </cell>
          <cell r="C126">
            <v>0</v>
          </cell>
          <cell r="D126">
            <v>211.16415310234268</v>
          </cell>
          <cell r="E126">
            <v>0</v>
          </cell>
          <cell r="F126">
            <v>0</v>
          </cell>
          <cell r="G126">
            <v>0</v>
          </cell>
          <cell r="H126">
            <v>0</v>
          </cell>
          <cell r="I126">
            <v>0</v>
          </cell>
          <cell r="J126">
            <v>111.64153102342726</v>
          </cell>
        </row>
        <row r="127">
          <cell r="A127">
            <v>110</v>
          </cell>
          <cell r="B127">
            <v>61698</v>
          </cell>
          <cell r="C127">
            <v>0</v>
          </cell>
          <cell r="D127">
            <v>211.16415310234268</v>
          </cell>
          <cell r="E127">
            <v>0</v>
          </cell>
          <cell r="F127">
            <v>0</v>
          </cell>
          <cell r="G127">
            <v>0</v>
          </cell>
          <cell r="H127">
            <v>0</v>
          </cell>
          <cell r="I127">
            <v>0</v>
          </cell>
          <cell r="J127">
            <v>111.64153102342726</v>
          </cell>
        </row>
        <row r="128">
          <cell r="A128">
            <v>111</v>
          </cell>
          <cell r="B128">
            <v>61880</v>
          </cell>
          <cell r="C128">
            <v>0</v>
          </cell>
          <cell r="D128">
            <v>211.16415310234268</v>
          </cell>
          <cell r="E128">
            <v>0</v>
          </cell>
          <cell r="F128">
            <v>0</v>
          </cell>
          <cell r="G128">
            <v>0</v>
          </cell>
          <cell r="H128">
            <v>0</v>
          </cell>
          <cell r="I128">
            <v>0</v>
          </cell>
          <cell r="J128">
            <v>111.64153102342726</v>
          </cell>
        </row>
        <row r="129">
          <cell r="A129">
            <v>112</v>
          </cell>
          <cell r="B129">
            <v>62063</v>
          </cell>
          <cell r="C129">
            <v>0</v>
          </cell>
          <cell r="D129">
            <v>211.16415310234268</v>
          </cell>
          <cell r="E129">
            <v>0</v>
          </cell>
          <cell r="F129">
            <v>0</v>
          </cell>
          <cell r="G129">
            <v>0</v>
          </cell>
          <cell r="H129">
            <v>0</v>
          </cell>
          <cell r="I129">
            <v>0</v>
          </cell>
          <cell r="J129">
            <v>111.64153102342726</v>
          </cell>
        </row>
        <row r="130">
          <cell r="A130">
            <v>113</v>
          </cell>
          <cell r="B130">
            <v>62245</v>
          </cell>
          <cell r="C130">
            <v>0</v>
          </cell>
          <cell r="D130">
            <v>211.16415310234268</v>
          </cell>
          <cell r="E130">
            <v>0</v>
          </cell>
          <cell r="F130">
            <v>0</v>
          </cell>
          <cell r="G130">
            <v>0</v>
          </cell>
          <cell r="H130">
            <v>0</v>
          </cell>
          <cell r="I130">
            <v>0</v>
          </cell>
          <cell r="J130">
            <v>111.64153102342726</v>
          </cell>
        </row>
        <row r="131">
          <cell r="A131">
            <v>114</v>
          </cell>
          <cell r="B131">
            <v>62428</v>
          </cell>
          <cell r="C131">
            <v>0</v>
          </cell>
          <cell r="D131">
            <v>211.16415310234268</v>
          </cell>
          <cell r="E131">
            <v>0</v>
          </cell>
          <cell r="F131">
            <v>0</v>
          </cell>
          <cell r="G131">
            <v>0</v>
          </cell>
          <cell r="H131">
            <v>0</v>
          </cell>
          <cell r="I131">
            <v>0</v>
          </cell>
          <cell r="J131">
            <v>111.64153102342726</v>
          </cell>
        </row>
        <row r="132">
          <cell r="A132">
            <v>115</v>
          </cell>
          <cell r="B132">
            <v>62610</v>
          </cell>
          <cell r="C132">
            <v>0</v>
          </cell>
          <cell r="D132">
            <v>211.16415310234268</v>
          </cell>
          <cell r="E132">
            <v>0</v>
          </cell>
          <cell r="F132">
            <v>0</v>
          </cell>
          <cell r="G132">
            <v>0</v>
          </cell>
          <cell r="H132">
            <v>0</v>
          </cell>
          <cell r="I132">
            <v>0</v>
          </cell>
          <cell r="J132">
            <v>111.64153102342726</v>
          </cell>
        </row>
        <row r="133">
          <cell r="A133">
            <v>116</v>
          </cell>
          <cell r="B133">
            <v>62793</v>
          </cell>
          <cell r="C133">
            <v>0</v>
          </cell>
          <cell r="D133">
            <v>211.16415310234268</v>
          </cell>
          <cell r="E133">
            <v>0</v>
          </cell>
          <cell r="F133">
            <v>0</v>
          </cell>
          <cell r="G133">
            <v>0</v>
          </cell>
          <cell r="H133">
            <v>0</v>
          </cell>
          <cell r="I133">
            <v>0</v>
          </cell>
          <cell r="J133">
            <v>111.64153102342726</v>
          </cell>
        </row>
        <row r="134">
          <cell r="A134">
            <v>117</v>
          </cell>
          <cell r="B134">
            <v>62976</v>
          </cell>
          <cell r="C134">
            <v>0</v>
          </cell>
          <cell r="D134">
            <v>211.16415310234268</v>
          </cell>
          <cell r="E134">
            <v>0</v>
          </cell>
          <cell r="F134">
            <v>0</v>
          </cell>
          <cell r="G134">
            <v>0</v>
          </cell>
          <cell r="H134">
            <v>0</v>
          </cell>
          <cell r="I134">
            <v>0</v>
          </cell>
          <cell r="J134">
            <v>111.64153102342726</v>
          </cell>
        </row>
        <row r="135">
          <cell r="A135">
            <v>118</v>
          </cell>
          <cell r="B135">
            <v>63159</v>
          </cell>
          <cell r="C135">
            <v>0</v>
          </cell>
          <cell r="D135">
            <v>211.16415310234268</v>
          </cell>
          <cell r="E135">
            <v>0</v>
          </cell>
          <cell r="F135">
            <v>0</v>
          </cell>
          <cell r="G135">
            <v>0</v>
          </cell>
          <cell r="H135">
            <v>0</v>
          </cell>
          <cell r="I135">
            <v>0</v>
          </cell>
          <cell r="J135">
            <v>111.64153102342726</v>
          </cell>
        </row>
        <row r="136">
          <cell r="A136">
            <v>119</v>
          </cell>
          <cell r="B136">
            <v>63341</v>
          </cell>
          <cell r="C136">
            <v>0</v>
          </cell>
          <cell r="D136">
            <v>211.16415310234268</v>
          </cell>
          <cell r="E136">
            <v>0</v>
          </cell>
          <cell r="F136">
            <v>0</v>
          </cell>
          <cell r="G136">
            <v>0</v>
          </cell>
          <cell r="H136">
            <v>0</v>
          </cell>
          <cell r="I136">
            <v>0</v>
          </cell>
          <cell r="J136">
            <v>111.64153102342726</v>
          </cell>
        </row>
        <row r="137">
          <cell r="A137">
            <v>120</v>
          </cell>
          <cell r="B137">
            <v>63524</v>
          </cell>
          <cell r="C137">
            <v>0</v>
          </cell>
          <cell r="D137">
            <v>211.16415310234268</v>
          </cell>
          <cell r="E137">
            <v>0</v>
          </cell>
          <cell r="F137">
            <v>0</v>
          </cell>
          <cell r="G137">
            <v>0</v>
          </cell>
          <cell r="H137">
            <v>0</v>
          </cell>
          <cell r="I137">
            <v>0</v>
          </cell>
          <cell r="J137">
            <v>111.64153102342726</v>
          </cell>
        </row>
        <row r="138">
          <cell r="A138">
            <v>121</v>
          </cell>
          <cell r="B138">
            <v>63706</v>
          </cell>
          <cell r="C138">
            <v>0</v>
          </cell>
          <cell r="D138">
            <v>211.16415310234268</v>
          </cell>
          <cell r="E138">
            <v>0</v>
          </cell>
          <cell r="F138">
            <v>0</v>
          </cell>
          <cell r="G138">
            <v>0</v>
          </cell>
          <cell r="H138">
            <v>0</v>
          </cell>
          <cell r="I138">
            <v>0</v>
          </cell>
          <cell r="J138">
            <v>111.64153102342726</v>
          </cell>
        </row>
        <row r="139">
          <cell r="A139">
            <v>122</v>
          </cell>
          <cell r="B139">
            <v>63889</v>
          </cell>
          <cell r="C139">
            <v>0</v>
          </cell>
          <cell r="D139">
            <v>211.16415310234268</v>
          </cell>
          <cell r="E139">
            <v>0</v>
          </cell>
          <cell r="F139">
            <v>0</v>
          </cell>
          <cell r="G139">
            <v>0</v>
          </cell>
          <cell r="H139">
            <v>0</v>
          </cell>
          <cell r="I139">
            <v>0</v>
          </cell>
          <cell r="J139">
            <v>111.64153102342726</v>
          </cell>
        </row>
        <row r="140">
          <cell r="A140">
            <v>123</v>
          </cell>
          <cell r="B140">
            <v>64071</v>
          </cell>
          <cell r="C140">
            <v>0</v>
          </cell>
          <cell r="D140">
            <v>211.16415310234268</v>
          </cell>
          <cell r="E140">
            <v>0</v>
          </cell>
          <cell r="F140">
            <v>0</v>
          </cell>
          <cell r="G140">
            <v>0</v>
          </cell>
          <cell r="H140">
            <v>0</v>
          </cell>
          <cell r="I140">
            <v>0</v>
          </cell>
          <cell r="J140">
            <v>111.64153102342726</v>
          </cell>
        </row>
        <row r="141">
          <cell r="A141">
            <v>124</v>
          </cell>
          <cell r="B141">
            <v>64254</v>
          </cell>
          <cell r="C141">
            <v>0</v>
          </cell>
          <cell r="D141">
            <v>211.16415310234268</v>
          </cell>
          <cell r="E141">
            <v>0</v>
          </cell>
          <cell r="F141">
            <v>0</v>
          </cell>
          <cell r="G141">
            <v>0</v>
          </cell>
          <cell r="H141">
            <v>0</v>
          </cell>
          <cell r="I141">
            <v>0</v>
          </cell>
          <cell r="J141">
            <v>111.64153102342726</v>
          </cell>
        </row>
        <row r="142">
          <cell r="A142">
            <v>125</v>
          </cell>
          <cell r="B142">
            <v>64437</v>
          </cell>
          <cell r="C142">
            <v>0</v>
          </cell>
          <cell r="D142">
            <v>211.16415310234268</v>
          </cell>
          <cell r="E142">
            <v>0</v>
          </cell>
          <cell r="F142">
            <v>0</v>
          </cell>
          <cell r="G142">
            <v>0</v>
          </cell>
          <cell r="H142">
            <v>0</v>
          </cell>
          <cell r="I142">
            <v>0</v>
          </cell>
          <cell r="J142">
            <v>111.64153102342726</v>
          </cell>
        </row>
        <row r="143">
          <cell r="A143">
            <v>126</v>
          </cell>
          <cell r="B143">
            <v>64620</v>
          </cell>
          <cell r="C143">
            <v>0</v>
          </cell>
          <cell r="D143">
            <v>211.16415310234268</v>
          </cell>
          <cell r="E143">
            <v>0</v>
          </cell>
          <cell r="F143">
            <v>0</v>
          </cell>
          <cell r="G143">
            <v>0</v>
          </cell>
          <cell r="H143">
            <v>0</v>
          </cell>
          <cell r="I143">
            <v>0</v>
          </cell>
          <cell r="J143">
            <v>111.64153102342726</v>
          </cell>
        </row>
        <row r="144">
          <cell r="A144">
            <v>127</v>
          </cell>
          <cell r="B144">
            <v>64802</v>
          </cell>
          <cell r="C144">
            <v>0</v>
          </cell>
          <cell r="D144">
            <v>211.16415310234268</v>
          </cell>
          <cell r="E144">
            <v>0</v>
          </cell>
          <cell r="F144">
            <v>0</v>
          </cell>
          <cell r="G144">
            <v>0</v>
          </cell>
          <cell r="H144">
            <v>0</v>
          </cell>
          <cell r="I144">
            <v>0</v>
          </cell>
          <cell r="J144">
            <v>111.64153102342726</v>
          </cell>
        </row>
        <row r="145">
          <cell r="A145">
            <v>128</v>
          </cell>
          <cell r="B145">
            <v>64985</v>
          </cell>
          <cell r="C145">
            <v>0</v>
          </cell>
          <cell r="D145">
            <v>211.16415310234268</v>
          </cell>
          <cell r="E145">
            <v>0</v>
          </cell>
          <cell r="F145">
            <v>0</v>
          </cell>
          <cell r="G145">
            <v>0</v>
          </cell>
          <cell r="H145">
            <v>0</v>
          </cell>
          <cell r="I145">
            <v>0</v>
          </cell>
          <cell r="J145">
            <v>111.64153102342726</v>
          </cell>
        </row>
        <row r="146">
          <cell r="A146">
            <v>129</v>
          </cell>
          <cell r="B146">
            <v>65167</v>
          </cell>
          <cell r="C146">
            <v>0</v>
          </cell>
          <cell r="D146">
            <v>211.16415310234268</v>
          </cell>
          <cell r="E146">
            <v>0</v>
          </cell>
          <cell r="F146">
            <v>0</v>
          </cell>
          <cell r="G146">
            <v>0</v>
          </cell>
          <cell r="H146">
            <v>0</v>
          </cell>
          <cell r="I146">
            <v>0</v>
          </cell>
          <cell r="J146">
            <v>111.64153102342726</v>
          </cell>
        </row>
        <row r="147">
          <cell r="A147">
            <v>130</v>
          </cell>
          <cell r="B147">
            <v>65350</v>
          </cell>
          <cell r="C147">
            <v>0</v>
          </cell>
          <cell r="D147">
            <v>211.16415310234268</v>
          </cell>
          <cell r="E147">
            <v>0</v>
          </cell>
          <cell r="F147">
            <v>0</v>
          </cell>
          <cell r="G147">
            <v>0</v>
          </cell>
          <cell r="H147">
            <v>0</v>
          </cell>
          <cell r="I147">
            <v>0</v>
          </cell>
          <cell r="J147">
            <v>111.64153102342726</v>
          </cell>
        </row>
        <row r="148">
          <cell r="A148">
            <v>131</v>
          </cell>
          <cell r="B148">
            <v>65532</v>
          </cell>
          <cell r="C148">
            <v>0</v>
          </cell>
          <cell r="D148">
            <v>211.16415310234268</v>
          </cell>
          <cell r="E148">
            <v>0</v>
          </cell>
          <cell r="F148">
            <v>0</v>
          </cell>
          <cell r="G148">
            <v>0</v>
          </cell>
          <cell r="H148">
            <v>0</v>
          </cell>
          <cell r="I148">
            <v>0</v>
          </cell>
          <cell r="J148">
            <v>111.64153102342726</v>
          </cell>
        </row>
        <row r="149">
          <cell r="A149">
            <v>132</v>
          </cell>
          <cell r="B149">
            <v>65715</v>
          </cell>
          <cell r="C149">
            <v>0</v>
          </cell>
          <cell r="D149">
            <v>211.16415310234268</v>
          </cell>
          <cell r="E149">
            <v>0</v>
          </cell>
          <cell r="F149">
            <v>0</v>
          </cell>
          <cell r="G149">
            <v>0</v>
          </cell>
          <cell r="H149">
            <v>0</v>
          </cell>
          <cell r="I149">
            <v>0</v>
          </cell>
          <cell r="J149">
            <v>111.64153102342726</v>
          </cell>
        </row>
        <row r="150">
          <cell r="A150">
            <v>133</v>
          </cell>
          <cell r="B150">
            <v>65898</v>
          </cell>
          <cell r="C150">
            <v>0</v>
          </cell>
          <cell r="D150">
            <v>211.16415310234268</v>
          </cell>
          <cell r="E150">
            <v>0</v>
          </cell>
          <cell r="F150">
            <v>0</v>
          </cell>
          <cell r="G150">
            <v>0</v>
          </cell>
          <cell r="H150">
            <v>0</v>
          </cell>
          <cell r="I150">
            <v>0</v>
          </cell>
          <cell r="J150">
            <v>111.64153102342726</v>
          </cell>
        </row>
        <row r="151">
          <cell r="A151">
            <v>134</v>
          </cell>
          <cell r="B151">
            <v>66081</v>
          </cell>
          <cell r="C151">
            <v>0</v>
          </cell>
          <cell r="D151">
            <v>211.16415310234268</v>
          </cell>
          <cell r="E151">
            <v>0</v>
          </cell>
          <cell r="F151">
            <v>0</v>
          </cell>
          <cell r="G151">
            <v>0</v>
          </cell>
          <cell r="H151">
            <v>0</v>
          </cell>
          <cell r="I151">
            <v>0</v>
          </cell>
          <cell r="J151">
            <v>111.64153102342726</v>
          </cell>
        </row>
        <row r="152">
          <cell r="A152">
            <v>135</v>
          </cell>
          <cell r="B152">
            <v>66263</v>
          </cell>
          <cell r="C152">
            <v>0</v>
          </cell>
          <cell r="D152">
            <v>211.16415310234268</v>
          </cell>
          <cell r="E152">
            <v>0</v>
          </cell>
          <cell r="F152">
            <v>0</v>
          </cell>
          <cell r="G152">
            <v>0</v>
          </cell>
          <cell r="H152">
            <v>0</v>
          </cell>
          <cell r="I152">
            <v>0</v>
          </cell>
          <cell r="J152">
            <v>111.64153102342726</v>
          </cell>
        </row>
        <row r="153">
          <cell r="A153">
            <v>136</v>
          </cell>
          <cell r="B153">
            <v>66446</v>
          </cell>
          <cell r="C153">
            <v>0</v>
          </cell>
          <cell r="D153">
            <v>211.16415310234268</v>
          </cell>
          <cell r="E153">
            <v>0</v>
          </cell>
          <cell r="F153">
            <v>0</v>
          </cell>
          <cell r="G153">
            <v>0</v>
          </cell>
          <cell r="H153">
            <v>0</v>
          </cell>
          <cell r="I153">
            <v>0</v>
          </cell>
          <cell r="J153">
            <v>111.64153102342726</v>
          </cell>
        </row>
        <row r="154">
          <cell r="A154">
            <v>137</v>
          </cell>
          <cell r="B154">
            <v>66628</v>
          </cell>
          <cell r="C154">
            <v>0</v>
          </cell>
          <cell r="D154">
            <v>211.16415310234268</v>
          </cell>
          <cell r="E154">
            <v>0</v>
          </cell>
          <cell r="F154">
            <v>0</v>
          </cell>
          <cell r="G154">
            <v>0</v>
          </cell>
          <cell r="H154">
            <v>0</v>
          </cell>
          <cell r="I154">
            <v>0</v>
          </cell>
          <cell r="J154">
            <v>111.64153102342726</v>
          </cell>
        </row>
        <row r="155">
          <cell r="A155">
            <v>138</v>
          </cell>
          <cell r="B155">
            <v>66811</v>
          </cell>
          <cell r="C155">
            <v>0</v>
          </cell>
          <cell r="D155">
            <v>211.16415310234268</v>
          </cell>
          <cell r="E155">
            <v>0</v>
          </cell>
          <cell r="F155">
            <v>0</v>
          </cell>
          <cell r="G155">
            <v>0</v>
          </cell>
          <cell r="H155">
            <v>0</v>
          </cell>
          <cell r="I155">
            <v>0</v>
          </cell>
          <cell r="J155">
            <v>111.64153102342726</v>
          </cell>
        </row>
        <row r="156">
          <cell r="A156">
            <v>139</v>
          </cell>
          <cell r="B156">
            <v>66993</v>
          </cell>
          <cell r="C156">
            <v>0</v>
          </cell>
          <cell r="D156">
            <v>211.16415310234268</v>
          </cell>
          <cell r="E156">
            <v>0</v>
          </cell>
          <cell r="F156">
            <v>0</v>
          </cell>
          <cell r="G156">
            <v>0</v>
          </cell>
          <cell r="H156">
            <v>0</v>
          </cell>
          <cell r="I156">
            <v>0</v>
          </cell>
          <cell r="J156">
            <v>111.64153102342726</v>
          </cell>
        </row>
        <row r="157">
          <cell r="A157">
            <v>140</v>
          </cell>
          <cell r="B157">
            <v>67176</v>
          </cell>
          <cell r="C157">
            <v>0</v>
          </cell>
          <cell r="D157">
            <v>211.16415310234268</v>
          </cell>
          <cell r="E157">
            <v>0</v>
          </cell>
          <cell r="F157">
            <v>0</v>
          </cell>
          <cell r="G157">
            <v>0</v>
          </cell>
          <cell r="H157">
            <v>0</v>
          </cell>
          <cell r="I157">
            <v>0</v>
          </cell>
          <cell r="J157">
            <v>111.64153102342726</v>
          </cell>
        </row>
        <row r="158">
          <cell r="A158">
            <v>141</v>
          </cell>
          <cell r="B158">
            <v>67359</v>
          </cell>
          <cell r="C158">
            <v>0</v>
          </cell>
          <cell r="D158">
            <v>211.16415310234268</v>
          </cell>
          <cell r="E158">
            <v>0</v>
          </cell>
          <cell r="F158">
            <v>0</v>
          </cell>
          <cell r="G158">
            <v>0</v>
          </cell>
          <cell r="H158">
            <v>0</v>
          </cell>
          <cell r="I158">
            <v>0</v>
          </cell>
          <cell r="J158">
            <v>111.64153102342726</v>
          </cell>
        </row>
        <row r="159">
          <cell r="A159">
            <v>142</v>
          </cell>
          <cell r="B159">
            <v>67542</v>
          </cell>
          <cell r="C159">
            <v>0</v>
          </cell>
          <cell r="D159">
            <v>211.16415310234268</v>
          </cell>
          <cell r="E159">
            <v>0</v>
          </cell>
          <cell r="F159">
            <v>0</v>
          </cell>
          <cell r="G159">
            <v>0</v>
          </cell>
          <cell r="H159">
            <v>0</v>
          </cell>
          <cell r="I159">
            <v>0</v>
          </cell>
          <cell r="J159">
            <v>111.64153102342726</v>
          </cell>
        </row>
        <row r="160">
          <cell r="A160">
            <v>143</v>
          </cell>
          <cell r="B160">
            <v>67724</v>
          </cell>
          <cell r="C160">
            <v>0</v>
          </cell>
          <cell r="D160">
            <v>211.16415310234268</v>
          </cell>
          <cell r="E160">
            <v>0</v>
          </cell>
          <cell r="F160">
            <v>0</v>
          </cell>
          <cell r="G160">
            <v>0</v>
          </cell>
          <cell r="H160">
            <v>0</v>
          </cell>
          <cell r="I160">
            <v>0</v>
          </cell>
          <cell r="J160">
            <v>111.64153102342726</v>
          </cell>
        </row>
        <row r="161">
          <cell r="A161">
            <v>144</v>
          </cell>
          <cell r="B161">
            <v>67907</v>
          </cell>
          <cell r="C161">
            <v>0</v>
          </cell>
          <cell r="D161">
            <v>211.16415310234268</v>
          </cell>
          <cell r="E161">
            <v>0</v>
          </cell>
          <cell r="F161">
            <v>0</v>
          </cell>
          <cell r="G161">
            <v>0</v>
          </cell>
          <cell r="H161">
            <v>0</v>
          </cell>
          <cell r="I161">
            <v>0</v>
          </cell>
          <cell r="J161">
            <v>111.64153102342726</v>
          </cell>
        </row>
        <row r="162">
          <cell r="A162">
            <v>145</v>
          </cell>
          <cell r="B162">
            <v>68089</v>
          </cell>
          <cell r="C162">
            <v>0</v>
          </cell>
          <cell r="D162">
            <v>211.16415310234268</v>
          </cell>
          <cell r="E162">
            <v>0</v>
          </cell>
          <cell r="F162">
            <v>0</v>
          </cell>
          <cell r="G162">
            <v>0</v>
          </cell>
          <cell r="H162">
            <v>0</v>
          </cell>
          <cell r="I162">
            <v>0</v>
          </cell>
          <cell r="J162">
            <v>111.64153102342726</v>
          </cell>
        </row>
        <row r="163">
          <cell r="A163">
            <v>146</v>
          </cell>
          <cell r="B163">
            <v>68272</v>
          </cell>
          <cell r="C163">
            <v>0</v>
          </cell>
          <cell r="D163">
            <v>211.16415310234268</v>
          </cell>
          <cell r="E163">
            <v>0</v>
          </cell>
          <cell r="F163">
            <v>0</v>
          </cell>
          <cell r="G163">
            <v>0</v>
          </cell>
          <cell r="H163">
            <v>0</v>
          </cell>
          <cell r="I163">
            <v>0</v>
          </cell>
          <cell r="J163">
            <v>111.64153102342726</v>
          </cell>
        </row>
        <row r="164">
          <cell r="A164">
            <v>147</v>
          </cell>
          <cell r="B164">
            <v>68454</v>
          </cell>
          <cell r="C164">
            <v>0</v>
          </cell>
          <cell r="D164">
            <v>211.16415310234268</v>
          </cell>
          <cell r="E164">
            <v>0</v>
          </cell>
          <cell r="F164">
            <v>0</v>
          </cell>
          <cell r="G164">
            <v>0</v>
          </cell>
          <cell r="H164">
            <v>0</v>
          </cell>
          <cell r="I164">
            <v>0</v>
          </cell>
          <cell r="J164">
            <v>111.64153102342726</v>
          </cell>
        </row>
        <row r="165">
          <cell r="A165">
            <v>148</v>
          </cell>
          <cell r="B165">
            <v>68637</v>
          </cell>
          <cell r="C165">
            <v>0</v>
          </cell>
          <cell r="D165">
            <v>211.16415310234268</v>
          </cell>
          <cell r="E165">
            <v>0</v>
          </cell>
          <cell r="F165">
            <v>0</v>
          </cell>
          <cell r="G165">
            <v>0</v>
          </cell>
          <cell r="H165">
            <v>0</v>
          </cell>
          <cell r="I165">
            <v>0</v>
          </cell>
          <cell r="J165">
            <v>111.64153102342726</v>
          </cell>
        </row>
        <row r="166">
          <cell r="A166">
            <v>149</v>
          </cell>
          <cell r="B166">
            <v>68820</v>
          </cell>
          <cell r="C166">
            <v>0</v>
          </cell>
          <cell r="D166">
            <v>211.16415310234268</v>
          </cell>
          <cell r="E166">
            <v>0</v>
          </cell>
          <cell r="F166">
            <v>0</v>
          </cell>
          <cell r="G166">
            <v>0</v>
          </cell>
          <cell r="H166">
            <v>0</v>
          </cell>
          <cell r="I166">
            <v>0</v>
          </cell>
          <cell r="J166">
            <v>111.64153102342726</v>
          </cell>
        </row>
        <row r="167">
          <cell r="A167">
            <v>150</v>
          </cell>
          <cell r="B167">
            <v>69003</v>
          </cell>
          <cell r="C167">
            <v>0</v>
          </cell>
          <cell r="D167">
            <v>211.16415310234268</v>
          </cell>
          <cell r="E167">
            <v>0</v>
          </cell>
          <cell r="F167">
            <v>0</v>
          </cell>
          <cell r="G167">
            <v>0</v>
          </cell>
          <cell r="H167">
            <v>0</v>
          </cell>
          <cell r="I167">
            <v>0</v>
          </cell>
          <cell r="J167">
            <v>111.64153102342726</v>
          </cell>
        </row>
        <row r="168">
          <cell r="A168">
            <v>151</v>
          </cell>
          <cell r="B168">
            <v>69185</v>
          </cell>
          <cell r="C168">
            <v>0</v>
          </cell>
          <cell r="D168">
            <v>211.16415310234268</v>
          </cell>
          <cell r="E168">
            <v>0</v>
          </cell>
          <cell r="F168">
            <v>0</v>
          </cell>
          <cell r="G168">
            <v>0</v>
          </cell>
          <cell r="H168">
            <v>0</v>
          </cell>
          <cell r="I168">
            <v>0</v>
          </cell>
          <cell r="J168">
            <v>111.64153102342726</v>
          </cell>
        </row>
        <row r="169">
          <cell r="A169">
            <v>152</v>
          </cell>
          <cell r="B169">
            <v>69368</v>
          </cell>
          <cell r="C169">
            <v>0</v>
          </cell>
          <cell r="D169">
            <v>211.16415310234268</v>
          </cell>
          <cell r="E169">
            <v>0</v>
          </cell>
          <cell r="F169">
            <v>0</v>
          </cell>
          <cell r="G169">
            <v>0</v>
          </cell>
          <cell r="H169">
            <v>0</v>
          </cell>
          <cell r="I169">
            <v>0</v>
          </cell>
          <cell r="J169">
            <v>111.64153102342726</v>
          </cell>
        </row>
        <row r="170">
          <cell r="A170">
            <v>153</v>
          </cell>
          <cell r="B170">
            <v>69550</v>
          </cell>
          <cell r="C170">
            <v>0</v>
          </cell>
          <cell r="D170">
            <v>211.16415310234268</v>
          </cell>
          <cell r="E170">
            <v>0</v>
          </cell>
          <cell r="F170">
            <v>0</v>
          </cell>
          <cell r="G170">
            <v>0</v>
          </cell>
          <cell r="H170">
            <v>0</v>
          </cell>
          <cell r="I170">
            <v>0</v>
          </cell>
          <cell r="J170">
            <v>111.64153102342726</v>
          </cell>
        </row>
        <row r="171">
          <cell r="A171">
            <v>154</v>
          </cell>
          <cell r="B171">
            <v>69733</v>
          </cell>
          <cell r="C171">
            <v>0</v>
          </cell>
          <cell r="D171">
            <v>211.16415310234268</v>
          </cell>
          <cell r="E171">
            <v>0</v>
          </cell>
          <cell r="F171">
            <v>0</v>
          </cell>
          <cell r="G171">
            <v>0</v>
          </cell>
          <cell r="H171">
            <v>0</v>
          </cell>
          <cell r="I171">
            <v>0</v>
          </cell>
          <cell r="J171">
            <v>111.64153102342726</v>
          </cell>
        </row>
        <row r="172">
          <cell r="A172">
            <v>155</v>
          </cell>
          <cell r="B172">
            <v>69915</v>
          </cell>
          <cell r="C172">
            <v>0</v>
          </cell>
          <cell r="D172">
            <v>211.16415310234268</v>
          </cell>
          <cell r="E172">
            <v>0</v>
          </cell>
          <cell r="F172">
            <v>0</v>
          </cell>
          <cell r="G172">
            <v>0</v>
          </cell>
          <cell r="H172">
            <v>0</v>
          </cell>
          <cell r="I172">
            <v>0</v>
          </cell>
          <cell r="J172">
            <v>111.64153102342726</v>
          </cell>
        </row>
        <row r="173">
          <cell r="A173">
            <v>156</v>
          </cell>
          <cell r="B173">
            <v>70098</v>
          </cell>
          <cell r="C173">
            <v>0</v>
          </cell>
          <cell r="D173">
            <v>211.16415310234268</v>
          </cell>
          <cell r="E173">
            <v>0</v>
          </cell>
          <cell r="F173">
            <v>0</v>
          </cell>
          <cell r="G173">
            <v>0</v>
          </cell>
          <cell r="H173">
            <v>0</v>
          </cell>
          <cell r="I173">
            <v>0</v>
          </cell>
          <cell r="J173">
            <v>111.64153102342726</v>
          </cell>
        </row>
        <row r="174">
          <cell r="A174">
            <v>157</v>
          </cell>
          <cell r="B174">
            <v>70281</v>
          </cell>
          <cell r="C174">
            <v>0</v>
          </cell>
          <cell r="D174">
            <v>211.16415310234268</v>
          </cell>
          <cell r="E174">
            <v>0</v>
          </cell>
          <cell r="F174">
            <v>0</v>
          </cell>
          <cell r="G174">
            <v>0</v>
          </cell>
          <cell r="H174">
            <v>0</v>
          </cell>
          <cell r="I174">
            <v>0</v>
          </cell>
          <cell r="J174">
            <v>111.64153102342726</v>
          </cell>
        </row>
        <row r="175">
          <cell r="A175">
            <v>158</v>
          </cell>
          <cell r="B175">
            <v>70464</v>
          </cell>
          <cell r="C175">
            <v>0</v>
          </cell>
          <cell r="D175">
            <v>211.16415310234268</v>
          </cell>
          <cell r="E175">
            <v>0</v>
          </cell>
          <cell r="F175">
            <v>0</v>
          </cell>
          <cell r="G175">
            <v>0</v>
          </cell>
          <cell r="H175">
            <v>0</v>
          </cell>
          <cell r="I175">
            <v>0</v>
          </cell>
          <cell r="J175">
            <v>111.64153102342726</v>
          </cell>
        </row>
        <row r="176">
          <cell r="A176">
            <v>159</v>
          </cell>
          <cell r="B176">
            <v>70646</v>
          </cell>
          <cell r="C176">
            <v>0</v>
          </cell>
          <cell r="D176">
            <v>211.16415310234268</v>
          </cell>
          <cell r="E176">
            <v>0</v>
          </cell>
          <cell r="F176">
            <v>0</v>
          </cell>
          <cell r="G176">
            <v>0</v>
          </cell>
          <cell r="H176">
            <v>0</v>
          </cell>
          <cell r="I176">
            <v>0</v>
          </cell>
          <cell r="J176">
            <v>111.64153102342726</v>
          </cell>
        </row>
        <row r="177">
          <cell r="A177">
            <v>160</v>
          </cell>
          <cell r="B177">
            <v>70829</v>
          </cell>
          <cell r="C177">
            <v>0</v>
          </cell>
          <cell r="D177">
            <v>211.16415310234268</v>
          </cell>
          <cell r="E177">
            <v>0</v>
          </cell>
          <cell r="F177">
            <v>0</v>
          </cell>
          <cell r="G177">
            <v>0</v>
          </cell>
          <cell r="H177">
            <v>0</v>
          </cell>
          <cell r="I177">
            <v>0</v>
          </cell>
          <cell r="J177">
            <v>111.64153102342726</v>
          </cell>
        </row>
        <row r="178">
          <cell r="A178">
            <v>161</v>
          </cell>
          <cell r="B178">
            <v>71011</v>
          </cell>
          <cell r="C178">
            <v>0</v>
          </cell>
          <cell r="D178">
            <v>211.16415310234268</v>
          </cell>
          <cell r="E178">
            <v>0</v>
          </cell>
          <cell r="F178">
            <v>0</v>
          </cell>
          <cell r="G178">
            <v>0</v>
          </cell>
          <cell r="H178">
            <v>0</v>
          </cell>
          <cell r="I178">
            <v>0</v>
          </cell>
          <cell r="J178">
            <v>111.64153102342726</v>
          </cell>
        </row>
        <row r="179">
          <cell r="A179">
            <v>162</v>
          </cell>
          <cell r="B179">
            <v>71194</v>
          </cell>
          <cell r="C179">
            <v>0</v>
          </cell>
          <cell r="D179">
            <v>211.16415310234268</v>
          </cell>
          <cell r="E179">
            <v>0</v>
          </cell>
          <cell r="F179">
            <v>0</v>
          </cell>
          <cell r="G179">
            <v>0</v>
          </cell>
          <cell r="H179">
            <v>0</v>
          </cell>
          <cell r="I179">
            <v>0</v>
          </cell>
          <cell r="J179">
            <v>111.64153102342726</v>
          </cell>
        </row>
        <row r="180">
          <cell r="A180">
            <v>163</v>
          </cell>
          <cell r="B180">
            <v>71376</v>
          </cell>
          <cell r="C180">
            <v>0</v>
          </cell>
          <cell r="D180">
            <v>211.16415310234268</v>
          </cell>
          <cell r="E180">
            <v>0</v>
          </cell>
          <cell r="F180">
            <v>0</v>
          </cell>
          <cell r="G180">
            <v>0</v>
          </cell>
          <cell r="H180">
            <v>0</v>
          </cell>
          <cell r="I180">
            <v>0</v>
          </cell>
          <cell r="J180">
            <v>111.64153102342726</v>
          </cell>
        </row>
        <row r="181">
          <cell r="A181">
            <v>164</v>
          </cell>
          <cell r="B181">
            <v>71559</v>
          </cell>
          <cell r="C181">
            <v>0</v>
          </cell>
          <cell r="D181">
            <v>211.16415310234268</v>
          </cell>
          <cell r="E181">
            <v>0</v>
          </cell>
          <cell r="F181">
            <v>0</v>
          </cell>
          <cell r="G181">
            <v>0</v>
          </cell>
          <cell r="H181">
            <v>0</v>
          </cell>
          <cell r="I181">
            <v>0</v>
          </cell>
          <cell r="J181">
            <v>111.64153102342726</v>
          </cell>
        </row>
        <row r="182">
          <cell r="A182">
            <v>165</v>
          </cell>
          <cell r="B182">
            <v>71742</v>
          </cell>
          <cell r="C182">
            <v>0</v>
          </cell>
          <cell r="D182">
            <v>211.16415310234268</v>
          </cell>
          <cell r="E182">
            <v>0</v>
          </cell>
          <cell r="F182">
            <v>0</v>
          </cell>
          <cell r="G182">
            <v>0</v>
          </cell>
          <cell r="H182">
            <v>0</v>
          </cell>
          <cell r="I182">
            <v>0</v>
          </cell>
          <cell r="J182">
            <v>111.64153102342726</v>
          </cell>
        </row>
        <row r="183">
          <cell r="A183">
            <v>166</v>
          </cell>
          <cell r="B183">
            <v>71925</v>
          </cell>
          <cell r="C183">
            <v>0</v>
          </cell>
          <cell r="D183">
            <v>211.16415310234268</v>
          </cell>
          <cell r="E183">
            <v>0</v>
          </cell>
          <cell r="F183">
            <v>0</v>
          </cell>
          <cell r="G183">
            <v>0</v>
          </cell>
          <cell r="H183">
            <v>0</v>
          </cell>
          <cell r="I183">
            <v>0</v>
          </cell>
          <cell r="J183">
            <v>111.64153102342726</v>
          </cell>
        </row>
        <row r="184">
          <cell r="A184">
            <v>167</v>
          </cell>
          <cell r="B184">
            <v>72107</v>
          </cell>
          <cell r="C184">
            <v>0</v>
          </cell>
          <cell r="D184">
            <v>211.16415310234268</v>
          </cell>
          <cell r="E184">
            <v>0</v>
          </cell>
          <cell r="F184">
            <v>0</v>
          </cell>
          <cell r="G184">
            <v>0</v>
          </cell>
          <cell r="H184">
            <v>0</v>
          </cell>
          <cell r="I184">
            <v>0</v>
          </cell>
          <cell r="J184">
            <v>111.64153102342726</v>
          </cell>
        </row>
        <row r="185">
          <cell r="A185">
            <v>168</v>
          </cell>
          <cell r="B185">
            <v>72290</v>
          </cell>
          <cell r="C185">
            <v>0</v>
          </cell>
          <cell r="D185">
            <v>211.16415310234268</v>
          </cell>
          <cell r="E185">
            <v>0</v>
          </cell>
          <cell r="F185">
            <v>0</v>
          </cell>
          <cell r="G185">
            <v>0</v>
          </cell>
          <cell r="H185">
            <v>0</v>
          </cell>
          <cell r="I185">
            <v>0</v>
          </cell>
          <cell r="J185">
            <v>111.64153102342726</v>
          </cell>
        </row>
        <row r="186">
          <cell r="A186">
            <v>169</v>
          </cell>
          <cell r="B186">
            <v>72472</v>
          </cell>
          <cell r="C186">
            <v>0</v>
          </cell>
          <cell r="D186">
            <v>211.16415310234268</v>
          </cell>
          <cell r="E186">
            <v>0</v>
          </cell>
          <cell r="F186">
            <v>0</v>
          </cell>
          <cell r="G186">
            <v>0</v>
          </cell>
          <cell r="H186">
            <v>0</v>
          </cell>
          <cell r="I186">
            <v>0</v>
          </cell>
          <cell r="J186">
            <v>111.64153102342726</v>
          </cell>
        </row>
        <row r="187">
          <cell r="A187">
            <v>170</v>
          </cell>
          <cell r="B187">
            <v>72655</v>
          </cell>
          <cell r="C187">
            <v>0</v>
          </cell>
          <cell r="D187">
            <v>211.16415310234268</v>
          </cell>
          <cell r="E187">
            <v>0</v>
          </cell>
          <cell r="F187">
            <v>0</v>
          </cell>
          <cell r="G187">
            <v>0</v>
          </cell>
          <cell r="H187">
            <v>0</v>
          </cell>
          <cell r="I187">
            <v>0</v>
          </cell>
          <cell r="J187">
            <v>111.64153102342726</v>
          </cell>
        </row>
        <row r="188">
          <cell r="A188">
            <v>171</v>
          </cell>
          <cell r="B188">
            <v>72837</v>
          </cell>
          <cell r="C188">
            <v>0</v>
          </cell>
          <cell r="D188">
            <v>211.16415310234268</v>
          </cell>
          <cell r="E188">
            <v>0</v>
          </cell>
          <cell r="F188">
            <v>0</v>
          </cell>
          <cell r="G188">
            <v>0</v>
          </cell>
          <cell r="H188">
            <v>0</v>
          </cell>
          <cell r="I188">
            <v>0</v>
          </cell>
          <cell r="J188">
            <v>111.64153102342726</v>
          </cell>
        </row>
        <row r="189">
          <cell r="A189">
            <v>172</v>
          </cell>
          <cell r="B189">
            <v>73020</v>
          </cell>
          <cell r="C189">
            <v>0</v>
          </cell>
          <cell r="D189">
            <v>211.16415310234268</v>
          </cell>
          <cell r="E189">
            <v>0</v>
          </cell>
          <cell r="F189">
            <v>0</v>
          </cell>
          <cell r="G189">
            <v>0</v>
          </cell>
          <cell r="H189">
            <v>0</v>
          </cell>
          <cell r="I189">
            <v>0</v>
          </cell>
          <cell r="J189">
            <v>111.64153102342726</v>
          </cell>
        </row>
        <row r="190">
          <cell r="A190">
            <v>173</v>
          </cell>
          <cell r="B190">
            <v>73202</v>
          </cell>
          <cell r="C190">
            <v>0</v>
          </cell>
          <cell r="D190">
            <v>211.16415310234268</v>
          </cell>
          <cell r="E190">
            <v>0</v>
          </cell>
          <cell r="F190">
            <v>0</v>
          </cell>
          <cell r="G190">
            <v>0</v>
          </cell>
          <cell r="H190">
            <v>0</v>
          </cell>
          <cell r="I190">
            <v>0</v>
          </cell>
          <cell r="J190">
            <v>111.64153102342726</v>
          </cell>
        </row>
        <row r="191">
          <cell r="A191">
            <v>174</v>
          </cell>
          <cell r="B191">
            <v>73385</v>
          </cell>
          <cell r="C191">
            <v>0</v>
          </cell>
          <cell r="D191">
            <v>211.16415310234268</v>
          </cell>
          <cell r="E191">
            <v>0</v>
          </cell>
          <cell r="F191">
            <v>0</v>
          </cell>
          <cell r="G191">
            <v>0</v>
          </cell>
          <cell r="H191">
            <v>0</v>
          </cell>
          <cell r="I191">
            <v>0</v>
          </cell>
          <cell r="J191">
            <v>111.64153102342726</v>
          </cell>
        </row>
        <row r="192">
          <cell r="A192">
            <v>175</v>
          </cell>
          <cell r="B192">
            <v>73567</v>
          </cell>
          <cell r="C192">
            <v>0</v>
          </cell>
          <cell r="D192">
            <v>211.16415310234268</v>
          </cell>
          <cell r="E192">
            <v>0</v>
          </cell>
          <cell r="F192">
            <v>0</v>
          </cell>
          <cell r="G192">
            <v>0</v>
          </cell>
          <cell r="H192">
            <v>0</v>
          </cell>
          <cell r="I192">
            <v>0</v>
          </cell>
          <cell r="J192">
            <v>111.64153102342726</v>
          </cell>
        </row>
        <row r="193">
          <cell r="A193">
            <v>176</v>
          </cell>
          <cell r="B193">
            <v>73750</v>
          </cell>
          <cell r="C193">
            <v>0</v>
          </cell>
          <cell r="D193">
            <v>211.16415310234268</v>
          </cell>
          <cell r="E193">
            <v>0</v>
          </cell>
          <cell r="F193">
            <v>0</v>
          </cell>
          <cell r="G193">
            <v>0</v>
          </cell>
          <cell r="H193">
            <v>0</v>
          </cell>
          <cell r="I193">
            <v>0</v>
          </cell>
          <cell r="J193">
            <v>111.64153102342726</v>
          </cell>
        </row>
        <row r="194">
          <cell r="A194">
            <v>177</v>
          </cell>
          <cell r="B194">
            <v>73932</v>
          </cell>
          <cell r="C194">
            <v>0</v>
          </cell>
          <cell r="D194">
            <v>211.16415310234268</v>
          </cell>
          <cell r="E194">
            <v>0</v>
          </cell>
          <cell r="F194">
            <v>0</v>
          </cell>
          <cell r="G194">
            <v>0</v>
          </cell>
          <cell r="H194">
            <v>0</v>
          </cell>
          <cell r="I194">
            <v>0</v>
          </cell>
          <cell r="J194">
            <v>111.64153102342726</v>
          </cell>
        </row>
        <row r="195">
          <cell r="A195">
            <v>178</v>
          </cell>
          <cell r="B195">
            <v>74115</v>
          </cell>
          <cell r="C195">
            <v>0</v>
          </cell>
          <cell r="D195">
            <v>211.16415310234268</v>
          </cell>
          <cell r="E195">
            <v>0</v>
          </cell>
          <cell r="F195">
            <v>0</v>
          </cell>
          <cell r="G195">
            <v>0</v>
          </cell>
          <cell r="H195">
            <v>0</v>
          </cell>
          <cell r="I195">
            <v>0</v>
          </cell>
          <cell r="J195">
            <v>111.64153102342726</v>
          </cell>
        </row>
        <row r="196">
          <cell r="A196">
            <v>179</v>
          </cell>
          <cell r="B196">
            <v>74297</v>
          </cell>
          <cell r="C196">
            <v>0</v>
          </cell>
          <cell r="D196">
            <v>211.16415310234268</v>
          </cell>
          <cell r="E196">
            <v>0</v>
          </cell>
          <cell r="F196">
            <v>0</v>
          </cell>
          <cell r="G196">
            <v>0</v>
          </cell>
          <cell r="H196">
            <v>0</v>
          </cell>
          <cell r="I196">
            <v>0</v>
          </cell>
          <cell r="J196">
            <v>111.64153102342726</v>
          </cell>
        </row>
        <row r="197">
          <cell r="A197">
            <v>180</v>
          </cell>
          <cell r="B197">
            <v>74480</v>
          </cell>
          <cell r="C197">
            <v>0</v>
          </cell>
          <cell r="D197">
            <v>211.16415310234268</v>
          </cell>
          <cell r="E197">
            <v>0</v>
          </cell>
          <cell r="F197">
            <v>0</v>
          </cell>
          <cell r="G197">
            <v>0</v>
          </cell>
          <cell r="H197">
            <v>0</v>
          </cell>
          <cell r="I197">
            <v>0</v>
          </cell>
          <cell r="J197">
            <v>111.64153102342726</v>
          </cell>
        </row>
        <row r="198">
          <cell r="A198">
            <v>181</v>
          </cell>
          <cell r="B198">
            <v>74663</v>
          </cell>
          <cell r="C198">
            <v>0</v>
          </cell>
          <cell r="D198">
            <v>211.16415310234268</v>
          </cell>
          <cell r="E198">
            <v>0</v>
          </cell>
          <cell r="F198">
            <v>0</v>
          </cell>
          <cell r="G198">
            <v>0</v>
          </cell>
          <cell r="H198">
            <v>0</v>
          </cell>
          <cell r="I198">
            <v>0</v>
          </cell>
          <cell r="J198">
            <v>111.64153102342726</v>
          </cell>
        </row>
        <row r="199">
          <cell r="A199">
            <v>182</v>
          </cell>
          <cell r="B199">
            <v>74846</v>
          </cell>
          <cell r="C199">
            <v>0</v>
          </cell>
          <cell r="D199">
            <v>211.16415310234268</v>
          </cell>
          <cell r="E199">
            <v>0</v>
          </cell>
          <cell r="F199">
            <v>0</v>
          </cell>
          <cell r="G199">
            <v>0</v>
          </cell>
          <cell r="H199">
            <v>0</v>
          </cell>
          <cell r="I199">
            <v>0</v>
          </cell>
          <cell r="J199">
            <v>111.64153102342726</v>
          </cell>
        </row>
        <row r="200">
          <cell r="A200">
            <v>183</v>
          </cell>
          <cell r="B200">
            <v>75028</v>
          </cell>
          <cell r="C200">
            <v>0</v>
          </cell>
          <cell r="D200">
            <v>211.16415310234268</v>
          </cell>
          <cell r="E200">
            <v>0</v>
          </cell>
          <cell r="F200">
            <v>0</v>
          </cell>
          <cell r="G200">
            <v>0</v>
          </cell>
          <cell r="H200">
            <v>0</v>
          </cell>
          <cell r="I200">
            <v>0</v>
          </cell>
          <cell r="J200">
            <v>111.64153102342726</v>
          </cell>
        </row>
        <row r="201">
          <cell r="A201">
            <v>184</v>
          </cell>
          <cell r="B201">
            <v>75211</v>
          </cell>
          <cell r="C201">
            <v>0</v>
          </cell>
          <cell r="D201">
            <v>211.16415310234268</v>
          </cell>
          <cell r="E201">
            <v>0</v>
          </cell>
          <cell r="F201">
            <v>0</v>
          </cell>
          <cell r="G201">
            <v>0</v>
          </cell>
          <cell r="H201">
            <v>0</v>
          </cell>
          <cell r="I201">
            <v>0</v>
          </cell>
          <cell r="J201">
            <v>111.64153102342726</v>
          </cell>
        </row>
        <row r="202">
          <cell r="A202">
            <v>185</v>
          </cell>
          <cell r="B202">
            <v>75393</v>
          </cell>
          <cell r="C202">
            <v>0</v>
          </cell>
          <cell r="D202">
            <v>211.16415310234268</v>
          </cell>
          <cell r="E202">
            <v>0</v>
          </cell>
          <cell r="F202">
            <v>0</v>
          </cell>
          <cell r="G202">
            <v>0</v>
          </cell>
          <cell r="H202">
            <v>0</v>
          </cell>
          <cell r="I202">
            <v>0</v>
          </cell>
          <cell r="J202">
            <v>111.64153102342726</v>
          </cell>
        </row>
        <row r="203">
          <cell r="A203">
            <v>186</v>
          </cell>
          <cell r="B203">
            <v>75576</v>
          </cell>
          <cell r="C203">
            <v>0</v>
          </cell>
          <cell r="D203">
            <v>211.16415310234268</v>
          </cell>
          <cell r="E203">
            <v>0</v>
          </cell>
          <cell r="F203">
            <v>0</v>
          </cell>
          <cell r="G203">
            <v>0</v>
          </cell>
          <cell r="H203">
            <v>0</v>
          </cell>
          <cell r="I203">
            <v>0</v>
          </cell>
          <cell r="J203">
            <v>111.64153102342726</v>
          </cell>
        </row>
        <row r="204">
          <cell r="A204">
            <v>187</v>
          </cell>
          <cell r="B204">
            <v>75758</v>
          </cell>
          <cell r="C204">
            <v>0</v>
          </cell>
          <cell r="D204">
            <v>211.16415310234268</v>
          </cell>
          <cell r="E204">
            <v>0</v>
          </cell>
          <cell r="F204">
            <v>0</v>
          </cell>
          <cell r="G204">
            <v>0</v>
          </cell>
          <cell r="H204">
            <v>0</v>
          </cell>
          <cell r="I204">
            <v>0</v>
          </cell>
          <cell r="J204">
            <v>111.64153102342726</v>
          </cell>
        </row>
        <row r="205">
          <cell r="A205">
            <v>188</v>
          </cell>
          <cell r="B205">
            <v>75941</v>
          </cell>
          <cell r="C205">
            <v>0</v>
          </cell>
          <cell r="D205">
            <v>211.16415310234268</v>
          </cell>
          <cell r="E205">
            <v>0</v>
          </cell>
          <cell r="F205">
            <v>0</v>
          </cell>
          <cell r="G205">
            <v>0</v>
          </cell>
          <cell r="H205">
            <v>0</v>
          </cell>
          <cell r="I205">
            <v>0</v>
          </cell>
          <cell r="J205">
            <v>111.64153102342726</v>
          </cell>
        </row>
        <row r="206">
          <cell r="A206">
            <v>189</v>
          </cell>
          <cell r="B206">
            <v>76124</v>
          </cell>
          <cell r="C206">
            <v>0</v>
          </cell>
          <cell r="D206">
            <v>211.16415310234268</v>
          </cell>
          <cell r="E206">
            <v>0</v>
          </cell>
          <cell r="F206">
            <v>0</v>
          </cell>
          <cell r="G206">
            <v>0</v>
          </cell>
          <cell r="H206">
            <v>0</v>
          </cell>
          <cell r="I206">
            <v>0</v>
          </cell>
          <cell r="J206">
            <v>111.64153102342726</v>
          </cell>
        </row>
        <row r="207">
          <cell r="A207">
            <v>190</v>
          </cell>
          <cell r="B207">
            <v>76307</v>
          </cell>
          <cell r="C207">
            <v>0</v>
          </cell>
          <cell r="D207">
            <v>211.16415310234268</v>
          </cell>
          <cell r="E207">
            <v>0</v>
          </cell>
          <cell r="F207">
            <v>0</v>
          </cell>
          <cell r="G207">
            <v>0</v>
          </cell>
          <cell r="H207">
            <v>0</v>
          </cell>
          <cell r="I207">
            <v>0</v>
          </cell>
          <cell r="J207">
            <v>111.64153102342726</v>
          </cell>
        </row>
        <row r="208">
          <cell r="A208">
            <v>191</v>
          </cell>
          <cell r="B208">
            <v>76489</v>
          </cell>
          <cell r="C208">
            <v>0</v>
          </cell>
          <cell r="D208">
            <v>211.16415310234268</v>
          </cell>
          <cell r="E208">
            <v>0</v>
          </cell>
          <cell r="F208">
            <v>0</v>
          </cell>
          <cell r="G208">
            <v>0</v>
          </cell>
          <cell r="H208">
            <v>0</v>
          </cell>
          <cell r="I208">
            <v>0</v>
          </cell>
          <cell r="J208">
            <v>111.64153102342726</v>
          </cell>
        </row>
        <row r="209">
          <cell r="A209">
            <v>192</v>
          </cell>
          <cell r="B209">
            <v>76672</v>
          </cell>
          <cell r="C209">
            <v>0</v>
          </cell>
          <cell r="D209">
            <v>211.16415310234268</v>
          </cell>
          <cell r="E209">
            <v>0</v>
          </cell>
          <cell r="F209">
            <v>0</v>
          </cell>
          <cell r="G209">
            <v>0</v>
          </cell>
          <cell r="H209">
            <v>0</v>
          </cell>
          <cell r="I209">
            <v>0</v>
          </cell>
          <cell r="J209">
            <v>111.64153102342726</v>
          </cell>
        </row>
        <row r="210">
          <cell r="A210">
            <v>193</v>
          </cell>
          <cell r="B210">
            <v>76854</v>
          </cell>
          <cell r="C210">
            <v>0</v>
          </cell>
          <cell r="D210">
            <v>211.16415310234268</v>
          </cell>
          <cell r="E210">
            <v>0</v>
          </cell>
          <cell r="F210">
            <v>0</v>
          </cell>
          <cell r="G210">
            <v>0</v>
          </cell>
          <cell r="H210">
            <v>0</v>
          </cell>
          <cell r="I210">
            <v>0</v>
          </cell>
          <cell r="J210">
            <v>111.64153102342726</v>
          </cell>
        </row>
        <row r="211">
          <cell r="A211">
            <v>194</v>
          </cell>
          <cell r="B211">
            <v>77037</v>
          </cell>
          <cell r="C211">
            <v>0</v>
          </cell>
          <cell r="D211">
            <v>211.16415310234268</v>
          </cell>
          <cell r="E211">
            <v>0</v>
          </cell>
          <cell r="F211">
            <v>0</v>
          </cell>
          <cell r="G211">
            <v>0</v>
          </cell>
          <cell r="H211">
            <v>0</v>
          </cell>
          <cell r="I211">
            <v>0</v>
          </cell>
          <cell r="J211">
            <v>111.64153102342726</v>
          </cell>
        </row>
        <row r="212">
          <cell r="A212">
            <v>195</v>
          </cell>
          <cell r="B212">
            <v>77219</v>
          </cell>
          <cell r="C212">
            <v>0</v>
          </cell>
          <cell r="D212">
            <v>211.16415310234268</v>
          </cell>
          <cell r="E212">
            <v>0</v>
          </cell>
          <cell r="F212">
            <v>0</v>
          </cell>
          <cell r="G212">
            <v>0</v>
          </cell>
          <cell r="H212">
            <v>0</v>
          </cell>
          <cell r="I212">
            <v>0</v>
          </cell>
          <cell r="J212">
            <v>111.64153102342726</v>
          </cell>
        </row>
        <row r="213">
          <cell r="A213">
            <v>196</v>
          </cell>
          <cell r="B213">
            <v>77402</v>
          </cell>
          <cell r="C213">
            <v>0</v>
          </cell>
          <cell r="D213">
            <v>211.16415310234268</v>
          </cell>
          <cell r="E213">
            <v>0</v>
          </cell>
          <cell r="F213">
            <v>0</v>
          </cell>
          <cell r="G213">
            <v>0</v>
          </cell>
          <cell r="H213">
            <v>0</v>
          </cell>
          <cell r="I213">
            <v>0</v>
          </cell>
          <cell r="J213">
            <v>111.64153102342726</v>
          </cell>
        </row>
        <row r="214">
          <cell r="A214">
            <v>197</v>
          </cell>
          <cell r="B214">
            <v>77585</v>
          </cell>
          <cell r="C214">
            <v>0</v>
          </cell>
          <cell r="D214">
            <v>211.16415310234268</v>
          </cell>
          <cell r="E214">
            <v>0</v>
          </cell>
          <cell r="F214">
            <v>0</v>
          </cell>
          <cell r="G214">
            <v>0</v>
          </cell>
          <cell r="H214">
            <v>0</v>
          </cell>
          <cell r="I214">
            <v>0</v>
          </cell>
          <cell r="J214">
            <v>111.64153102342726</v>
          </cell>
        </row>
        <row r="215">
          <cell r="A215">
            <v>198</v>
          </cell>
          <cell r="B215">
            <v>77768</v>
          </cell>
          <cell r="C215">
            <v>0</v>
          </cell>
          <cell r="D215">
            <v>211.16415310234268</v>
          </cell>
          <cell r="E215">
            <v>0</v>
          </cell>
          <cell r="F215">
            <v>0</v>
          </cell>
          <cell r="G215">
            <v>0</v>
          </cell>
          <cell r="H215">
            <v>0</v>
          </cell>
          <cell r="I215">
            <v>0</v>
          </cell>
          <cell r="J215">
            <v>111.64153102342726</v>
          </cell>
        </row>
        <row r="216">
          <cell r="A216">
            <v>199</v>
          </cell>
          <cell r="B216">
            <v>77950</v>
          </cell>
          <cell r="C216">
            <v>0</v>
          </cell>
          <cell r="D216">
            <v>211.16415310234268</v>
          </cell>
          <cell r="E216">
            <v>0</v>
          </cell>
          <cell r="F216">
            <v>0</v>
          </cell>
          <cell r="G216">
            <v>0</v>
          </cell>
          <cell r="H216">
            <v>0</v>
          </cell>
          <cell r="I216">
            <v>0</v>
          </cell>
          <cell r="J216">
            <v>111.64153102342726</v>
          </cell>
        </row>
        <row r="217">
          <cell r="A217">
            <v>200</v>
          </cell>
          <cell r="B217">
            <v>78133</v>
          </cell>
          <cell r="C217">
            <v>0</v>
          </cell>
          <cell r="D217">
            <v>211.16415310234268</v>
          </cell>
          <cell r="E217">
            <v>0</v>
          </cell>
          <cell r="F217">
            <v>0</v>
          </cell>
          <cell r="G217">
            <v>0</v>
          </cell>
          <cell r="H217">
            <v>0</v>
          </cell>
          <cell r="I217">
            <v>0</v>
          </cell>
          <cell r="J217">
            <v>111.64153102342726</v>
          </cell>
        </row>
        <row r="218">
          <cell r="A218">
            <v>201</v>
          </cell>
          <cell r="B218">
            <v>78315</v>
          </cell>
          <cell r="C218">
            <v>0</v>
          </cell>
          <cell r="D218">
            <v>211.16415310234268</v>
          </cell>
          <cell r="E218">
            <v>0</v>
          </cell>
          <cell r="F218">
            <v>0</v>
          </cell>
          <cell r="G218">
            <v>0</v>
          </cell>
          <cell r="H218">
            <v>0</v>
          </cell>
          <cell r="I218">
            <v>0</v>
          </cell>
          <cell r="J218">
            <v>111.64153102342726</v>
          </cell>
        </row>
        <row r="219">
          <cell r="A219">
            <v>202</v>
          </cell>
          <cell r="B219">
            <v>78498</v>
          </cell>
          <cell r="C219">
            <v>0</v>
          </cell>
          <cell r="D219">
            <v>211.16415310234268</v>
          </cell>
          <cell r="E219">
            <v>0</v>
          </cell>
          <cell r="F219">
            <v>0</v>
          </cell>
          <cell r="G219">
            <v>0</v>
          </cell>
          <cell r="H219">
            <v>0</v>
          </cell>
          <cell r="I219">
            <v>0</v>
          </cell>
          <cell r="J219">
            <v>111.64153102342726</v>
          </cell>
        </row>
        <row r="220">
          <cell r="A220">
            <v>203</v>
          </cell>
          <cell r="B220">
            <v>78680</v>
          </cell>
          <cell r="C220">
            <v>0</v>
          </cell>
          <cell r="D220">
            <v>211.16415310234268</v>
          </cell>
          <cell r="E220">
            <v>0</v>
          </cell>
          <cell r="F220">
            <v>0</v>
          </cell>
          <cell r="G220">
            <v>0</v>
          </cell>
          <cell r="H220">
            <v>0</v>
          </cell>
          <cell r="I220">
            <v>0</v>
          </cell>
          <cell r="J220">
            <v>111.64153102342726</v>
          </cell>
        </row>
        <row r="221">
          <cell r="A221">
            <v>204</v>
          </cell>
          <cell r="B221">
            <v>78863</v>
          </cell>
          <cell r="C221">
            <v>0</v>
          </cell>
          <cell r="D221">
            <v>211.16415310234268</v>
          </cell>
          <cell r="E221">
            <v>0</v>
          </cell>
          <cell r="F221">
            <v>0</v>
          </cell>
          <cell r="G221">
            <v>0</v>
          </cell>
          <cell r="H221">
            <v>0</v>
          </cell>
          <cell r="I221">
            <v>0</v>
          </cell>
          <cell r="J221">
            <v>111.64153102342726</v>
          </cell>
        </row>
        <row r="222">
          <cell r="A222">
            <v>205</v>
          </cell>
          <cell r="B222">
            <v>79046</v>
          </cell>
          <cell r="C222">
            <v>0</v>
          </cell>
          <cell r="D222">
            <v>211.16415310234268</v>
          </cell>
          <cell r="E222">
            <v>0</v>
          </cell>
          <cell r="F222">
            <v>0</v>
          </cell>
          <cell r="G222">
            <v>0</v>
          </cell>
          <cell r="H222">
            <v>0</v>
          </cell>
          <cell r="I222">
            <v>0</v>
          </cell>
          <cell r="J222">
            <v>111.64153102342726</v>
          </cell>
        </row>
        <row r="223">
          <cell r="A223">
            <v>206</v>
          </cell>
          <cell r="B223">
            <v>79229</v>
          </cell>
          <cell r="C223">
            <v>0</v>
          </cell>
          <cell r="D223">
            <v>211.16415310234268</v>
          </cell>
          <cell r="E223">
            <v>0</v>
          </cell>
          <cell r="F223">
            <v>0</v>
          </cell>
          <cell r="G223">
            <v>0</v>
          </cell>
          <cell r="H223">
            <v>0</v>
          </cell>
          <cell r="I223">
            <v>0</v>
          </cell>
          <cell r="J223">
            <v>111.64153102342726</v>
          </cell>
        </row>
        <row r="224">
          <cell r="A224">
            <v>207</v>
          </cell>
          <cell r="B224">
            <v>79411</v>
          </cell>
          <cell r="C224">
            <v>0</v>
          </cell>
          <cell r="D224">
            <v>211.16415310234268</v>
          </cell>
          <cell r="E224">
            <v>0</v>
          </cell>
          <cell r="F224">
            <v>0</v>
          </cell>
          <cell r="G224">
            <v>0</v>
          </cell>
          <cell r="H224">
            <v>0</v>
          </cell>
          <cell r="I224">
            <v>0</v>
          </cell>
          <cell r="J224">
            <v>111.64153102342726</v>
          </cell>
        </row>
        <row r="225">
          <cell r="A225">
            <v>208</v>
          </cell>
          <cell r="B225">
            <v>79594</v>
          </cell>
          <cell r="C225">
            <v>0</v>
          </cell>
          <cell r="D225">
            <v>211.16415310234268</v>
          </cell>
          <cell r="E225">
            <v>0</v>
          </cell>
          <cell r="F225">
            <v>0</v>
          </cell>
          <cell r="G225">
            <v>0</v>
          </cell>
          <cell r="H225">
            <v>0</v>
          </cell>
          <cell r="I225">
            <v>0</v>
          </cell>
          <cell r="J225">
            <v>111.64153102342726</v>
          </cell>
        </row>
        <row r="226">
          <cell r="A226">
            <v>209</v>
          </cell>
          <cell r="B226">
            <v>79776</v>
          </cell>
          <cell r="C226">
            <v>0</v>
          </cell>
          <cell r="D226">
            <v>211.16415310234268</v>
          </cell>
          <cell r="E226">
            <v>0</v>
          </cell>
          <cell r="F226">
            <v>0</v>
          </cell>
          <cell r="G226">
            <v>0</v>
          </cell>
          <cell r="H226">
            <v>0</v>
          </cell>
          <cell r="I226">
            <v>0</v>
          </cell>
          <cell r="J226">
            <v>111.64153102342726</v>
          </cell>
        </row>
        <row r="227">
          <cell r="A227">
            <v>210</v>
          </cell>
          <cell r="B227">
            <v>79959</v>
          </cell>
          <cell r="C227">
            <v>0</v>
          </cell>
          <cell r="D227">
            <v>211.16415310234268</v>
          </cell>
          <cell r="E227">
            <v>0</v>
          </cell>
          <cell r="F227">
            <v>0</v>
          </cell>
          <cell r="G227">
            <v>0</v>
          </cell>
          <cell r="H227">
            <v>0</v>
          </cell>
          <cell r="I227">
            <v>0</v>
          </cell>
          <cell r="J227">
            <v>111.64153102342726</v>
          </cell>
        </row>
        <row r="228">
          <cell r="A228">
            <v>211</v>
          </cell>
          <cell r="B228">
            <v>80141</v>
          </cell>
          <cell r="C228">
            <v>0</v>
          </cell>
          <cell r="D228">
            <v>211.16415310234268</v>
          </cell>
          <cell r="E228">
            <v>0</v>
          </cell>
          <cell r="F228">
            <v>0</v>
          </cell>
          <cell r="G228">
            <v>0</v>
          </cell>
          <cell r="H228">
            <v>0</v>
          </cell>
          <cell r="I228">
            <v>0</v>
          </cell>
          <cell r="J228">
            <v>111.64153102342726</v>
          </cell>
        </row>
        <row r="229">
          <cell r="A229">
            <v>212</v>
          </cell>
          <cell r="B229">
            <v>80324</v>
          </cell>
          <cell r="C229">
            <v>0</v>
          </cell>
          <cell r="D229">
            <v>211.16415310234268</v>
          </cell>
          <cell r="E229">
            <v>0</v>
          </cell>
          <cell r="F229">
            <v>0</v>
          </cell>
          <cell r="G229">
            <v>0</v>
          </cell>
          <cell r="H229">
            <v>0</v>
          </cell>
          <cell r="I229">
            <v>0</v>
          </cell>
          <cell r="J229">
            <v>111.64153102342726</v>
          </cell>
        </row>
        <row r="230">
          <cell r="A230">
            <v>213</v>
          </cell>
          <cell r="B230">
            <v>80507</v>
          </cell>
          <cell r="C230">
            <v>0</v>
          </cell>
          <cell r="D230">
            <v>211.16415310234268</v>
          </cell>
          <cell r="E230">
            <v>0</v>
          </cell>
          <cell r="F230">
            <v>0</v>
          </cell>
          <cell r="G230">
            <v>0</v>
          </cell>
          <cell r="H230">
            <v>0</v>
          </cell>
          <cell r="I230">
            <v>0</v>
          </cell>
          <cell r="J230">
            <v>111.64153102342726</v>
          </cell>
        </row>
        <row r="231">
          <cell r="A231">
            <v>214</v>
          </cell>
          <cell r="B231">
            <v>80690</v>
          </cell>
          <cell r="C231">
            <v>0</v>
          </cell>
          <cell r="D231">
            <v>211.16415310234268</v>
          </cell>
          <cell r="E231">
            <v>0</v>
          </cell>
          <cell r="F231">
            <v>0</v>
          </cell>
          <cell r="G231">
            <v>0</v>
          </cell>
          <cell r="H231">
            <v>0</v>
          </cell>
          <cell r="I231">
            <v>0</v>
          </cell>
          <cell r="J231">
            <v>111.64153102342726</v>
          </cell>
        </row>
        <row r="232">
          <cell r="A232">
            <v>215</v>
          </cell>
          <cell r="B232">
            <v>80872</v>
          </cell>
          <cell r="C232">
            <v>0</v>
          </cell>
          <cell r="D232">
            <v>211.16415310234268</v>
          </cell>
          <cell r="E232">
            <v>0</v>
          </cell>
          <cell r="F232">
            <v>0</v>
          </cell>
          <cell r="G232">
            <v>0</v>
          </cell>
          <cell r="H232">
            <v>0</v>
          </cell>
          <cell r="I232">
            <v>0</v>
          </cell>
          <cell r="J232">
            <v>111.64153102342726</v>
          </cell>
        </row>
        <row r="233">
          <cell r="A233">
            <v>216</v>
          </cell>
          <cell r="B233">
            <v>81055</v>
          </cell>
          <cell r="C233">
            <v>0</v>
          </cell>
          <cell r="D233">
            <v>211.16415310234268</v>
          </cell>
          <cell r="E233">
            <v>0</v>
          </cell>
          <cell r="F233">
            <v>0</v>
          </cell>
          <cell r="G233">
            <v>0</v>
          </cell>
          <cell r="H233">
            <v>0</v>
          </cell>
          <cell r="I233">
            <v>0</v>
          </cell>
          <cell r="J233">
            <v>111.64153102342726</v>
          </cell>
        </row>
        <row r="234">
          <cell r="A234">
            <v>217</v>
          </cell>
          <cell r="B234">
            <v>81237</v>
          </cell>
          <cell r="C234">
            <v>0</v>
          </cell>
          <cell r="D234">
            <v>211.16415310234268</v>
          </cell>
          <cell r="E234">
            <v>0</v>
          </cell>
          <cell r="F234">
            <v>0</v>
          </cell>
          <cell r="G234">
            <v>0</v>
          </cell>
          <cell r="H234">
            <v>0</v>
          </cell>
          <cell r="I234">
            <v>0</v>
          </cell>
          <cell r="J234">
            <v>111.64153102342726</v>
          </cell>
        </row>
        <row r="235">
          <cell r="A235">
            <v>218</v>
          </cell>
          <cell r="B235">
            <v>81420</v>
          </cell>
          <cell r="C235">
            <v>0</v>
          </cell>
          <cell r="D235">
            <v>211.16415310234268</v>
          </cell>
          <cell r="E235">
            <v>0</v>
          </cell>
          <cell r="F235">
            <v>0</v>
          </cell>
          <cell r="G235">
            <v>0</v>
          </cell>
          <cell r="H235">
            <v>0</v>
          </cell>
          <cell r="I235">
            <v>0</v>
          </cell>
          <cell r="J235">
            <v>111.64153102342726</v>
          </cell>
        </row>
        <row r="236">
          <cell r="A236">
            <v>219</v>
          </cell>
          <cell r="B236">
            <v>81602</v>
          </cell>
          <cell r="C236">
            <v>0</v>
          </cell>
          <cell r="D236">
            <v>211.16415310234268</v>
          </cell>
          <cell r="E236">
            <v>0</v>
          </cell>
          <cell r="F236">
            <v>0</v>
          </cell>
          <cell r="G236">
            <v>0</v>
          </cell>
          <cell r="H236">
            <v>0</v>
          </cell>
          <cell r="I236">
            <v>0</v>
          </cell>
          <cell r="J236">
            <v>111.64153102342726</v>
          </cell>
        </row>
        <row r="237">
          <cell r="A237">
            <v>220</v>
          </cell>
          <cell r="B237">
            <v>81785</v>
          </cell>
          <cell r="C237">
            <v>0</v>
          </cell>
          <cell r="D237">
            <v>211.16415310234268</v>
          </cell>
          <cell r="E237">
            <v>0</v>
          </cell>
          <cell r="F237">
            <v>0</v>
          </cell>
          <cell r="G237">
            <v>0</v>
          </cell>
          <cell r="H237">
            <v>0</v>
          </cell>
          <cell r="I237">
            <v>0</v>
          </cell>
          <cell r="J237">
            <v>111.64153102342726</v>
          </cell>
        </row>
        <row r="238">
          <cell r="A238">
            <v>221</v>
          </cell>
          <cell r="B238">
            <v>81968</v>
          </cell>
          <cell r="C238">
            <v>0</v>
          </cell>
          <cell r="D238">
            <v>211.16415310234268</v>
          </cell>
          <cell r="E238">
            <v>0</v>
          </cell>
          <cell r="F238">
            <v>0</v>
          </cell>
          <cell r="G238">
            <v>0</v>
          </cell>
          <cell r="H238">
            <v>0</v>
          </cell>
          <cell r="I238">
            <v>0</v>
          </cell>
          <cell r="J238">
            <v>111.64153102342726</v>
          </cell>
        </row>
        <row r="239">
          <cell r="A239">
            <v>222</v>
          </cell>
          <cell r="B239">
            <v>82151</v>
          </cell>
          <cell r="C239">
            <v>0</v>
          </cell>
          <cell r="D239">
            <v>211.16415310234268</v>
          </cell>
          <cell r="E239">
            <v>0</v>
          </cell>
          <cell r="F239">
            <v>0</v>
          </cell>
          <cell r="G239">
            <v>0</v>
          </cell>
          <cell r="H239">
            <v>0</v>
          </cell>
          <cell r="I239">
            <v>0</v>
          </cell>
          <cell r="J239">
            <v>111.64153102342726</v>
          </cell>
        </row>
        <row r="240">
          <cell r="A240">
            <v>223</v>
          </cell>
          <cell r="B240">
            <v>82333</v>
          </cell>
          <cell r="C240">
            <v>0</v>
          </cell>
          <cell r="D240">
            <v>211.16415310234268</v>
          </cell>
          <cell r="E240">
            <v>0</v>
          </cell>
          <cell r="F240">
            <v>0</v>
          </cell>
          <cell r="G240">
            <v>0</v>
          </cell>
          <cell r="H240">
            <v>0</v>
          </cell>
          <cell r="I240">
            <v>0</v>
          </cell>
          <cell r="J240">
            <v>111.64153102342726</v>
          </cell>
        </row>
        <row r="241">
          <cell r="A241">
            <v>224</v>
          </cell>
          <cell r="B241">
            <v>82516</v>
          </cell>
          <cell r="C241">
            <v>0</v>
          </cell>
          <cell r="D241">
            <v>211.16415310234268</v>
          </cell>
          <cell r="E241">
            <v>0</v>
          </cell>
          <cell r="F241">
            <v>0</v>
          </cell>
          <cell r="G241">
            <v>0</v>
          </cell>
          <cell r="H241">
            <v>0</v>
          </cell>
          <cell r="I241">
            <v>0</v>
          </cell>
          <cell r="J241">
            <v>111.64153102342726</v>
          </cell>
        </row>
        <row r="242">
          <cell r="A242">
            <v>225</v>
          </cell>
          <cell r="B242">
            <v>82698</v>
          </cell>
          <cell r="C242">
            <v>0</v>
          </cell>
          <cell r="D242">
            <v>211.16415310234268</v>
          </cell>
          <cell r="E242">
            <v>0</v>
          </cell>
          <cell r="F242">
            <v>0</v>
          </cell>
          <cell r="G242">
            <v>0</v>
          </cell>
          <cell r="H242">
            <v>0</v>
          </cell>
          <cell r="I242">
            <v>0</v>
          </cell>
          <cell r="J242">
            <v>111.64153102342726</v>
          </cell>
        </row>
        <row r="243">
          <cell r="A243">
            <v>226</v>
          </cell>
          <cell r="B243">
            <v>82881</v>
          </cell>
          <cell r="C243">
            <v>0</v>
          </cell>
          <cell r="D243">
            <v>211.16415310234268</v>
          </cell>
          <cell r="E243">
            <v>0</v>
          </cell>
          <cell r="F243">
            <v>0</v>
          </cell>
          <cell r="G243">
            <v>0</v>
          </cell>
          <cell r="H243">
            <v>0</v>
          </cell>
          <cell r="I243">
            <v>0</v>
          </cell>
          <cell r="J243">
            <v>111.64153102342726</v>
          </cell>
        </row>
        <row r="244">
          <cell r="A244">
            <v>227</v>
          </cell>
          <cell r="B244">
            <v>83063</v>
          </cell>
          <cell r="C244">
            <v>0</v>
          </cell>
          <cell r="D244">
            <v>211.16415310234268</v>
          </cell>
          <cell r="E244">
            <v>0</v>
          </cell>
          <cell r="F244">
            <v>0</v>
          </cell>
          <cell r="G244">
            <v>0</v>
          </cell>
          <cell r="H244">
            <v>0</v>
          </cell>
          <cell r="I244">
            <v>0</v>
          </cell>
          <cell r="J244">
            <v>111.64153102342726</v>
          </cell>
        </row>
        <row r="245">
          <cell r="A245">
            <v>228</v>
          </cell>
          <cell r="B245">
            <v>83246</v>
          </cell>
          <cell r="C245">
            <v>0</v>
          </cell>
          <cell r="D245">
            <v>211.16415310234268</v>
          </cell>
          <cell r="E245">
            <v>0</v>
          </cell>
          <cell r="F245">
            <v>0</v>
          </cell>
          <cell r="G245">
            <v>0</v>
          </cell>
          <cell r="H245">
            <v>0</v>
          </cell>
          <cell r="I245">
            <v>0</v>
          </cell>
          <cell r="J245">
            <v>111.64153102342726</v>
          </cell>
        </row>
        <row r="246">
          <cell r="A246">
            <v>229</v>
          </cell>
          <cell r="B246">
            <v>83429</v>
          </cell>
          <cell r="C246">
            <v>0</v>
          </cell>
          <cell r="D246">
            <v>211.16415310234268</v>
          </cell>
          <cell r="E246">
            <v>0</v>
          </cell>
          <cell r="F246">
            <v>0</v>
          </cell>
          <cell r="G246">
            <v>0</v>
          </cell>
          <cell r="H246">
            <v>0</v>
          </cell>
          <cell r="I246">
            <v>0</v>
          </cell>
          <cell r="J246">
            <v>111.64153102342726</v>
          </cell>
        </row>
        <row r="247">
          <cell r="A247">
            <v>230</v>
          </cell>
          <cell r="B247">
            <v>83612</v>
          </cell>
          <cell r="C247">
            <v>0</v>
          </cell>
          <cell r="D247">
            <v>211.16415310234268</v>
          </cell>
          <cell r="E247">
            <v>0</v>
          </cell>
          <cell r="F247">
            <v>0</v>
          </cell>
          <cell r="G247">
            <v>0</v>
          </cell>
          <cell r="H247">
            <v>0</v>
          </cell>
          <cell r="I247">
            <v>0</v>
          </cell>
          <cell r="J247">
            <v>111.64153102342726</v>
          </cell>
        </row>
        <row r="248">
          <cell r="A248">
            <v>231</v>
          </cell>
          <cell r="B248">
            <v>83794</v>
          </cell>
          <cell r="C248">
            <v>0</v>
          </cell>
          <cell r="D248">
            <v>211.16415310234268</v>
          </cell>
          <cell r="E248">
            <v>0</v>
          </cell>
          <cell r="F248">
            <v>0</v>
          </cell>
          <cell r="G248">
            <v>0</v>
          </cell>
          <cell r="H248">
            <v>0</v>
          </cell>
          <cell r="I248">
            <v>0</v>
          </cell>
          <cell r="J248">
            <v>111.64153102342726</v>
          </cell>
        </row>
        <row r="249">
          <cell r="A249">
            <v>232</v>
          </cell>
          <cell r="B249">
            <v>83977</v>
          </cell>
          <cell r="C249">
            <v>0</v>
          </cell>
          <cell r="D249">
            <v>211.16415310234268</v>
          </cell>
          <cell r="E249">
            <v>0</v>
          </cell>
          <cell r="F249">
            <v>0</v>
          </cell>
          <cell r="G249">
            <v>0</v>
          </cell>
          <cell r="H249">
            <v>0</v>
          </cell>
          <cell r="I249">
            <v>0</v>
          </cell>
          <cell r="J249">
            <v>111.64153102342726</v>
          </cell>
        </row>
        <row r="250">
          <cell r="A250">
            <v>233</v>
          </cell>
          <cell r="B250">
            <v>84159</v>
          </cell>
          <cell r="C250">
            <v>0</v>
          </cell>
          <cell r="D250">
            <v>211.16415310234268</v>
          </cell>
          <cell r="E250">
            <v>0</v>
          </cell>
          <cell r="F250">
            <v>0</v>
          </cell>
          <cell r="G250">
            <v>0</v>
          </cell>
          <cell r="H250">
            <v>0</v>
          </cell>
          <cell r="I250">
            <v>0</v>
          </cell>
          <cell r="J250">
            <v>111.64153102342726</v>
          </cell>
        </row>
        <row r="251">
          <cell r="A251">
            <v>234</v>
          </cell>
          <cell r="B251">
            <v>84342</v>
          </cell>
          <cell r="C251">
            <v>0</v>
          </cell>
          <cell r="D251">
            <v>211.16415310234268</v>
          </cell>
          <cell r="E251">
            <v>0</v>
          </cell>
          <cell r="F251">
            <v>0</v>
          </cell>
          <cell r="G251">
            <v>0</v>
          </cell>
          <cell r="H251">
            <v>0</v>
          </cell>
          <cell r="I251">
            <v>0</v>
          </cell>
          <cell r="J251">
            <v>111.64153102342726</v>
          </cell>
        </row>
        <row r="252">
          <cell r="A252">
            <v>235</v>
          </cell>
          <cell r="B252">
            <v>84524</v>
          </cell>
          <cell r="C252">
            <v>0</v>
          </cell>
          <cell r="D252">
            <v>211.16415310234268</v>
          </cell>
          <cell r="E252">
            <v>0</v>
          </cell>
          <cell r="F252">
            <v>0</v>
          </cell>
          <cell r="G252">
            <v>0</v>
          </cell>
          <cell r="H252">
            <v>0</v>
          </cell>
          <cell r="I252">
            <v>0</v>
          </cell>
          <cell r="J252">
            <v>111.64153102342726</v>
          </cell>
        </row>
        <row r="253">
          <cell r="A253">
            <v>236</v>
          </cell>
          <cell r="B253">
            <v>84707</v>
          </cell>
          <cell r="C253">
            <v>0</v>
          </cell>
          <cell r="D253">
            <v>211.16415310234268</v>
          </cell>
          <cell r="E253">
            <v>0</v>
          </cell>
          <cell r="F253">
            <v>0</v>
          </cell>
          <cell r="G253">
            <v>0</v>
          </cell>
          <cell r="H253">
            <v>0</v>
          </cell>
          <cell r="I253">
            <v>0</v>
          </cell>
          <cell r="J253">
            <v>111.64153102342726</v>
          </cell>
        </row>
        <row r="254">
          <cell r="A254">
            <v>237</v>
          </cell>
          <cell r="B254">
            <v>84890</v>
          </cell>
          <cell r="C254">
            <v>0</v>
          </cell>
          <cell r="D254">
            <v>211.16415310234268</v>
          </cell>
          <cell r="E254">
            <v>0</v>
          </cell>
          <cell r="F254">
            <v>0</v>
          </cell>
          <cell r="G254">
            <v>0</v>
          </cell>
          <cell r="H254">
            <v>0</v>
          </cell>
          <cell r="I254">
            <v>0</v>
          </cell>
          <cell r="J254">
            <v>111.64153102342726</v>
          </cell>
        </row>
        <row r="255">
          <cell r="A255">
            <v>238</v>
          </cell>
          <cell r="B255">
            <v>85073</v>
          </cell>
          <cell r="C255">
            <v>0</v>
          </cell>
          <cell r="D255">
            <v>211.16415310234268</v>
          </cell>
          <cell r="E255">
            <v>0</v>
          </cell>
          <cell r="F255">
            <v>0</v>
          </cell>
          <cell r="G255">
            <v>0</v>
          </cell>
          <cell r="H255">
            <v>0</v>
          </cell>
          <cell r="I255">
            <v>0</v>
          </cell>
          <cell r="J255">
            <v>111.64153102342726</v>
          </cell>
        </row>
        <row r="256">
          <cell r="A256">
            <v>239</v>
          </cell>
          <cell r="B256">
            <v>85255</v>
          </cell>
          <cell r="C256">
            <v>0</v>
          </cell>
          <cell r="D256">
            <v>211.16415310234268</v>
          </cell>
          <cell r="E256">
            <v>0</v>
          </cell>
          <cell r="F256">
            <v>0</v>
          </cell>
          <cell r="G256">
            <v>0</v>
          </cell>
          <cell r="H256">
            <v>0</v>
          </cell>
          <cell r="I256">
            <v>0</v>
          </cell>
          <cell r="J256">
            <v>111.64153102342726</v>
          </cell>
        </row>
        <row r="257">
          <cell r="A257">
            <v>240</v>
          </cell>
          <cell r="B257">
            <v>85438</v>
          </cell>
          <cell r="C257">
            <v>0</v>
          </cell>
          <cell r="D257">
            <v>211.16415310234268</v>
          </cell>
          <cell r="E257">
            <v>0</v>
          </cell>
          <cell r="F257">
            <v>0</v>
          </cell>
          <cell r="G257">
            <v>0</v>
          </cell>
          <cell r="H257">
            <v>0</v>
          </cell>
          <cell r="I257">
            <v>0</v>
          </cell>
          <cell r="J257">
            <v>111.64153102342726</v>
          </cell>
        </row>
        <row r="258">
          <cell r="A258">
            <v>241</v>
          </cell>
          <cell r="B258">
            <v>85620</v>
          </cell>
          <cell r="C258">
            <v>0</v>
          </cell>
          <cell r="D258">
            <v>211.16415310234268</v>
          </cell>
          <cell r="E258">
            <v>0</v>
          </cell>
          <cell r="F258">
            <v>0</v>
          </cell>
          <cell r="G258">
            <v>0</v>
          </cell>
          <cell r="H258">
            <v>0</v>
          </cell>
          <cell r="I258">
            <v>0</v>
          </cell>
          <cell r="J258">
            <v>111.64153102342726</v>
          </cell>
        </row>
        <row r="259">
          <cell r="A259">
            <v>242</v>
          </cell>
          <cell r="B259">
            <v>85803</v>
          </cell>
          <cell r="C259">
            <v>0</v>
          </cell>
          <cell r="D259">
            <v>211.16415310234268</v>
          </cell>
          <cell r="E259">
            <v>0</v>
          </cell>
          <cell r="F259">
            <v>0</v>
          </cell>
          <cell r="G259">
            <v>0</v>
          </cell>
          <cell r="H259">
            <v>0</v>
          </cell>
          <cell r="I259">
            <v>0</v>
          </cell>
          <cell r="J259">
            <v>111.64153102342726</v>
          </cell>
        </row>
        <row r="260">
          <cell r="A260">
            <v>243</v>
          </cell>
          <cell r="B260">
            <v>85985</v>
          </cell>
          <cell r="C260">
            <v>0</v>
          </cell>
          <cell r="D260">
            <v>211.16415310234268</v>
          </cell>
          <cell r="E260">
            <v>0</v>
          </cell>
          <cell r="F260">
            <v>0</v>
          </cell>
          <cell r="G260">
            <v>0</v>
          </cell>
          <cell r="H260">
            <v>0</v>
          </cell>
          <cell r="I260">
            <v>0</v>
          </cell>
          <cell r="J260">
            <v>111.64153102342726</v>
          </cell>
        </row>
        <row r="261">
          <cell r="A261">
            <v>244</v>
          </cell>
          <cell r="B261">
            <v>86168</v>
          </cell>
          <cell r="C261">
            <v>0</v>
          </cell>
          <cell r="D261">
            <v>211.16415310234268</v>
          </cell>
          <cell r="E261">
            <v>0</v>
          </cell>
          <cell r="F261">
            <v>0</v>
          </cell>
          <cell r="G261">
            <v>0</v>
          </cell>
          <cell r="H261">
            <v>0</v>
          </cell>
          <cell r="I261">
            <v>0</v>
          </cell>
          <cell r="J261">
            <v>111.64153102342726</v>
          </cell>
        </row>
        <row r="262">
          <cell r="A262">
            <v>245</v>
          </cell>
          <cell r="B262">
            <v>86351</v>
          </cell>
          <cell r="C262">
            <v>0</v>
          </cell>
          <cell r="D262">
            <v>211.16415310234268</v>
          </cell>
          <cell r="E262">
            <v>0</v>
          </cell>
          <cell r="F262">
            <v>0</v>
          </cell>
          <cell r="G262">
            <v>0</v>
          </cell>
          <cell r="H262">
            <v>0</v>
          </cell>
          <cell r="I262">
            <v>0</v>
          </cell>
          <cell r="J262">
            <v>111.64153102342726</v>
          </cell>
        </row>
        <row r="263">
          <cell r="A263">
            <v>246</v>
          </cell>
          <cell r="B263">
            <v>86534</v>
          </cell>
          <cell r="C263">
            <v>0</v>
          </cell>
          <cell r="D263">
            <v>211.16415310234268</v>
          </cell>
          <cell r="E263">
            <v>0</v>
          </cell>
          <cell r="F263">
            <v>0</v>
          </cell>
          <cell r="G263">
            <v>0</v>
          </cell>
          <cell r="H263">
            <v>0</v>
          </cell>
          <cell r="I263">
            <v>0</v>
          </cell>
          <cell r="J263">
            <v>111.64153102342726</v>
          </cell>
        </row>
        <row r="264">
          <cell r="A264">
            <v>247</v>
          </cell>
          <cell r="B264">
            <v>86716</v>
          </cell>
          <cell r="C264">
            <v>0</v>
          </cell>
          <cell r="D264">
            <v>211.16415310234268</v>
          </cell>
          <cell r="E264">
            <v>0</v>
          </cell>
          <cell r="F264">
            <v>0</v>
          </cell>
          <cell r="G264">
            <v>0</v>
          </cell>
          <cell r="H264">
            <v>0</v>
          </cell>
          <cell r="I264">
            <v>0</v>
          </cell>
          <cell r="J264">
            <v>111.64153102342726</v>
          </cell>
        </row>
        <row r="265">
          <cell r="A265">
            <v>248</v>
          </cell>
          <cell r="B265">
            <v>86899</v>
          </cell>
          <cell r="C265">
            <v>0</v>
          </cell>
          <cell r="D265">
            <v>211.16415310234268</v>
          </cell>
          <cell r="E265">
            <v>0</v>
          </cell>
          <cell r="F265">
            <v>0</v>
          </cell>
          <cell r="G265">
            <v>0</v>
          </cell>
          <cell r="H265">
            <v>0</v>
          </cell>
          <cell r="I265">
            <v>0</v>
          </cell>
          <cell r="J265">
            <v>111.64153102342726</v>
          </cell>
        </row>
        <row r="266">
          <cell r="A266">
            <v>249</v>
          </cell>
          <cell r="B266">
            <v>87081</v>
          </cell>
          <cell r="C266">
            <v>0</v>
          </cell>
          <cell r="D266">
            <v>211.16415310234268</v>
          </cell>
          <cell r="E266">
            <v>0</v>
          </cell>
          <cell r="F266">
            <v>0</v>
          </cell>
          <cell r="G266">
            <v>0</v>
          </cell>
          <cell r="H266">
            <v>0</v>
          </cell>
          <cell r="I266">
            <v>0</v>
          </cell>
          <cell r="J266">
            <v>111.64153102342726</v>
          </cell>
        </row>
        <row r="267">
          <cell r="A267">
            <v>250</v>
          </cell>
          <cell r="B267">
            <v>87264</v>
          </cell>
          <cell r="C267">
            <v>0</v>
          </cell>
          <cell r="D267">
            <v>211.16415310234268</v>
          </cell>
          <cell r="E267">
            <v>0</v>
          </cell>
          <cell r="F267">
            <v>0</v>
          </cell>
          <cell r="G267">
            <v>0</v>
          </cell>
          <cell r="H267">
            <v>0</v>
          </cell>
          <cell r="I267">
            <v>0</v>
          </cell>
          <cell r="J267">
            <v>111.64153102342726</v>
          </cell>
        </row>
        <row r="268">
          <cell r="A268">
            <v>251</v>
          </cell>
          <cell r="B268">
            <v>87446</v>
          </cell>
          <cell r="C268">
            <v>0</v>
          </cell>
          <cell r="D268">
            <v>211.16415310234268</v>
          </cell>
          <cell r="E268">
            <v>0</v>
          </cell>
          <cell r="F268">
            <v>0</v>
          </cell>
          <cell r="G268">
            <v>0</v>
          </cell>
          <cell r="H268">
            <v>0</v>
          </cell>
          <cell r="I268">
            <v>0</v>
          </cell>
          <cell r="J268">
            <v>111.64153102342726</v>
          </cell>
        </row>
        <row r="269">
          <cell r="A269">
            <v>252</v>
          </cell>
          <cell r="B269">
            <v>87629</v>
          </cell>
          <cell r="C269">
            <v>0</v>
          </cell>
          <cell r="D269">
            <v>211.16415310234268</v>
          </cell>
          <cell r="E269">
            <v>0</v>
          </cell>
          <cell r="F269">
            <v>0</v>
          </cell>
          <cell r="G269">
            <v>0</v>
          </cell>
          <cell r="H269">
            <v>0</v>
          </cell>
          <cell r="I269">
            <v>0</v>
          </cell>
          <cell r="J269">
            <v>111.64153102342726</v>
          </cell>
        </row>
        <row r="270">
          <cell r="A270">
            <v>253</v>
          </cell>
          <cell r="B270">
            <v>87812</v>
          </cell>
          <cell r="C270">
            <v>0</v>
          </cell>
          <cell r="D270">
            <v>211.16415310234268</v>
          </cell>
          <cell r="E270">
            <v>0</v>
          </cell>
          <cell r="F270">
            <v>0</v>
          </cell>
          <cell r="G270">
            <v>0</v>
          </cell>
          <cell r="H270">
            <v>0</v>
          </cell>
          <cell r="I270">
            <v>0</v>
          </cell>
          <cell r="J270">
            <v>111.64153102342726</v>
          </cell>
        </row>
        <row r="271">
          <cell r="A271">
            <v>254</v>
          </cell>
          <cell r="B271">
            <v>87995</v>
          </cell>
          <cell r="C271">
            <v>0</v>
          </cell>
          <cell r="D271">
            <v>211.16415310234268</v>
          </cell>
          <cell r="E271">
            <v>0</v>
          </cell>
          <cell r="F271">
            <v>0</v>
          </cell>
          <cell r="G271">
            <v>0</v>
          </cell>
          <cell r="H271">
            <v>0</v>
          </cell>
          <cell r="I271">
            <v>0</v>
          </cell>
          <cell r="J271">
            <v>111.64153102342726</v>
          </cell>
        </row>
        <row r="272">
          <cell r="A272">
            <v>255</v>
          </cell>
          <cell r="B272">
            <v>88177</v>
          </cell>
          <cell r="C272">
            <v>0</v>
          </cell>
          <cell r="D272">
            <v>211.16415310234268</v>
          </cell>
          <cell r="E272">
            <v>0</v>
          </cell>
          <cell r="F272">
            <v>0</v>
          </cell>
          <cell r="G272">
            <v>0</v>
          </cell>
          <cell r="H272">
            <v>0</v>
          </cell>
          <cell r="I272">
            <v>0</v>
          </cell>
          <cell r="J272">
            <v>111.64153102342726</v>
          </cell>
        </row>
        <row r="273">
          <cell r="A273">
            <v>256</v>
          </cell>
          <cell r="B273">
            <v>88360</v>
          </cell>
          <cell r="C273">
            <v>0</v>
          </cell>
          <cell r="D273">
            <v>211.16415310234268</v>
          </cell>
          <cell r="E273">
            <v>0</v>
          </cell>
          <cell r="F273">
            <v>0</v>
          </cell>
          <cell r="G273">
            <v>0</v>
          </cell>
          <cell r="H273">
            <v>0</v>
          </cell>
          <cell r="I273">
            <v>0</v>
          </cell>
          <cell r="J273">
            <v>111.64153102342726</v>
          </cell>
        </row>
        <row r="274">
          <cell r="A274">
            <v>257</v>
          </cell>
          <cell r="B274">
            <v>88542</v>
          </cell>
          <cell r="C274">
            <v>0</v>
          </cell>
          <cell r="D274">
            <v>211.16415310234268</v>
          </cell>
          <cell r="E274">
            <v>0</v>
          </cell>
          <cell r="F274">
            <v>0</v>
          </cell>
          <cell r="G274">
            <v>0</v>
          </cell>
          <cell r="H274">
            <v>0</v>
          </cell>
          <cell r="I274">
            <v>0</v>
          </cell>
          <cell r="J274">
            <v>111.64153102342726</v>
          </cell>
        </row>
        <row r="275">
          <cell r="A275">
            <v>258</v>
          </cell>
          <cell r="B275">
            <v>88725</v>
          </cell>
          <cell r="C275">
            <v>0</v>
          </cell>
          <cell r="D275">
            <v>211.16415310234268</v>
          </cell>
          <cell r="E275">
            <v>0</v>
          </cell>
          <cell r="F275">
            <v>0</v>
          </cell>
          <cell r="G275">
            <v>0</v>
          </cell>
          <cell r="H275">
            <v>0</v>
          </cell>
          <cell r="I275">
            <v>0</v>
          </cell>
          <cell r="J275">
            <v>111.64153102342726</v>
          </cell>
        </row>
        <row r="276">
          <cell r="A276">
            <v>259</v>
          </cell>
          <cell r="B276">
            <v>88907</v>
          </cell>
          <cell r="C276">
            <v>0</v>
          </cell>
          <cell r="D276">
            <v>211.16415310234268</v>
          </cell>
          <cell r="E276">
            <v>0</v>
          </cell>
          <cell r="F276">
            <v>0</v>
          </cell>
          <cell r="G276">
            <v>0</v>
          </cell>
          <cell r="H276">
            <v>0</v>
          </cell>
          <cell r="I276">
            <v>0</v>
          </cell>
          <cell r="J276">
            <v>111.64153102342726</v>
          </cell>
        </row>
        <row r="277">
          <cell r="A277">
            <v>260</v>
          </cell>
          <cell r="B277">
            <v>89090</v>
          </cell>
          <cell r="C277">
            <v>0</v>
          </cell>
          <cell r="D277">
            <v>211.16415310234268</v>
          </cell>
          <cell r="E277">
            <v>0</v>
          </cell>
          <cell r="F277">
            <v>0</v>
          </cell>
          <cell r="G277">
            <v>0</v>
          </cell>
          <cell r="H277">
            <v>0</v>
          </cell>
          <cell r="I277">
            <v>0</v>
          </cell>
          <cell r="J277">
            <v>111.64153102342726</v>
          </cell>
        </row>
        <row r="278">
          <cell r="A278">
            <v>261</v>
          </cell>
          <cell r="B278">
            <v>89273</v>
          </cell>
          <cell r="C278">
            <v>0</v>
          </cell>
          <cell r="D278">
            <v>211.16415310234268</v>
          </cell>
          <cell r="E278">
            <v>0</v>
          </cell>
          <cell r="F278">
            <v>0</v>
          </cell>
          <cell r="G278">
            <v>0</v>
          </cell>
          <cell r="H278">
            <v>0</v>
          </cell>
          <cell r="I278">
            <v>0</v>
          </cell>
          <cell r="J278">
            <v>111.64153102342726</v>
          </cell>
        </row>
        <row r="279">
          <cell r="A279">
            <v>262</v>
          </cell>
          <cell r="B279">
            <v>89456</v>
          </cell>
          <cell r="C279">
            <v>0</v>
          </cell>
          <cell r="D279">
            <v>211.16415310234268</v>
          </cell>
          <cell r="E279">
            <v>0</v>
          </cell>
          <cell r="F279">
            <v>0</v>
          </cell>
          <cell r="G279">
            <v>0</v>
          </cell>
          <cell r="H279">
            <v>0</v>
          </cell>
          <cell r="I279">
            <v>0</v>
          </cell>
          <cell r="J279">
            <v>111.64153102342726</v>
          </cell>
        </row>
        <row r="280">
          <cell r="A280">
            <v>263</v>
          </cell>
          <cell r="B280">
            <v>89638</v>
          </cell>
          <cell r="C280">
            <v>0</v>
          </cell>
          <cell r="D280">
            <v>211.16415310234268</v>
          </cell>
          <cell r="E280">
            <v>0</v>
          </cell>
          <cell r="F280">
            <v>0</v>
          </cell>
          <cell r="G280">
            <v>0</v>
          </cell>
          <cell r="H280">
            <v>0</v>
          </cell>
          <cell r="I280">
            <v>0</v>
          </cell>
          <cell r="J280">
            <v>111.64153102342726</v>
          </cell>
        </row>
        <row r="281">
          <cell r="A281">
            <v>264</v>
          </cell>
          <cell r="B281">
            <v>89821</v>
          </cell>
          <cell r="C281">
            <v>0</v>
          </cell>
          <cell r="D281">
            <v>211.16415310234268</v>
          </cell>
          <cell r="E281">
            <v>0</v>
          </cell>
          <cell r="F281">
            <v>0</v>
          </cell>
          <cell r="G281">
            <v>0</v>
          </cell>
          <cell r="H281">
            <v>0</v>
          </cell>
          <cell r="I281">
            <v>0</v>
          </cell>
          <cell r="J281">
            <v>111.64153102342726</v>
          </cell>
        </row>
        <row r="282">
          <cell r="A282">
            <v>265</v>
          </cell>
          <cell r="B282">
            <v>90003</v>
          </cell>
          <cell r="C282">
            <v>0</v>
          </cell>
          <cell r="D282">
            <v>211.16415310234268</v>
          </cell>
          <cell r="E282">
            <v>0</v>
          </cell>
          <cell r="F282">
            <v>0</v>
          </cell>
          <cell r="G282">
            <v>0</v>
          </cell>
          <cell r="H282">
            <v>0</v>
          </cell>
          <cell r="I282">
            <v>0</v>
          </cell>
          <cell r="J282">
            <v>111.64153102342726</v>
          </cell>
        </row>
        <row r="283">
          <cell r="A283">
            <v>266</v>
          </cell>
          <cell r="B283">
            <v>90186</v>
          </cell>
          <cell r="C283">
            <v>0</v>
          </cell>
          <cell r="D283">
            <v>211.16415310234268</v>
          </cell>
          <cell r="E283">
            <v>0</v>
          </cell>
          <cell r="F283">
            <v>0</v>
          </cell>
          <cell r="G283">
            <v>0</v>
          </cell>
          <cell r="H283">
            <v>0</v>
          </cell>
          <cell r="I283">
            <v>0</v>
          </cell>
          <cell r="J283">
            <v>111.64153102342726</v>
          </cell>
        </row>
        <row r="284">
          <cell r="A284">
            <v>267</v>
          </cell>
          <cell r="B284">
            <v>90368</v>
          </cell>
          <cell r="C284">
            <v>0</v>
          </cell>
          <cell r="D284">
            <v>211.16415310234268</v>
          </cell>
          <cell r="E284">
            <v>0</v>
          </cell>
          <cell r="F284">
            <v>0</v>
          </cell>
          <cell r="G284">
            <v>0</v>
          </cell>
          <cell r="H284">
            <v>0</v>
          </cell>
          <cell r="I284">
            <v>0</v>
          </cell>
          <cell r="J284">
            <v>111.64153102342726</v>
          </cell>
        </row>
        <row r="285">
          <cell r="A285">
            <v>268</v>
          </cell>
          <cell r="B285">
            <v>90551</v>
          </cell>
          <cell r="C285">
            <v>0</v>
          </cell>
          <cell r="D285">
            <v>211.16415310234268</v>
          </cell>
          <cell r="E285">
            <v>0</v>
          </cell>
          <cell r="F285">
            <v>0</v>
          </cell>
          <cell r="G285">
            <v>0</v>
          </cell>
          <cell r="H285">
            <v>0</v>
          </cell>
          <cell r="I285">
            <v>0</v>
          </cell>
          <cell r="J285">
            <v>111.64153102342726</v>
          </cell>
        </row>
        <row r="286">
          <cell r="A286">
            <v>269</v>
          </cell>
          <cell r="B286">
            <v>90734</v>
          </cell>
          <cell r="C286">
            <v>0</v>
          </cell>
          <cell r="D286">
            <v>211.16415310234268</v>
          </cell>
          <cell r="E286">
            <v>0</v>
          </cell>
          <cell r="F286">
            <v>0</v>
          </cell>
          <cell r="G286">
            <v>0</v>
          </cell>
          <cell r="H286">
            <v>0</v>
          </cell>
          <cell r="I286">
            <v>0</v>
          </cell>
          <cell r="J286">
            <v>111.64153102342726</v>
          </cell>
        </row>
        <row r="287">
          <cell r="A287">
            <v>270</v>
          </cell>
          <cell r="B287">
            <v>90917</v>
          </cell>
          <cell r="C287">
            <v>0</v>
          </cell>
          <cell r="D287">
            <v>211.16415310234268</v>
          </cell>
          <cell r="E287">
            <v>0</v>
          </cell>
          <cell r="F287">
            <v>0</v>
          </cell>
          <cell r="G287">
            <v>0</v>
          </cell>
          <cell r="H287">
            <v>0</v>
          </cell>
          <cell r="I287">
            <v>0</v>
          </cell>
          <cell r="J287">
            <v>111.64153102342726</v>
          </cell>
        </row>
        <row r="288">
          <cell r="A288">
            <v>271</v>
          </cell>
          <cell r="B288">
            <v>91099</v>
          </cell>
          <cell r="C288">
            <v>0</v>
          </cell>
          <cell r="D288">
            <v>211.16415310234268</v>
          </cell>
          <cell r="E288">
            <v>0</v>
          </cell>
          <cell r="F288">
            <v>0</v>
          </cell>
          <cell r="G288">
            <v>0</v>
          </cell>
          <cell r="H288">
            <v>0</v>
          </cell>
          <cell r="I288">
            <v>0</v>
          </cell>
          <cell r="J288">
            <v>111.64153102342726</v>
          </cell>
        </row>
        <row r="289">
          <cell r="A289">
            <v>272</v>
          </cell>
          <cell r="B289">
            <v>91282</v>
          </cell>
          <cell r="C289">
            <v>0</v>
          </cell>
          <cell r="D289">
            <v>211.16415310234268</v>
          </cell>
          <cell r="E289">
            <v>0</v>
          </cell>
          <cell r="F289">
            <v>0</v>
          </cell>
          <cell r="G289">
            <v>0</v>
          </cell>
          <cell r="H289">
            <v>0</v>
          </cell>
          <cell r="I289">
            <v>0</v>
          </cell>
          <cell r="J289">
            <v>111.64153102342726</v>
          </cell>
        </row>
        <row r="290">
          <cell r="A290">
            <v>273</v>
          </cell>
          <cell r="B290">
            <v>91464</v>
          </cell>
          <cell r="C290">
            <v>0</v>
          </cell>
          <cell r="D290">
            <v>211.16415310234268</v>
          </cell>
          <cell r="E290">
            <v>0</v>
          </cell>
          <cell r="F290">
            <v>0</v>
          </cell>
          <cell r="G290">
            <v>0</v>
          </cell>
          <cell r="H290">
            <v>0</v>
          </cell>
          <cell r="I290">
            <v>0</v>
          </cell>
          <cell r="J290">
            <v>111.64153102342726</v>
          </cell>
        </row>
        <row r="291">
          <cell r="A291">
            <v>274</v>
          </cell>
          <cell r="B291">
            <v>91647</v>
          </cell>
          <cell r="C291">
            <v>0</v>
          </cell>
          <cell r="D291">
            <v>211.16415310234268</v>
          </cell>
          <cell r="E291">
            <v>0</v>
          </cell>
          <cell r="F291">
            <v>0</v>
          </cell>
          <cell r="G291">
            <v>0</v>
          </cell>
          <cell r="H291">
            <v>0</v>
          </cell>
          <cell r="I291">
            <v>0</v>
          </cell>
          <cell r="J291">
            <v>111.64153102342726</v>
          </cell>
        </row>
        <row r="292">
          <cell r="A292">
            <v>275</v>
          </cell>
          <cell r="B292">
            <v>91829</v>
          </cell>
          <cell r="C292">
            <v>0</v>
          </cell>
          <cell r="D292">
            <v>211.16415310234268</v>
          </cell>
          <cell r="E292">
            <v>0</v>
          </cell>
          <cell r="F292">
            <v>0</v>
          </cell>
          <cell r="G292">
            <v>0</v>
          </cell>
          <cell r="H292">
            <v>0</v>
          </cell>
          <cell r="I292">
            <v>0</v>
          </cell>
          <cell r="J292">
            <v>111.64153102342726</v>
          </cell>
        </row>
        <row r="293">
          <cell r="A293">
            <v>276</v>
          </cell>
          <cell r="B293">
            <v>92012</v>
          </cell>
          <cell r="C293">
            <v>0</v>
          </cell>
          <cell r="D293">
            <v>211.16415310234268</v>
          </cell>
          <cell r="E293">
            <v>0</v>
          </cell>
          <cell r="F293">
            <v>0</v>
          </cell>
          <cell r="G293">
            <v>0</v>
          </cell>
          <cell r="H293">
            <v>0</v>
          </cell>
          <cell r="I293">
            <v>0</v>
          </cell>
          <cell r="J293">
            <v>111.64153102342726</v>
          </cell>
        </row>
        <row r="294">
          <cell r="A294">
            <v>277</v>
          </cell>
          <cell r="B294">
            <v>92195</v>
          </cell>
          <cell r="C294">
            <v>0</v>
          </cell>
          <cell r="D294">
            <v>211.16415310234268</v>
          </cell>
          <cell r="E294">
            <v>0</v>
          </cell>
          <cell r="F294">
            <v>0</v>
          </cell>
          <cell r="G294">
            <v>0</v>
          </cell>
          <cell r="H294">
            <v>0</v>
          </cell>
          <cell r="I294">
            <v>0</v>
          </cell>
          <cell r="J294">
            <v>111.64153102342726</v>
          </cell>
        </row>
        <row r="295">
          <cell r="A295">
            <v>278</v>
          </cell>
          <cell r="B295">
            <v>92378</v>
          </cell>
          <cell r="C295">
            <v>0</v>
          </cell>
          <cell r="D295">
            <v>211.16415310234268</v>
          </cell>
          <cell r="E295">
            <v>0</v>
          </cell>
          <cell r="F295">
            <v>0</v>
          </cell>
          <cell r="G295">
            <v>0</v>
          </cell>
          <cell r="H295">
            <v>0</v>
          </cell>
          <cell r="I295">
            <v>0</v>
          </cell>
          <cell r="J295">
            <v>111.64153102342726</v>
          </cell>
        </row>
        <row r="296">
          <cell r="A296">
            <v>279</v>
          </cell>
          <cell r="B296">
            <v>92560</v>
          </cell>
          <cell r="C296">
            <v>0</v>
          </cell>
          <cell r="D296">
            <v>211.16415310234268</v>
          </cell>
          <cell r="E296">
            <v>0</v>
          </cell>
          <cell r="F296">
            <v>0</v>
          </cell>
          <cell r="G296">
            <v>0</v>
          </cell>
          <cell r="H296">
            <v>0</v>
          </cell>
          <cell r="I296">
            <v>0</v>
          </cell>
          <cell r="J296">
            <v>111.64153102342726</v>
          </cell>
        </row>
        <row r="297">
          <cell r="A297">
            <v>280</v>
          </cell>
          <cell r="B297">
            <v>92743</v>
          </cell>
          <cell r="C297">
            <v>0</v>
          </cell>
          <cell r="D297">
            <v>211.16415310234268</v>
          </cell>
          <cell r="E297">
            <v>0</v>
          </cell>
          <cell r="F297">
            <v>0</v>
          </cell>
          <cell r="G297">
            <v>0</v>
          </cell>
          <cell r="H297">
            <v>0</v>
          </cell>
          <cell r="I297">
            <v>0</v>
          </cell>
          <cell r="J297">
            <v>111.64153102342726</v>
          </cell>
        </row>
        <row r="298">
          <cell r="A298">
            <v>281</v>
          </cell>
          <cell r="B298">
            <v>92925</v>
          </cell>
          <cell r="C298">
            <v>0</v>
          </cell>
          <cell r="D298">
            <v>211.16415310234268</v>
          </cell>
          <cell r="E298">
            <v>0</v>
          </cell>
          <cell r="F298">
            <v>0</v>
          </cell>
          <cell r="G298">
            <v>0</v>
          </cell>
          <cell r="H298">
            <v>0</v>
          </cell>
          <cell r="I298">
            <v>0</v>
          </cell>
          <cell r="J298">
            <v>111.64153102342726</v>
          </cell>
        </row>
        <row r="299">
          <cell r="A299">
            <v>282</v>
          </cell>
          <cell r="B299">
            <v>93108</v>
          </cell>
          <cell r="C299">
            <v>0</v>
          </cell>
          <cell r="D299">
            <v>211.16415310234268</v>
          </cell>
          <cell r="E299">
            <v>0</v>
          </cell>
          <cell r="F299">
            <v>0</v>
          </cell>
          <cell r="G299">
            <v>0</v>
          </cell>
          <cell r="H299">
            <v>0</v>
          </cell>
          <cell r="I299">
            <v>0</v>
          </cell>
          <cell r="J299">
            <v>111.64153102342726</v>
          </cell>
        </row>
        <row r="300">
          <cell r="A300">
            <v>283</v>
          </cell>
          <cell r="B300">
            <v>93290</v>
          </cell>
          <cell r="C300">
            <v>0</v>
          </cell>
          <cell r="D300">
            <v>211.16415310234268</v>
          </cell>
          <cell r="E300">
            <v>0</v>
          </cell>
          <cell r="F300">
            <v>0</v>
          </cell>
          <cell r="G300">
            <v>0</v>
          </cell>
          <cell r="H300">
            <v>0</v>
          </cell>
          <cell r="I300">
            <v>0</v>
          </cell>
          <cell r="J300">
            <v>111.64153102342726</v>
          </cell>
        </row>
        <row r="301">
          <cell r="A301">
            <v>284</v>
          </cell>
          <cell r="B301">
            <v>93473</v>
          </cell>
          <cell r="C301">
            <v>0</v>
          </cell>
          <cell r="D301">
            <v>211.16415310234268</v>
          </cell>
          <cell r="E301">
            <v>0</v>
          </cell>
          <cell r="F301">
            <v>0</v>
          </cell>
          <cell r="G301">
            <v>0</v>
          </cell>
          <cell r="H301">
            <v>0</v>
          </cell>
          <cell r="I301">
            <v>0</v>
          </cell>
          <cell r="J301">
            <v>111.64153102342726</v>
          </cell>
        </row>
        <row r="302">
          <cell r="A302">
            <v>285</v>
          </cell>
          <cell r="B302">
            <v>93656</v>
          </cell>
          <cell r="C302">
            <v>0</v>
          </cell>
          <cell r="D302">
            <v>211.16415310234268</v>
          </cell>
          <cell r="E302">
            <v>0</v>
          </cell>
          <cell r="F302">
            <v>0</v>
          </cell>
          <cell r="G302">
            <v>0</v>
          </cell>
          <cell r="H302">
            <v>0</v>
          </cell>
          <cell r="I302">
            <v>0</v>
          </cell>
          <cell r="J302">
            <v>111.64153102342726</v>
          </cell>
        </row>
        <row r="303">
          <cell r="A303">
            <v>286</v>
          </cell>
          <cell r="B303">
            <v>93839</v>
          </cell>
          <cell r="C303">
            <v>0</v>
          </cell>
          <cell r="D303">
            <v>211.16415310234268</v>
          </cell>
          <cell r="E303">
            <v>0</v>
          </cell>
          <cell r="F303">
            <v>0</v>
          </cell>
          <cell r="G303">
            <v>0</v>
          </cell>
          <cell r="H303">
            <v>0</v>
          </cell>
          <cell r="I303">
            <v>0</v>
          </cell>
          <cell r="J303">
            <v>111.64153102342726</v>
          </cell>
        </row>
        <row r="304">
          <cell r="A304">
            <v>287</v>
          </cell>
          <cell r="B304">
            <v>94021</v>
          </cell>
          <cell r="C304">
            <v>0</v>
          </cell>
          <cell r="D304">
            <v>211.16415310234268</v>
          </cell>
          <cell r="E304">
            <v>0</v>
          </cell>
          <cell r="F304">
            <v>0</v>
          </cell>
          <cell r="G304">
            <v>0</v>
          </cell>
          <cell r="H304">
            <v>0</v>
          </cell>
          <cell r="I304">
            <v>0</v>
          </cell>
          <cell r="J304">
            <v>111.64153102342726</v>
          </cell>
        </row>
        <row r="305">
          <cell r="A305">
            <v>288</v>
          </cell>
          <cell r="B305">
            <v>94204</v>
          </cell>
          <cell r="C305">
            <v>0</v>
          </cell>
          <cell r="D305">
            <v>211.16415310234268</v>
          </cell>
          <cell r="E305">
            <v>0</v>
          </cell>
          <cell r="F305">
            <v>0</v>
          </cell>
          <cell r="G305">
            <v>0</v>
          </cell>
          <cell r="H305">
            <v>0</v>
          </cell>
          <cell r="I305">
            <v>0</v>
          </cell>
          <cell r="J305">
            <v>111.64153102342726</v>
          </cell>
        </row>
        <row r="306">
          <cell r="A306">
            <v>289</v>
          </cell>
          <cell r="B306">
            <v>94386</v>
          </cell>
          <cell r="C306">
            <v>0</v>
          </cell>
          <cell r="D306">
            <v>211.16415310234268</v>
          </cell>
          <cell r="E306">
            <v>0</v>
          </cell>
          <cell r="F306">
            <v>0</v>
          </cell>
          <cell r="G306">
            <v>0</v>
          </cell>
          <cell r="H306">
            <v>0</v>
          </cell>
          <cell r="I306">
            <v>0</v>
          </cell>
          <cell r="J306">
            <v>111.64153102342726</v>
          </cell>
        </row>
        <row r="307">
          <cell r="A307">
            <v>290</v>
          </cell>
          <cell r="B307">
            <v>94569</v>
          </cell>
          <cell r="C307">
            <v>0</v>
          </cell>
          <cell r="D307">
            <v>211.16415310234268</v>
          </cell>
          <cell r="E307">
            <v>0</v>
          </cell>
          <cell r="F307">
            <v>0</v>
          </cell>
          <cell r="G307">
            <v>0</v>
          </cell>
          <cell r="H307">
            <v>0</v>
          </cell>
          <cell r="I307">
            <v>0</v>
          </cell>
          <cell r="J307">
            <v>111.64153102342726</v>
          </cell>
        </row>
        <row r="308">
          <cell r="A308">
            <v>291</v>
          </cell>
          <cell r="B308">
            <v>94751</v>
          </cell>
          <cell r="C308">
            <v>0</v>
          </cell>
          <cell r="D308">
            <v>211.16415310234268</v>
          </cell>
          <cell r="E308">
            <v>0</v>
          </cell>
          <cell r="F308">
            <v>0</v>
          </cell>
          <cell r="G308">
            <v>0</v>
          </cell>
          <cell r="H308">
            <v>0</v>
          </cell>
          <cell r="I308">
            <v>0</v>
          </cell>
          <cell r="J308">
            <v>111.64153102342726</v>
          </cell>
        </row>
        <row r="309">
          <cell r="A309">
            <v>292</v>
          </cell>
          <cell r="B309">
            <v>94934</v>
          </cell>
          <cell r="C309">
            <v>0</v>
          </cell>
          <cell r="D309">
            <v>211.16415310234268</v>
          </cell>
          <cell r="E309">
            <v>0</v>
          </cell>
          <cell r="F309">
            <v>0</v>
          </cell>
          <cell r="G309">
            <v>0</v>
          </cell>
          <cell r="H309">
            <v>0</v>
          </cell>
          <cell r="I309">
            <v>0</v>
          </cell>
          <cell r="J309">
            <v>111.64153102342726</v>
          </cell>
        </row>
        <row r="310">
          <cell r="A310">
            <v>293</v>
          </cell>
          <cell r="B310">
            <v>95117</v>
          </cell>
          <cell r="C310">
            <v>0</v>
          </cell>
          <cell r="D310">
            <v>211.16415310234268</v>
          </cell>
          <cell r="E310">
            <v>0</v>
          </cell>
          <cell r="F310">
            <v>0</v>
          </cell>
          <cell r="G310">
            <v>0</v>
          </cell>
          <cell r="H310">
            <v>0</v>
          </cell>
          <cell r="I310">
            <v>0</v>
          </cell>
          <cell r="J310">
            <v>111.64153102342726</v>
          </cell>
        </row>
        <row r="311">
          <cell r="A311">
            <v>294</v>
          </cell>
          <cell r="B311">
            <v>95300</v>
          </cell>
          <cell r="C311">
            <v>0</v>
          </cell>
          <cell r="D311">
            <v>211.16415310234268</v>
          </cell>
          <cell r="E311">
            <v>0</v>
          </cell>
          <cell r="F311">
            <v>0</v>
          </cell>
          <cell r="G311">
            <v>0</v>
          </cell>
          <cell r="H311">
            <v>0</v>
          </cell>
          <cell r="I311">
            <v>0</v>
          </cell>
          <cell r="J311">
            <v>111.64153102342726</v>
          </cell>
        </row>
        <row r="312">
          <cell r="A312">
            <v>295</v>
          </cell>
          <cell r="B312">
            <v>95482</v>
          </cell>
          <cell r="C312">
            <v>0</v>
          </cell>
          <cell r="D312">
            <v>211.16415310234268</v>
          </cell>
          <cell r="E312">
            <v>0</v>
          </cell>
          <cell r="F312">
            <v>0</v>
          </cell>
          <cell r="G312">
            <v>0</v>
          </cell>
          <cell r="H312">
            <v>0</v>
          </cell>
          <cell r="I312">
            <v>0</v>
          </cell>
          <cell r="J312">
            <v>111.64153102342726</v>
          </cell>
        </row>
        <row r="313">
          <cell r="A313">
            <v>296</v>
          </cell>
          <cell r="B313">
            <v>95665</v>
          </cell>
          <cell r="C313">
            <v>0</v>
          </cell>
          <cell r="D313">
            <v>211.16415310234268</v>
          </cell>
          <cell r="E313">
            <v>0</v>
          </cell>
          <cell r="F313">
            <v>0</v>
          </cell>
          <cell r="G313">
            <v>0</v>
          </cell>
          <cell r="H313">
            <v>0</v>
          </cell>
          <cell r="I313">
            <v>0</v>
          </cell>
          <cell r="J313">
            <v>111.64153102342726</v>
          </cell>
        </row>
        <row r="314">
          <cell r="A314">
            <v>297</v>
          </cell>
          <cell r="B314">
            <v>95847</v>
          </cell>
          <cell r="C314">
            <v>0</v>
          </cell>
          <cell r="D314">
            <v>211.16415310234268</v>
          </cell>
          <cell r="E314">
            <v>0</v>
          </cell>
          <cell r="F314">
            <v>0</v>
          </cell>
          <cell r="G314">
            <v>0</v>
          </cell>
          <cell r="H314">
            <v>0</v>
          </cell>
          <cell r="I314">
            <v>0</v>
          </cell>
          <cell r="J314">
            <v>111.64153102342726</v>
          </cell>
        </row>
        <row r="315">
          <cell r="A315">
            <v>298</v>
          </cell>
          <cell r="B315">
            <v>96030</v>
          </cell>
          <cell r="C315">
            <v>0</v>
          </cell>
          <cell r="D315">
            <v>211.16415310234268</v>
          </cell>
          <cell r="E315">
            <v>0</v>
          </cell>
          <cell r="F315">
            <v>0</v>
          </cell>
          <cell r="G315">
            <v>0</v>
          </cell>
          <cell r="H315">
            <v>0</v>
          </cell>
          <cell r="I315">
            <v>0</v>
          </cell>
          <cell r="J315">
            <v>111.64153102342726</v>
          </cell>
        </row>
        <row r="316">
          <cell r="A316">
            <v>299</v>
          </cell>
          <cell r="B316">
            <v>96212</v>
          </cell>
          <cell r="C316">
            <v>0</v>
          </cell>
          <cell r="D316">
            <v>211.16415310234268</v>
          </cell>
          <cell r="E316">
            <v>0</v>
          </cell>
          <cell r="F316">
            <v>0</v>
          </cell>
          <cell r="G316">
            <v>0</v>
          </cell>
          <cell r="H316">
            <v>0</v>
          </cell>
          <cell r="I316">
            <v>0</v>
          </cell>
          <cell r="J316">
            <v>111.64153102342726</v>
          </cell>
        </row>
        <row r="317">
          <cell r="A317">
            <v>300</v>
          </cell>
          <cell r="B317">
            <v>96395</v>
          </cell>
          <cell r="C317">
            <v>0</v>
          </cell>
          <cell r="D317">
            <v>211.16415310234268</v>
          </cell>
          <cell r="E317">
            <v>0</v>
          </cell>
          <cell r="F317">
            <v>0</v>
          </cell>
          <cell r="G317">
            <v>0</v>
          </cell>
          <cell r="H317">
            <v>0</v>
          </cell>
          <cell r="I317">
            <v>0</v>
          </cell>
          <cell r="J317">
            <v>111.64153102342726</v>
          </cell>
        </row>
        <row r="318">
          <cell r="A318">
            <v>301</v>
          </cell>
          <cell r="B318">
            <v>96578</v>
          </cell>
          <cell r="C318">
            <v>0</v>
          </cell>
          <cell r="D318">
            <v>211.16415310234268</v>
          </cell>
          <cell r="E318">
            <v>0</v>
          </cell>
          <cell r="F318">
            <v>0</v>
          </cell>
          <cell r="G318">
            <v>0</v>
          </cell>
          <cell r="H318">
            <v>0</v>
          </cell>
          <cell r="I318">
            <v>0</v>
          </cell>
          <cell r="J318">
            <v>111.64153102342726</v>
          </cell>
        </row>
        <row r="319">
          <cell r="A319">
            <v>302</v>
          </cell>
          <cell r="B319">
            <v>96761</v>
          </cell>
          <cell r="C319">
            <v>0</v>
          </cell>
          <cell r="D319">
            <v>211.16415310234268</v>
          </cell>
          <cell r="E319">
            <v>0</v>
          </cell>
          <cell r="F319">
            <v>0</v>
          </cell>
          <cell r="G319">
            <v>0</v>
          </cell>
          <cell r="H319">
            <v>0</v>
          </cell>
          <cell r="I319">
            <v>0</v>
          </cell>
          <cell r="J319">
            <v>111.64153102342726</v>
          </cell>
        </row>
        <row r="320">
          <cell r="A320">
            <v>303</v>
          </cell>
          <cell r="B320">
            <v>96943</v>
          </cell>
          <cell r="C320">
            <v>0</v>
          </cell>
          <cell r="D320">
            <v>211.16415310234268</v>
          </cell>
          <cell r="E320">
            <v>0</v>
          </cell>
          <cell r="F320">
            <v>0</v>
          </cell>
          <cell r="G320">
            <v>0</v>
          </cell>
          <cell r="H320">
            <v>0</v>
          </cell>
          <cell r="I320">
            <v>0</v>
          </cell>
          <cell r="J320">
            <v>111.64153102342726</v>
          </cell>
        </row>
        <row r="321">
          <cell r="A321">
            <v>304</v>
          </cell>
          <cell r="B321">
            <v>97126</v>
          </cell>
          <cell r="C321">
            <v>0</v>
          </cell>
          <cell r="D321">
            <v>211.16415310234268</v>
          </cell>
          <cell r="E321">
            <v>0</v>
          </cell>
          <cell r="F321">
            <v>0</v>
          </cell>
          <cell r="G321">
            <v>0</v>
          </cell>
          <cell r="H321">
            <v>0</v>
          </cell>
          <cell r="I321">
            <v>0</v>
          </cell>
          <cell r="J321">
            <v>111.64153102342726</v>
          </cell>
        </row>
        <row r="322">
          <cell r="A322">
            <v>305</v>
          </cell>
          <cell r="B322">
            <v>97308</v>
          </cell>
          <cell r="C322">
            <v>0</v>
          </cell>
          <cell r="D322">
            <v>211.16415310234268</v>
          </cell>
          <cell r="E322">
            <v>0</v>
          </cell>
          <cell r="F322">
            <v>0</v>
          </cell>
          <cell r="G322">
            <v>0</v>
          </cell>
          <cell r="H322">
            <v>0</v>
          </cell>
          <cell r="I322">
            <v>0</v>
          </cell>
          <cell r="J322">
            <v>111.64153102342726</v>
          </cell>
        </row>
        <row r="323">
          <cell r="A323">
            <v>306</v>
          </cell>
          <cell r="B323">
            <v>97491</v>
          </cell>
          <cell r="C323">
            <v>0</v>
          </cell>
          <cell r="D323">
            <v>211.16415310234268</v>
          </cell>
          <cell r="E323">
            <v>0</v>
          </cell>
          <cell r="F323">
            <v>0</v>
          </cell>
          <cell r="G323">
            <v>0</v>
          </cell>
          <cell r="H323">
            <v>0</v>
          </cell>
          <cell r="I323">
            <v>0</v>
          </cell>
          <cell r="J323">
            <v>111.64153102342726</v>
          </cell>
        </row>
        <row r="324">
          <cell r="A324">
            <v>307</v>
          </cell>
          <cell r="B324">
            <v>97673</v>
          </cell>
          <cell r="C324">
            <v>0</v>
          </cell>
          <cell r="D324">
            <v>211.16415310234268</v>
          </cell>
          <cell r="E324">
            <v>0</v>
          </cell>
          <cell r="F324">
            <v>0</v>
          </cell>
          <cell r="G324">
            <v>0</v>
          </cell>
          <cell r="H324">
            <v>0</v>
          </cell>
          <cell r="I324">
            <v>0</v>
          </cell>
          <cell r="J324">
            <v>111.64153102342726</v>
          </cell>
        </row>
        <row r="325">
          <cell r="A325">
            <v>308</v>
          </cell>
          <cell r="B325">
            <v>97856</v>
          </cell>
          <cell r="C325">
            <v>0</v>
          </cell>
          <cell r="D325">
            <v>211.16415310234268</v>
          </cell>
          <cell r="E325">
            <v>0</v>
          </cell>
          <cell r="F325">
            <v>0</v>
          </cell>
          <cell r="G325">
            <v>0</v>
          </cell>
          <cell r="H325">
            <v>0</v>
          </cell>
          <cell r="I325">
            <v>0</v>
          </cell>
          <cell r="J325">
            <v>111.64153102342726</v>
          </cell>
        </row>
        <row r="326">
          <cell r="A326">
            <v>309</v>
          </cell>
          <cell r="B326">
            <v>98039</v>
          </cell>
          <cell r="C326">
            <v>0</v>
          </cell>
          <cell r="D326">
            <v>211.16415310234268</v>
          </cell>
          <cell r="E326">
            <v>0</v>
          </cell>
          <cell r="F326">
            <v>0</v>
          </cell>
          <cell r="G326">
            <v>0</v>
          </cell>
          <cell r="H326">
            <v>0</v>
          </cell>
          <cell r="I326">
            <v>0</v>
          </cell>
          <cell r="J326">
            <v>111.64153102342726</v>
          </cell>
        </row>
        <row r="327">
          <cell r="A327">
            <v>310</v>
          </cell>
          <cell r="B327">
            <v>98222</v>
          </cell>
          <cell r="C327">
            <v>0</v>
          </cell>
          <cell r="D327">
            <v>211.16415310234268</v>
          </cell>
          <cell r="E327">
            <v>0</v>
          </cell>
          <cell r="F327">
            <v>0</v>
          </cell>
          <cell r="G327">
            <v>0</v>
          </cell>
          <cell r="H327">
            <v>0</v>
          </cell>
          <cell r="I327">
            <v>0</v>
          </cell>
          <cell r="J327">
            <v>111.64153102342726</v>
          </cell>
        </row>
        <row r="328">
          <cell r="A328">
            <v>311</v>
          </cell>
          <cell r="B328">
            <v>98404</v>
          </cell>
          <cell r="C328">
            <v>0</v>
          </cell>
          <cell r="D328">
            <v>211.16415310234268</v>
          </cell>
          <cell r="E328">
            <v>0</v>
          </cell>
          <cell r="F328">
            <v>0</v>
          </cell>
          <cell r="G328">
            <v>0</v>
          </cell>
          <cell r="H328">
            <v>0</v>
          </cell>
          <cell r="I328">
            <v>0</v>
          </cell>
          <cell r="J328">
            <v>111.64153102342726</v>
          </cell>
        </row>
        <row r="329">
          <cell r="A329">
            <v>312</v>
          </cell>
          <cell r="B329">
            <v>98587</v>
          </cell>
          <cell r="C329">
            <v>0</v>
          </cell>
          <cell r="D329">
            <v>211.16415310234268</v>
          </cell>
          <cell r="E329">
            <v>0</v>
          </cell>
          <cell r="F329">
            <v>0</v>
          </cell>
          <cell r="G329">
            <v>0</v>
          </cell>
          <cell r="H329">
            <v>0</v>
          </cell>
          <cell r="I329">
            <v>0</v>
          </cell>
          <cell r="J329">
            <v>111.64153102342726</v>
          </cell>
        </row>
        <row r="330">
          <cell r="A330">
            <v>313</v>
          </cell>
          <cell r="B330">
            <v>98769</v>
          </cell>
          <cell r="C330">
            <v>0</v>
          </cell>
          <cell r="D330">
            <v>211.16415310234268</v>
          </cell>
          <cell r="E330">
            <v>0</v>
          </cell>
          <cell r="F330">
            <v>0</v>
          </cell>
          <cell r="G330">
            <v>0</v>
          </cell>
          <cell r="H330">
            <v>0</v>
          </cell>
          <cell r="I330">
            <v>0</v>
          </cell>
          <cell r="J330">
            <v>111.64153102342726</v>
          </cell>
        </row>
        <row r="331">
          <cell r="A331">
            <v>314</v>
          </cell>
          <cell r="B331">
            <v>98952</v>
          </cell>
          <cell r="C331">
            <v>0</v>
          </cell>
          <cell r="D331">
            <v>211.16415310234268</v>
          </cell>
          <cell r="E331">
            <v>0</v>
          </cell>
          <cell r="F331">
            <v>0</v>
          </cell>
          <cell r="G331">
            <v>0</v>
          </cell>
          <cell r="H331">
            <v>0</v>
          </cell>
          <cell r="I331">
            <v>0</v>
          </cell>
          <cell r="J331">
            <v>111.64153102342726</v>
          </cell>
        </row>
        <row r="332">
          <cell r="A332">
            <v>315</v>
          </cell>
          <cell r="B332">
            <v>99134</v>
          </cell>
          <cell r="C332">
            <v>0</v>
          </cell>
          <cell r="D332">
            <v>211.16415310234268</v>
          </cell>
          <cell r="E332">
            <v>0</v>
          </cell>
          <cell r="F332">
            <v>0</v>
          </cell>
          <cell r="G332">
            <v>0</v>
          </cell>
          <cell r="H332">
            <v>0</v>
          </cell>
          <cell r="I332">
            <v>0</v>
          </cell>
          <cell r="J332">
            <v>111.64153102342726</v>
          </cell>
        </row>
        <row r="333">
          <cell r="A333">
            <v>316</v>
          </cell>
          <cell r="B333">
            <v>99317</v>
          </cell>
          <cell r="C333">
            <v>0</v>
          </cell>
          <cell r="D333">
            <v>211.16415310234268</v>
          </cell>
          <cell r="E333">
            <v>0</v>
          </cell>
          <cell r="F333">
            <v>0</v>
          </cell>
          <cell r="G333">
            <v>0</v>
          </cell>
          <cell r="H333">
            <v>0</v>
          </cell>
          <cell r="I333">
            <v>0</v>
          </cell>
          <cell r="J333">
            <v>111.64153102342726</v>
          </cell>
        </row>
        <row r="334">
          <cell r="A334">
            <v>317</v>
          </cell>
          <cell r="B334">
            <v>99500</v>
          </cell>
          <cell r="C334">
            <v>0</v>
          </cell>
          <cell r="D334">
            <v>211.16415310234268</v>
          </cell>
          <cell r="E334">
            <v>0</v>
          </cell>
          <cell r="F334">
            <v>0</v>
          </cell>
          <cell r="G334">
            <v>0</v>
          </cell>
          <cell r="H334">
            <v>0</v>
          </cell>
          <cell r="I334">
            <v>0</v>
          </cell>
          <cell r="J334">
            <v>111.64153102342726</v>
          </cell>
        </row>
        <row r="335">
          <cell r="A335">
            <v>318</v>
          </cell>
          <cell r="B335">
            <v>99683</v>
          </cell>
          <cell r="C335">
            <v>0</v>
          </cell>
          <cell r="D335">
            <v>211.16415310234268</v>
          </cell>
          <cell r="E335">
            <v>0</v>
          </cell>
          <cell r="F335">
            <v>0</v>
          </cell>
          <cell r="G335">
            <v>0</v>
          </cell>
          <cell r="H335">
            <v>0</v>
          </cell>
          <cell r="I335">
            <v>0</v>
          </cell>
          <cell r="J335">
            <v>111.64153102342726</v>
          </cell>
        </row>
        <row r="336">
          <cell r="A336">
            <v>319</v>
          </cell>
          <cell r="B336">
            <v>99865</v>
          </cell>
          <cell r="C336">
            <v>0</v>
          </cell>
          <cell r="D336">
            <v>211.16415310234268</v>
          </cell>
          <cell r="E336">
            <v>0</v>
          </cell>
          <cell r="F336">
            <v>0</v>
          </cell>
          <cell r="G336">
            <v>0</v>
          </cell>
          <cell r="H336">
            <v>0</v>
          </cell>
          <cell r="I336">
            <v>0</v>
          </cell>
          <cell r="J336">
            <v>111.64153102342726</v>
          </cell>
        </row>
        <row r="337">
          <cell r="A337">
            <v>320</v>
          </cell>
          <cell r="B337">
            <v>100048</v>
          </cell>
          <cell r="C337">
            <v>0</v>
          </cell>
          <cell r="D337">
            <v>211.16415310234268</v>
          </cell>
          <cell r="E337">
            <v>0</v>
          </cell>
          <cell r="F337">
            <v>0</v>
          </cell>
          <cell r="G337">
            <v>0</v>
          </cell>
          <cell r="H337">
            <v>0</v>
          </cell>
          <cell r="I337">
            <v>0</v>
          </cell>
          <cell r="J337">
            <v>111.64153102342726</v>
          </cell>
        </row>
        <row r="338">
          <cell r="A338">
            <v>321</v>
          </cell>
          <cell r="B338">
            <v>100230</v>
          </cell>
          <cell r="C338">
            <v>0</v>
          </cell>
          <cell r="D338">
            <v>211.16415310234268</v>
          </cell>
          <cell r="E338">
            <v>0</v>
          </cell>
          <cell r="F338">
            <v>0</v>
          </cell>
          <cell r="G338">
            <v>0</v>
          </cell>
          <cell r="H338">
            <v>0</v>
          </cell>
          <cell r="I338">
            <v>0</v>
          </cell>
          <cell r="J338">
            <v>111.64153102342726</v>
          </cell>
        </row>
        <row r="339">
          <cell r="A339">
            <v>322</v>
          </cell>
          <cell r="B339">
            <v>100413</v>
          </cell>
          <cell r="C339">
            <v>0</v>
          </cell>
          <cell r="D339">
            <v>211.16415310234268</v>
          </cell>
          <cell r="E339">
            <v>0</v>
          </cell>
          <cell r="F339">
            <v>0</v>
          </cell>
          <cell r="G339">
            <v>0</v>
          </cell>
          <cell r="H339">
            <v>0</v>
          </cell>
          <cell r="I339">
            <v>0</v>
          </cell>
          <cell r="J339">
            <v>111.64153102342726</v>
          </cell>
        </row>
        <row r="340">
          <cell r="A340">
            <v>323</v>
          </cell>
          <cell r="B340">
            <v>100595</v>
          </cell>
          <cell r="C340">
            <v>0</v>
          </cell>
          <cell r="D340">
            <v>211.16415310234268</v>
          </cell>
          <cell r="E340">
            <v>0</v>
          </cell>
          <cell r="F340">
            <v>0</v>
          </cell>
          <cell r="G340">
            <v>0</v>
          </cell>
          <cell r="H340">
            <v>0</v>
          </cell>
          <cell r="I340">
            <v>0</v>
          </cell>
          <cell r="J340">
            <v>111.64153102342726</v>
          </cell>
        </row>
        <row r="341">
          <cell r="A341">
            <v>324</v>
          </cell>
          <cell r="B341">
            <v>100778</v>
          </cell>
          <cell r="C341">
            <v>0</v>
          </cell>
          <cell r="D341">
            <v>211.16415310234268</v>
          </cell>
          <cell r="E341">
            <v>0</v>
          </cell>
          <cell r="F341">
            <v>0</v>
          </cell>
          <cell r="G341">
            <v>0</v>
          </cell>
          <cell r="H341">
            <v>0</v>
          </cell>
          <cell r="I341">
            <v>0</v>
          </cell>
          <cell r="J341">
            <v>111.64153102342726</v>
          </cell>
        </row>
        <row r="342">
          <cell r="A342">
            <v>325</v>
          </cell>
          <cell r="B342">
            <v>100961</v>
          </cell>
          <cell r="C342">
            <v>0</v>
          </cell>
          <cell r="D342">
            <v>211.16415310234268</v>
          </cell>
          <cell r="E342">
            <v>0</v>
          </cell>
          <cell r="F342">
            <v>0</v>
          </cell>
          <cell r="G342">
            <v>0</v>
          </cell>
          <cell r="H342">
            <v>0</v>
          </cell>
          <cell r="I342">
            <v>0</v>
          </cell>
          <cell r="J342">
            <v>111.64153102342726</v>
          </cell>
        </row>
        <row r="343">
          <cell r="A343">
            <v>326</v>
          </cell>
          <cell r="B343">
            <v>101144</v>
          </cell>
          <cell r="C343">
            <v>0</v>
          </cell>
          <cell r="D343">
            <v>211.16415310234268</v>
          </cell>
          <cell r="E343">
            <v>0</v>
          </cell>
          <cell r="F343">
            <v>0</v>
          </cell>
          <cell r="G343">
            <v>0</v>
          </cell>
          <cell r="H343">
            <v>0</v>
          </cell>
          <cell r="I343">
            <v>0</v>
          </cell>
          <cell r="J343">
            <v>111.64153102342726</v>
          </cell>
        </row>
        <row r="344">
          <cell r="A344">
            <v>327</v>
          </cell>
          <cell r="B344">
            <v>101326</v>
          </cell>
          <cell r="C344">
            <v>0</v>
          </cell>
          <cell r="D344">
            <v>211.16415310234268</v>
          </cell>
          <cell r="E344">
            <v>0</v>
          </cell>
          <cell r="F344">
            <v>0</v>
          </cell>
          <cell r="G344">
            <v>0</v>
          </cell>
          <cell r="H344">
            <v>0</v>
          </cell>
          <cell r="I344">
            <v>0</v>
          </cell>
          <cell r="J344">
            <v>111.64153102342726</v>
          </cell>
        </row>
        <row r="345">
          <cell r="A345">
            <v>328</v>
          </cell>
          <cell r="B345">
            <v>101509</v>
          </cell>
          <cell r="C345">
            <v>0</v>
          </cell>
          <cell r="D345">
            <v>211.16415310234268</v>
          </cell>
          <cell r="E345">
            <v>0</v>
          </cell>
          <cell r="F345">
            <v>0</v>
          </cell>
          <cell r="G345">
            <v>0</v>
          </cell>
          <cell r="H345">
            <v>0</v>
          </cell>
          <cell r="I345">
            <v>0</v>
          </cell>
          <cell r="J345">
            <v>111.64153102342726</v>
          </cell>
        </row>
        <row r="346">
          <cell r="A346">
            <v>329</v>
          </cell>
          <cell r="B346">
            <v>101691</v>
          </cell>
          <cell r="C346">
            <v>0</v>
          </cell>
          <cell r="D346">
            <v>211.16415310234268</v>
          </cell>
          <cell r="E346">
            <v>0</v>
          </cell>
          <cell r="F346">
            <v>0</v>
          </cell>
          <cell r="G346">
            <v>0</v>
          </cell>
          <cell r="H346">
            <v>0</v>
          </cell>
          <cell r="I346">
            <v>0</v>
          </cell>
          <cell r="J346">
            <v>111.64153102342726</v>
          </cell>
        </row>
        <row r="347">
          <cell r="A347">
            <v>330</v>
          </cell>
          <cell r="B347">
            <v>101874</v>
          </cell>
          <cell r="C347">
            <v>0</v>
          </cell>
          <cell r="D347">
            <v>211.16415310234268</v>
          </cell>
          <cell r="E347">
            <v>0</v>
          </cell>
          <cell r="F347">
            <v>0</v>
          </cell>
          <cell r="G347">
            <v>0</v>
          </cell>
          <cell r="H347">
            <v>0</v>
          </cell>
          <cell r="I347">
            <v>0</v>
          </cell>
          <cell r="J347">
            <v>111.64153102342726</v>
          </cell>
        </row>
        <row r="348">
          <cell r="A348">
            <v>331</v>
          </cell>
          <cell r="B348">
            <v>102056</v>
          </cell>
          <cell r="C348">
            <v>0</v>
          </cell>
          <cell r="D348">
            <v>211.16415310234268</v>
          </cell>
          <cell r="E348">
            <v>0</v>
          </cell>
          <cell r="F348">
            <v>0</v>
          </cell>
          <cell r="G348">
            <v>0</v>
          </cell>
          <cell r="H348">
            <v>0</v>
          </cell>
          <cell r="I348">
            <v>0</v>
          </cell>
          <cell r="J348">
            <v>111.64153102342726</v>
          </cell>
        </row>
        <row r="349">
          <cell r="A349">
            <v>332</v>
          </cell>
          <cell r="B349">
            <v>102239</v>
          </cell>
          <cell r="C349">
            <v>0</v>
          </cell>
          <cell r="D349">
            <v>211.16415310234268</v>
          </cell>
          <cell r="E349">
            <v>0</v>
          </cell>
          <cell r="F349">
            <v>0</v>
          </cell>
          <cell r="G349">
            <v>0</v>
          </cell>
          <cell r="H349">
            <v>0</v>
          </cell>
          <cell r="I349">
            <v>0</v>
          </cell>
          <cell r="J349">
            <v>111.64153102342726</v>
          </cell>
        </row>
        <row r="350">
          <cell r="A350">
            <v>333</v>
          </cell>
          <cell r="B350">
            <v>102422</v>
          </cell>
          <cell r="C350">
            <v>0</v>
          </cell>
          <cell r="D350">
            <v>211.16415310234268</v>
          </cell>
          <cell r="E350">
            <v>0</v>
          </cell>
          <cell r="F350">
            <v>0</v>
          </cell>
          <cell r="G350">
            <v>0</v>
          </cell>
          <cell r="H350">
            <v>0</v>
          </cell>
          <cell r="I350">
            <v>0</v>
          </cell>
          <cell r="J350">
            <v>111.64153102342726</v>
          </cell>
        </row>
        <row r="351">
          <cell r="A351">
            <v>334</v>
          </cell>
          <cell r="B351">
            <v>102605</v>
          </cell>
          <cell r="C351">
            <v>0</v>
          </cell>
          <cell r="D351">
            <v>211.16415310234268</v>
          </cell>
          <cell r="E351">
            <v>0</v>
          </cell>
          <cell r="F351">
            <v>0</v>
          </cell>
          <cell r="G351">
            <v>0</v>
          </cell>
          <cell r="H351">
            <v>0</v>
          </cell>
          <cell r="I351">
            <v>0</v>
          </cell>
          <cell r="J351">
            <v>111.64153102342726</v>
          </cell>
        </row>
        <row r="352">
          <cell r="A352">
            <v>335</v>
          </cell>
          <cell r="B352">
            <v>102787</v>
          </cell>
          <cell r="C352">
            <v>0</v>
          </cell>
          <cell r="D352">
            <v>211.16415310234268</v>
          </cell>
          <cell r="E352">
            <v>0</v>
          </cell>
          <cell r="F352">
            <v>0</v>
          </cell>
          <cell r="G352">
            <v>0</v>
          </cell>
          <cell r="H352">
            <v>0</v>
          </cell>
          <cell r="I352">
            <v>0</v>
          </cell>
          <cell r="J352">
            <v>111.64153102342726</v>
          </cell>
        </row>
        <row r="353">
          <cell r="A353">
            <v>336</v>
          </cell>
          <cell r="B353">
            <v>102970</v>
          </cell>
          <cell r="C353">
            <v>0</v>
          </cell>
          <cell r="D353">
            <v>211.16415310234268</v>
          </cell>
          <cell r="E353">
            <v>0</v>
          </cell>
          <cell r="F353">
            <v>0</v>
          </cell>
          <cell r="G353">
            <v>0</v>
          </cell>
          <cell r="H353">
            <v>0</v>
          </cell>
          <cell r="I353">
            <v>0</v>
          </cell>
          <cell r="J353">
            <v>111.64153102342726</v>
          </cell>
        </row>
        <row r="354">
          <cell r="A354">
            <v>337</v>
          </cell>
          <cell r="B354">
            <v>103152</v>
          </cell>
          <cell r="C354">
            <v>0</v>
          </cell>
          <cell r="D354">
            <v>211.16415310234268</v>
          </cell>
          <cell r="E354">
            <v>0</v>
          </cell>
          <cell r="F354">
            <v>0</v>
          </cell>
          <cell r="G354">
            <v>0</v>
          </cell>
          <cell r="H354">
            <v>0</v>
          </cell>
          <cell r="I354">
            <v>0</v>
          </cell>
          <cell r="J354">
            <v>111.64153102342726</v>
          </cell>
        </row>
        <row r="355">
          <cell r="A355">
            <v>338</v>
          </cell>
          <cell r="B355">
            <v>103335</v>
          </cell>
          <cell r="C355">
            <v>0</v>
          </cell>
          <cell r="D355">
            <v>211.16415310234268</v>
          </cell>
          <cell r="E355">
            <v>0</v>
          </cell>
          <cell r="F355">
            <v>0</v>
          </cell>
          <cell r="G355">
            <v>0</v>
          </cell>
          <cell r="H355">
            <v>0</v>
          </cell>
          <cell r="I355">
            <v>0</v>
          </cell>
          <cell r="J355">
            <v>111.64153102342726</v>
          </cell>
        </row>
        <row r="356">
          <cell r="A356">
            <v>339</v>
          </cell>
          <cell r="B356">
            <v>103517</v>
          </cell>
          <cell r="C356">
            <v>0</v>
          </cell>
          <cell r="D356">
            <v>211.16415310234268</v>
          </cell>
          <cell r="E356">
            <v>0</v>
          </cell>
          <cell r="F356">
            <v>0</v>
          </cell>
          <cell r="G356">
            <v>0</v>
          </cell>
          <cell r="H356">
            <v>0</v>
          </cell>
          <cell r="I356">
            <v>0</v>
          </cell>
          <cell r="J356">
            <v>111.64153102342726</v>
          </cell>
        </row>
        <row r="357">
          <cell r="A357">
            <v>340</v>
          </cell>
          <cell r="B357">
            <v>103700</v>
          </cell>
          <cell r="C357">
            <v>0</v>
          </cell>
          <cell r="D357">
            <v>211.16415310234268</v>
          </cell>
          <cell r="E357">
            <v>0</v>
          </cell>
          <cell r="F357">
            <v>0</v>
          </cell>
          <cell r="G357">
            <v>0</v>
          </cell>
          <cell r="H357">
            <v>0</v>
          </cell>
          <cell r="I357">
            <v>0</v>
          </cell>
          <cell r="J357">
            <v>111.64153102342726</v>
          </cell>
        </row>
        <row r="358">
          <cell r="A358">
            <v>341</v>
          </cell>
          <cell r="B358">
            <v>103883</v>
          </cell>
          <cell r="C358">
            <v>0</v>
          </cell>
          <cell r="D358">
            <v>211.16415310234268</v>
          </cell>
          <cell r="E358">
            <v>0</v>
          </cell>
          <cell r="F358">
            <v>0</v>
          </cell>
          <cell r="G358">
            <v>0</v>
          </cell>
          <cell r="H358">
            <v>0</v>
          </cell>
          <cell r="I358">
            <v>0</v>
          </cell>
          <cell r="J358">
            <v>111.64153102342726</v>
          </cell>
        </row>
        <row r="359">
          <cell r="A359">
            <v>342</v>
          </cell>
          <cell r="B359">
            <v>104066</v>
          </cell>
          <cell r="C359">
            <v>0</v>
          </cell>
          <cell r="D359">
            <v>211.16415310234268</v>
          </cell>
          <cell r="E359">
            <v>0</v>
          </cell>
          <cell r="F359">
            <v>0</v>
          </cell>
          <cell r="G359">
            <v>0</v>
          </cell>
          <cell r="H359">
            <v>0</v>
          </cell>
          <cell r="I359">
            <v>0</v>
          </cell>
          <cell r="J359">
            <v>111.64153102342726</v>
          </cell>
        </row>
        <row r="360">
          <cell r="A360">
            <v>343</v>
          </cell>
          <cell r="B360">
            <v>104248</v>
          </cell>
          <cell r="C360">
            <v>0</v>
          </cell>
          <cell r="D360">
            <v>211.16415310234268</v>
          </cell>
          <cell r="E360">
            <v>0</v>
          </cell>
          <cell r="F360">
            <v>0</v>
          </cell>
          <cell r="G360">
            <v>0</v>
          </cell>
          <cell r="H360">
            <v>0</v>
          </cell>
          <cell r="I360">
            <v>0</v>
          </cell>
          <cell r="J360">
            <v>111.64153102342726</v>
          </cell>
        </row>
        <row r="361">
          <cell r="A361">
            <v>344</v>
          </cell>
          <cell r="B361">
            <v>104431</v>
          </cell>
          <cell r="C361">
            <v>0</v>
          </cell>
          <cell r="D361">
            <v>211.16415310234268</v>
          </cell>
          <cell r="E361">
            <v>0</v>
          </cell>
          <cell r="F361">
            <v>0</v>
          </cell>
          <cell r="G361">
            <v>0</v>
          </cell>
          <cell r="H361">
            <v>0</v>
          </cell>
          <cell r="I361">
            <v>0</v>
          </cell>
          <cell r="J361">
            <v>111.64153102342726</v>
          </cell>
        </row>
        <row r="362">
          <cell r="A362">
            <v>345</v>
          </cell>
          <cell r="B362">
            <v>104613</v>
          </cell>
          <cell r="C362">
            <v>0</v>
          </cell>
          <cell r="D362">
            <v>211.16415310234268</v>
          </cell>
          <cell r="E362">
            <v>0</v>
          </cell>
          <cell r="F362">
            <v>0</v>
          </cell>
          <cell r="G362">
            <v>0</v>
          </cell>
          <cell r="H362">
            <v>0</v>
          </cell>
          <cell r="I362">
            <v>0</v>
          </cell>
          <cell r="J362">
            <v>111.64153102342726</v>
          </cell>
        </row>
        <row r="363">
          <cell r="A363">
            <v>346</v>
          </cell>
          <cell r="B363">
            <v>104796</v>
          </cell>
          <cell r="C363">
            <v>0</v>
          </cell>
          <cell r="D363">
            <v>211.16415310234268</v>
          </cell>
          <cell r="E363">
            <v>0</v>
          </cell>
          <cell r="F363">
            <v>0</v>
          </cell>
          <cell r="G363">
            <v>0</v>
          </cell>
          <cell r="H363">
            <v>0</v>
          </cell>
          <cell r="I363">
            <v>0</v>
          </cell>
          <cell r="J363">
            <v>111.64153102342726</v>
          </cell>
        </row>
        <row r="364">
          <cell r="A364">
            <v>347</v>
          </cell>
          <cell r="B364">
            <v>104978</v>
          </cell>
          <cell r="C364">
            <v>0</v>
          </cell>
          <cell r="D364">
            <v>211.16415310234268</v>
          </cell>
          <cell r="E364">
            <v>0</v>
          </cell>
          <cell r="F364">
            <v>0</v>
          </cell>
          <cell r="G364">
            <v>0</v>
          </cell>
          <cell r="H364">
            <v>0</v>
          </cell>
          <cell r="I364">
            <v>0</v>
          </cell>
          <cell r="J364">
            <v>111.64153102342726</v>
          </cell>
        </row>
        <row r="365">
          <cell r="A365">
            <v>348</v>
          </cell>
          <cell r="B365">
            <v>105161</v>
          </cell>
          <cell r="C365">
            <v>0</v>
          </cell>
          <cell r="D365">
            <v>211.16415310234268</v>
          </cell>
          <cell r="E365">
            <v>0</v>
          </cell>
          <cell r="F365">
            <v>0</v>
          </cell>
          <cell r="G365">
            <v>0</v>
          </cell>
          <cell r="H365">
            <v>0</v>
          </cell>
          <cell r="I365">
            <v>0</v>
          </cell>
          <cell r="J365">
            <v>111.64153102342726</v>
          </cell>
        </row>
        <row r="366">
          <cell r="A366">
            <v>349</v>
          </cell>
          <cell r="B366">
            <v>105344</v>
          </cell>
          <cell r="C366">
            <v>0</v>
          </cell>
          <cell r="D366">
            <v>211.16415310234268</v>
          </cell>
          <cell r="E366">
            <v>0</v>
          </cell>
          <cell r="F366">
            <v>0</v>
          </cell>
          <cell r="G366">
            <v>0</v>
          </cell>
          <cell r="H366">
            <v>0</v>
          </cell>
          <cell r="I366">
            <v>0</v>
          </cell>
          <cell r="J366">
            <v>111.64153102342726</v>
          </cell>
        </row>
        <row r="367">
          <cell r="A367">
            <v>350</v>
          </cell>
          <cell r="B367">
            <v>105527</v>
          </cell>
          <cell r="C367">
            <v>0</v>
          </cell>
          <cell r="D367">
            <v>211.16415310234268</v>
          </cell>
          <cell r="E367">
            <v>0</v>
          </cell>
          <cell r="F367">
            <v>0</v>
          </cell>
          <cell r="G367">
            <v>0</v>
          </cell>
          <cell r="H367">
            <v>0</v>
          </cell>
          <cell r="I367">
            <v>0</v>
          </cell>
          <cell r="J367">
            <v>111.64153102342726</v>
          </cell>
        </row>
        <row r="368">
          <cell r="A368">
            <v>351</v>
          </cell>
          <cell r="B368">
            <v>105709</v>
          </cell>
          <cell r="C368">
            <v>0</v>
          </cell>
          <cell r="D368">
            <v>211.16415310234268</v>
          </cell>
          <cell r="E368">
            <v>0</v>
          </cell>
          <cell r="F368">
            <v>0</v>
          </cell>
          <cell r="G368">
            <v>0</v>
          </cell>
          <cell r="H368">
            <v>0</v>
          </cell>
          <cell r="I368">
            <v>0</v>
          </cell>
          <cell r="J368">
            <v>111.64153102342726</v>
          </cell>
        </row>
        <row r="369">
          <cell r="A369">
            <v>352</v>
          </cell>
          <cell r="B369">
            <v>105892</v>
          </cell>
          <cell r="C369">
            <v>0</v>
          </cell>
          <cell r="D369">
            <v>211.16415310234268</v>
          </cell>
          <cell r="E369">
            <v>0</v>
          </cell>
          <cell r="F369">
            <v>0</v>
          </cell>
          <cell r="G369">
            <v>0</v>
          </cell>
          <cell r="H369">
            <v>0</v>
          </cell>
          <cell r="I369">
            <v>0</v>
          </cell>
          <cell r="J369">
            <v>111.64153102342726</v>
          </cell>
        </row>
        <row r="370">
          <cell r="A370">
            <v>353</v>
          </cell>
          <cell r="B370">
            <v>106074</v>
          </cell>
          <cell r="C370">
            <v>0</v>
          </cell>
          <cell r="D370">
            <v>211.16415310234268</v>
          </cell>
          <cell r="E370">
            <v>0</v>
          </cell>
          <cell r="F370">
            <v>0</v>
          </cell>
          <cell r="G370">
            <v>0</v>
          </cell>
          <cell r="H370">
            <v>0</v>
          </cell>
          <cell r="I370">
            <v>0</v>
          </cell>
          <cell r="J370">
            <v>111.64153102342726</v>
          </cell>
        </row>
        <row r="371">
          <cell r="A371">
            <v>354</v>
          </cell>
          <cell r="B371">
            <v>106257</v>
          </cell>
          <cell r="C371">
            <v>0</v>
          </cell>
          <cell r="D371">
            <v>211.16415310234268</v>
          </cell>
          <cell r="E371">
            <v>0</v>
          </cell>
          <cell r="F371">
            <v>0</v>
          </cell>
          <cell r="G371">
            <v>0</v>
          </cell>
          <cell r="H371">
            <v>0</v>
          </cell>
          <cell r="I371">
            <v>0</v>
          </cell>
          <cell r="J371">
            <v>111.64153102342726</v>
          </cell>
        </row>
        <row r="372">
          <cell r="A372">
            <v>355</v>
          </cell>
          <cell r="B372">
            <v>106439</v>
          </cell>
          <cell r="C372">
            <v>0</v>
          </cell>
          <cell r="D372">
            <v>211.16415310234268</v>
          </cell>
          <cell r="E372">
            <v>0</v>
          </cell>
          <cell r="F372">
            <v>0</v>
          </cell>
          <cell r="G372">
            <v>0</v>
          </cell>
          <cell r="H372">
            <v>0</v>
          </cell>
          <cell r="I372">
            <v>0</v>
          </cell>
          <cell r="J372">
            <v>111.64153102342726</v>
          </cell>
        </row>
        <row r="373">
          <cell r="A373">
            <v>356</v>
          </cell>
          <cell r="B373">
            <v>106622</v>
          </cell>
          <cell r="C373">
            <v>0</v>
          </cell>
          <cell r="D373">
            <v>211.16415310234268</v>
          </cell>
          <cell r="E373">
            <v>0</v>
          </cell>
          <cell r="F373">
            <v>0</v>
          </cell>
          <cell r="G373">
            <v>0</v>
          </cell>
          <cell r="H373">
            <v>0</v>
          </cell>
          <cell r="I373">
            <v>0</v>
          </cell>
          <cell r="J373">
            <v>111.64153102342726</v>
          </cell>
        </row>
        <row r="374">
          <cell r="A374">
            <v>357</v>
          </cell>
          <cell r="B374">
            <v>106805</v>
          </cell>
          <cell r="C374">
            <v>0</v>
          </cell>
          <cell r="D374">
            <v>211.16415310234268</v>
          </cell>
          <cell r="E374">
            <v>0</v>
          </cell>
          <cell r="F374">
            <v>0</v>
          </cell>
          <cell r="G374">
            <v>0</v>
          </cell>
          <cell r="H374">
            <v>0</v>
          </cell>
          <cell r="I374">
            <v>0</v>
          </cell>
          <cell r="J374">
            <v>111.64153102342726</v>
          </cell>
        </row>
        <row r="375">
          <cell r="A375">
            <v>358</v>
          </cell>
          <cell r="B375">
            <v>106988</v>
          </cell>
          <cell r="C375">
            <v>0</v>
          </cell>
          <cell r="D375">
            <v>211.16415310234268</v>
          </cell>
          <cell r="E375">
            <v>0</v>
          </cell>
          <cell r="F375">
            <v>0</v>
          </cell>
          <cell r="G375">
            <v>0</v>
          </cell>
          <cell r="H375">
            <v>0</v>
          </cell>
          <cell r="I375">
            <v>0</v>
          </cell>
          <cell r="J375">
            <v>111.64153102342726</v>
          </cell>
        </row>
        <row r="376">
          <cell r="A376">
            <v>359</v>
          </cell>
          <cell r="B376">
            <v>107170</v>
          </cell>
          <cell r="C376">
            <v>0</v>
          </cell>
          <cell r="D376">
            <v>211.16415310234268</v>
          </cell>
          <cell r="E376">
            <v>0</v>
          </cell>
          <cell r="F376">
            <v>0</v>
          </cell>
          <cell r="G376">
            <v>0</v>
          </cell>
          <cell r="H376">
            <v>0</v>
          </cell>
          <cell r="I376">
            <v>0</v>
          </cell>
          <cell r="J376">
            <v>111.64153102342726</v>
          </cell>
        </row>
        <row r="377">
          <cell r="A377">
            <v>360</v>
          </cell>
          <cell r="B377">
            <v>107353</v>
          </cell>
          <cell r="C377">
            <v>0</v>
          </cell>
          <cell r="D377">
            <v>211.16415310234268</v>
          </cell>
          <cell r="E377">
            <v>0</v>
          </cell>
          <cell r="F377">
            <v>0</v>
          </cell>
          <cell r="G377">
            <v>0</v>
          </cell>
          <cell r="H377">
            <v>0</v>
          </cell>
          <cell r="I377">
            <v>0</v>
          </cell>
          <cell r="J377">
            <v>111.64153102342726</v>
          </cell>
        </row>
        <row r="378">
          <cell r="A378">
            <v>361</v>
          </cell>
          <cell r="B378">
            <v>107535</v>
          </cell>
          <cell r="C378">
            <v>0</v>
          </cell>
          <cell r="D378">
            <v>211.16415310234268</v>
          </cell>
          <cell r="E378">
            <v>0</v>
          </cell>
          <cell r="F378">
            <v>0</v>
          </cell>
          <cell r="G378">
            <v>0</v>
          </cell>
          <cell r="H378">
            <v>0</v>
          </cell>
          <cell r="I378">
            <v>0</v>
          </cell>
          <cell r="J378">
            <v>111.64153102342726</v>
          </cell>
        </row>
        <row r="379">
          <cell r="A379">
            <v>362</v>
          </cell>
          <cell r="B379">
            <v>107718</v>
          </cell>
          <cell r="C379">
            <v>0</v>
          </cell>
          <cell r="D379">
            <v>211.16415310234268</v>
          </cell>
          <cell r="E379">
            <v>0</v>
          </cell>
          <cell r="F379">
            <v>0</v>
          </cell>
          <cell r="G379">
            <v>0</v>
          </cell>
          <cell r="H379">
            <v>0</v>
          </cell>
          <cell r="I379">
            <v>0</v>
          </cell>
          <cell r="J379">
            <v>111.64153102342726</v>
          </cell>
        </row>
        <row r="380">
          <cell r="A380">
            <v>363</v>
          </cell>
          <cell r="B380">
            <v>107900</v>
          </cell>
          <cell r="C380">
            <v>0</v>
          </cell>
          <cell r="D380">
            <v>211.16415310234268</v>
          </cell>
          <cell r="E380">
            <v>0</v>
          </cell>
          <cell r="F380">
            <v>0</v>
          </cell>
          <cell r="G380">
            <v>0</v>
          </cell>
          <cell r="H380">
            <v>0</v>
          </cell>
          <cell r="I380">
            <v>0</v>
          </cell>
          <cell r="J380">
            <v>111.64153102342726</v>
          </cell>
        </row>
        <row r="381">
          <cell r="A381">
            <v>364</v>
          </cell>
          <cell r="B381">
            <v>108083</v>
          </cell>
          <cell r="C381">
            <v>0</v>
          </cell>
          <cell r="D381">
            <v>211.16415310234268</v>
          </cell>
          <cell r="E381">
            <v>0</v>
          </cell>
          <cell r="F381">
            <v>0</v>
          </cell>
          <cell r="G381">
            <v>0</v>
          </cell>
          <cell r="H381">
            <v>0</v>
          </cell>
          <cell r="I381">
            <v>0</v>
          </cell>
          <cell r="J381">
            <v>111.64153102342726</v>
          </cell>
        </row>
        <row r="382">
          <cell r="A382">
            <v>365</v>
          </cell>
          <cell r="B382">
            <v>108266</v>
          </cell>
          <cell r="C382">
            <v>0</v>
          </cell>
          <cell r="D382">
            <v>211.16415310234268</v>
          </cell>
          <cell r="E382">
            <v>0</v>
          </cell>
          <cell r="F382">
            <v>0</v>
          </cell>
          <cell r="G382">
            <v>0</v>
          </cell>
          <cell r="H382">
            <v>0</v>
          </cell>
          <cell r="I382">
            <v>0</v>
          </cell>
          <cell r="J382">
            <v>111.64153102342726</v>
          </cell>
        </row>
        <row r="383">
          <cell r="A383">
            <v>366</v>
          </cell>
          <cell r="B383">
            <v>108449</v>
          </cell>
          <cell r="C383">
            <v>0</v>
          </cell>
          <cell r="D383">
            <v>211.16415310234268</v>
          </cell>
          <cell r="E383">
            <v>0</v>
          </cell>
          <cell r="F383">
            <v>0</v>
          </cell>
          <cell r="G383">
            <v>0</v>
          </cell>
          <cell r="H383">
            <v>0</v>
          </cell>
          <cell r="I383">
            <v>0</v>
          </cell>
          <cell r="J383">
            <v>111.64153102342726</v>
          </cell>
        </row>
        <row r="384">
          <cell r="A384">
            <v>367</v>
          </cell>
          <cell r="B384">
            <v>108631</v>
          </cell>
          <cell r="C384">
            <v>0</v>
          </cell>
          <cell r="D384">
            <v>211.16415310234268</v>
          </cell>
          <cell r="E384">
            <v>0</v>
          </cell>
          <cell r="F384">
            <v>0</v>
          </cell>
          <cell r="G384">
            <v>0</v>
          </cell>
          <cell r="H384">
            <v>0</v>
          </cell>
          <cell r="I384">
            <v>0</v>
          </cell>
          <cell r="J384">
            <v>111.64153102342726</v>
          </cell>
        </row>
        <row r="385">
          <cell r="A385">
            <v>368</v>
          </cell>
          <cell r="B385">
            <v>108814</v>
          </cell>
          <cell r="C385">
            <v>0</v>
          </cell>
          <cell r="D385">
            <v>211.16415310234268</v>
          </cell>
          <cell r="E385">
            <v>0</v>
          </cell>
          <cell r="F385">
            <v>0</v>
          </cell>
          <cell r="G385">
            <v>0</v>
          </cell>
          <cell r="H385">
            <v>0</v>
          </cell>
          <cell r="I385">
            <v>0</v>
          </cell>
          <cell r="J385">
            <v>111.64153102342726</v>
          </cell>
        </row>
        <row r="386">
          <cell r="A386">
            <v>369</v>
          </cell>
          <cell r="B386">
            <v>108996</v>
          </cell>
          <cell r="C386">
            <v>0</v>
          </cell>
          <cell r="D386">
            <v>211.16415310234268</v>
          </cell>
          <cell r="E386">
            <v>0</v>
          </cell>
          <cell r="F386">
            <v>0</v>
          </cell>
          <cell r="G386">
            <v>0</v>
          </cell>
          <cell r="H386">
            <v>0</v>
          </cell>
          <cell r="I386">
            <v>0</v>
          </cell>
          <cell r="J386">
            <v>111.64153102342726</v>
          </cell>
        </row>
        <row r="387">
          <cell r="A387">
            <v>370</v>
          </cell>
          <cell r="B387">
            <v>109179</v>
          </cell>
          <cell r="C387">
            <v>0</v>
          </cell>
          <cell r="D387">
            <v>211.16415310234268</v>
          </cell>
          <cell r="E387">
            <v>0</v>
          </cell>
          <cell r="F387">
            <v>0</v>
          </cell>
          <cell r="G387">
            <v>0</v>
          </cell>
          <cell r="H387">
            <v>0</v>
          </cell>
          <cell r="I387">
            <v>0</v>
          </cell>
          <cell r="J387">
            <v>111.64153102342726</v>
          </cell>
        </row>
        <row r="388">
          <cell r="A388">
            <v>371</v>
          </cell>
          <cell r="B388">
            <v>109361</v>
          </cell>
          <cell r="C388">
            <v>0</v>
          </cell>
          <cell r="D388">
            <v>211.16415310234268</v>
          </cell>
          <cell r="E388">
            <v>0</v>
          </cell>
          <cell r="F388">
            <v>0</v>
          </cell>
          <cell r="G388">
            <v>0</v>
          </cell>
          <cell r="H388">
            <v>0</v>
          </cell>
          <cell r="I388">
            <v>0</v>
          </cell>
          <cell r="J388">
            <v>111.64153102342726</v>
          </cell>
        </row>
        <row r="389">
          <cell r="A389">
            <v>372</v>
          </cell>
          <cell r="B389">
            <v>109544</v>
          </cell>
          <cell r="C389">
            <v>0</v>
          </cell>
          <cell r="D389">
            <v>211.16415310234268</v>
          </cell>
          <cell r="E389">
            <v>0</v>
          </cell>
          <cell r="F389">
            <v>0</v>
          </cell>
          <cell r="G389">
            <v>0</v>
          </cell>
          <cell r="H389">
            <v>0</v>
          </cell>
          <cell r="I389">
            <v>0</v>
          </cell>
          <cell r="J389">
            <v>111.64153102342726</v>
          </cell>
        </row>
        <row r="390">
          <cell r="A390">
            <v>373</v>
          </cell>
          <cell r="B390">
            <v>109726</v>
          </cell>
          <cell r="C390">
            <v>0</v>
          </cell>
          <cell r="D390">
            <v>211.16415310234268</v>
          </cell>
          <cell r="E390">
            <v>0</v>
          </cell>
          <cell r="F390">
            <v>0</v>
          </cell>
          <cell r="G390">
            <v>0</v>
          </cell>
          <cell r="H390">
            <v>0</v>
          </cell>
          <cell r="I390">
            <v>0</v>
          </cell>
          <cell r="J390">
            <v>111.64153102342726</v>
          </cell>
        </row>
        <row r="391">
          <cell r="A391">
            <v>374</v>
          </cell>
          <cell r="B391">
            <v>109909</v>
          </cell>
          <cell r="C391">
            <v>0</v>
          </cell>
          <cell r="D391">
            <v>211.16415310234268</v>
          </cell>
          <cell r="E391">
            <v>0</v>
          </cell>
          <cell r="F391">
            <v>0</v>
          </cell>
          <cell r="G391">
            <v>0</v>
          </cell>
          <cell r="H391">
            <v>0</v>
          </cell>
          <cell r="I391">
            <v>0</v>
          </cell>
          <cell r="J391">
            <v>111.64153102342726</v>
          </cell>
        </row>
        <row r="392">
          <cell r="A392">
            <v>375</v>
          </cell>
          <cell r="B392">
            <v>110091</v>
          </cell>
          <cell r="C392">
            <v>0</v>
          </cell>
          <cell r="D392">
            <v>211.16415310234268</v>
          </cell>
          <cell r="E392">
            <v>0</v>
          </cell>
          <cell r="F392">
            <v>0</v>
          </cell>
          <cell r="G392">
            <v>0</v>
          </cell>
          <cell r="H392">
            <v>0</v>
          </cell>
          <cell r="I392">
            <v>0</v>
          </cell>
          <cell r="J392">
            <v>111.64153102342726</v>
          </cell>
        </row>
        <row r="393">
          <cell r="A393">
            <v>376</v>
          </cell>
          <cell r="B393">
            <v>110274</v>
          </cell>
          <cell r="C393">
            <v>0</v>
          </cell>
          <cell r="D393">
            <v>211.16415310234268</v>
          </cell>
          <cell r="E393">
            <v>0</v>
          </cell>
          <cell r="F393">
            <v>0</v>
          </cell>
          <cell r="G393">
            <v>0</v>
          </cell>
          <cell r="H393">
            <v>0</v>
          </cell>
          <cell r="I393">
            <v>0</v>
          </cell>
          <cell r="J393">
            <v>111.64153102342726</v>
          </cell>
        </row>
        <row r="394">
          <cell r="A394">
            <v>377</v>
          </cell>
          <cell r="B394">
            <v>110456</v>
          </cell>
          <cell r="C394">
            <v>0</v>
          </cell>
          <cell r="D394">
            <v>211.16415310234268</v>
          </cell>
          <cell r="E394">
            <v>0</v>
          </cell>
          <cell r="F394">
            <v>0</v>
          </cell>
          <cell r="G394">
            <v>0</v>
          </cell>
          <cell r="H394">
            <v>0</v>
          </cell>
          <cell r="I394">
            <v>0</v>
          </cell>
          <cell r="J394">
            <v>111.64153102342726</v>
          </cell>
        </row>
        <row r="395">
          <cell r="A395">
            <v>378</v>
          </cell>
          <cell r="B395">
            <v>110639</v>
          </cell>
          <cell r="C395">
            <v>0</v>
          </cell>
          <cell r="D395">
            <v>211.16415310234268</v>
          </cell>
          <cell r="E395">
            <v>0</v>
          </cell>
          <cell r="F395">
            <v>0</v>
          </cell>
          <cell r="G395">
            <v>0</v>
          </cell>
          <cell r="H395">
            <v>0</v>
          </cell>
          <cell r="I395">
            <v>0</v>
          </cell>
          <cell r="J395">
            <v>111.64153102342726</v>
          </cell>
        </row>
        <row r="396">
          <cell r="A396">
            <v>379</v>
          </cell>
          <cell r="B396">
            <v>110821</v>
          </cell>
          <cell r="C396">
            <v>0</v>
          </cell>
          <cell r="D396">
            <v>211.16415310234268</v>
          </cell>
          <cell r="E396">
            <v>0</v>
          </cell>
          <cell r="F396">
            <v>0</v>
          </cell>
          <cell r="G396">
            <v>0</v>
          </cell>
          <cell r="H396">
            <v>0</v>
          </cell>
          <cell r="I396">
            <v>0</v>
          </cell>
          <cell r="J396">
            <v>111.64153102342726</v>
          </cell>
        </row>
        <row r="397">
          <cell r="A397">
            <v>380</v>
          </cell>
          <cell r="B397">
            <v>111004</v>
          </cell>
          <cell r="C397">
            <v>0</v>
          </cell>
          <cell r="D397">
            <v>211.16415310234268</v>
          </cell>
          <cell r="E397">
            <v>0</v>
          </cell>
          <cell r="F397">
            <v>0</v>
          </cell>
          <cell r="G397">
            <v>0</v>
          </cell>
          <cell r="H397">
            <v>0</v>
          </cell>
          <cell r="I397">
            <v>0</v>
          </cell>
          <cell r="J397">
            <v>111.64153102342726</v>
          </cell>
        </row>
        <row r="398">
          <cell r="A398">
            <v>381</v>
          </cell>
          <cell r="B398">
            <v>111187</v>
          </cell>
          <cell r="C398">
            <v>0</v>
          </cell>
          <cell r="D398">
            <v>211.16415310234268</v>
          </cell>
          <cell r="E398">
            <v>0</v>
          </cell>
          <cell r="F398">
            <v>0</v>
          </cell>
          <cell r="G398">
            <v>0</v>
          </cell>
          <cell r="H398">
            <v>0</v>
          </cell>
          <cell r="I398">
            <v>0</v>
          </cell>
          <cell r="J398">
            <v>111.64153102342726</v>
          </cell>
        </row>
        <row r="399">
          <cell r="A399">
            <v>382</v>
          </cell>
          <cell r="B399">
            <v>111370</v>
          </cell>
          <cell r="C399">
            <v>0</v>
          </cell>
          <cell r="D399">
            <v>211.16415310234268</v>
          </cell>
          <cell r="E399">
            <v>0</v>
          </cell>
          <cell r="F399">
            <v>0</v>
          </cell>
          <cell r="G399">
            <v>0</v>
          </cell>
          <cell r="H399">
            <v>0</v>
          </cell>
          <cell r="I399">
            <v>0</v>
          </cell>
          <cell r="J399">
            <v>111.64153102342726</v>
          </cell>
        </row>
        <row r="400">
          <cell r="A400">
            <v>383</v>
          </cell>
          <cell r="B400">
            <v>111552</v>
          </cell>
          <cell r="C400">
            <v>0</v>
          </cell>
          <cell r="D400">
            <v>211.16415310234268</v>
          </cell>
          <cell r="E400">
            <v>0</v>
          </cell>
          <cell r="F400">
            <v>0</v>
          </cell>
          <cell r="G400">
            <v>0</v>
          </cell>
          <cell r="H400">
            <v>0</v>
          </cell>
          <cell r="I400">
            <v>0</v>
          </cell>
          <cell r="J400">
            <v>111.64153102342726</v>
          </cell>
        </row>
        <row r="401">
          <cell r="A401">
            <v>384</v>
          </cell>
          <cell r="B401">
            <v>111735</v>
          </cell>
          <cell r="C401">
            <v>0</v>
          </cell>
          <cell r="D401">
            <v>211.16415310234268</v>
          </cell>
          <cell r="E401">
            <v>0</v>
          </cell>
          <cell r="F401">
            <v>0</v>
          </cell>
          <cell r="G401">
            <v>0</v>
          </cell>
          <cell r="H401">
            <v>0</v>
          </cell>
          <cell r="I401">
            <v>0</v>
          </cell>
          <cell r="J401">
            <v>111.64153102342726</v>
          </cell>
        </row>
        <row r="402">
          <cell r="A402">
            <v>385</v>
          </cell>
          <cell r="B402">
            <v>111917</v>
          </cell>
          <cell r="C402">
            <v>0</v>
          </cell>
          <cell r="D402">
            <v>211.16415310234268</v>
          </cell>
          <cell r="E402">
            <v>0</v>
          </cell>
          <cell r="F402">
            <v>0</v>
          </cell>
          <cell r="G402">
            <v>0</v>
          </cell>
          <cell r="H402">
            <v>0</v>
          </cell>
          <cell r="I402">
            <v>0</v>
          </cell>
          <cell r="J402">
            <v>111.64153102342726</v>
          </cell>
        </row>
        <row r="403">
          <cell r="A403">
            <v>386</v>
          </cell>
          <cell r="B403">
            <v>112100</v>
          </cell>
          <cell r="C403">
            <v>0</v>
          </cell>
          <cell r="D403">
            <v>211.16415310234268</v>
          </cell>
          <cell r="E403">
            <v>0</v>
          </cell>
          <cell r="F403">
            <v>0</v>
          </cell>
          <cell r="G403">
            <v>0</v>
          </cell>
          <cell r="H403">
            <v>0</v>
          </cell>
          <cell r="I403">
            <v>0</v>
          </cell>
          <cell r="J403">
            <v>111.64153102342726</v>
          </cell>
        </row>
        <row r="404">
          <cell r="A404">
            <v>387</v>
          </cell>
          <cell r="B404">
            <v>112282</v>
          </cell>
          <cell r="C404">
            <v>0</v>
          </cell>
          <cell r="D404">
            <v>211.16415310234268</v>
          </cell>
          <cell r="E404">
            <v>0</v>
          </cell>
          <cell r="F404">
            <v>0</v>
          </cell>
          <cell r="G404">
            <v>0</v>
          </cell>
          <cell r="H404">
            <v>0</v>
          </cell>
          <cell r="I404">
            <v>0</v>
          </cell>
          <cell r="J404">
            <v>111.64153102342726</v>
          </cell>
        </row>
        <row r="405">
          <cell r="A405">
            <v>388</v>
          </cell>
          <cell r="B405">
            <v>112465</v>
          </cell>
          <cell r="C405">
            <v>0</v>
          </cell>
          <cell r="D405">
            <v>211.16415310234268</v>
          </cell>
          <cell r="E405">
            <v>0</v>
          </cell>
          <cell r="F405">
            <v>0</v>
          </cell>
          <cell r="G405">
            <v>0</v>
          </cell>
          <cell r="H405">
            <v>0</v>
          </cell>
          <cell r="I405">
            <v>0</v>
          </cell>
          <cell r="J405">
            <v>111.64153102342726</v>
          </cell>
        </row>
        <row r="406">
          <cell r="A406">
            <v>389</v>
          </cell>
          <cell r="B406">
            <v>112648</v>
          </cell>
          <cell r="C406">
            <v>0</v>
          </cell>
          <cell r="D406">
            <v>211.16415310234268</v>
          </cell>
          <cell r="E406">
            <v>0</v>
          </cell>
          <cell r="F406">
            <v>0</v>
          </cell>
          <cell r="G406">
            <v>0</v>
          </cell>
          <cell r="H406">
            <v>0</v>
          </cell>
          <cell r="I406">
            <v>0</v>
          </cell>
          <cell r="J406">
            <v>111.64153102342726</v>
          </cell>
        </row>
        <row r="407">
          <cell r="A407">
            <v>390</v>
          </cell>
          <cell r="B407">
            <v>112831</v>
          </cell>
          <cell r="C407">
            <v>0</v>
          </cell>
          <cell r="D407">
            <v>211.16415310234268</v>
          </cell>
          <cell r="E407">
            <v>0</v>
          </cell>
          <cell r="F407">
            <v>0</v>
          </cell>
          <cell r="G407">
            <v>0</v>
          </cell>
          <cell r="H407">
            <v>0</v>
          </cell>
          <cell r="I407">
            <v>0</v>
          </cell>
          <cell r="J407">
            <v>111.64153102342726</v>
          </cell>
        </row>
        <row r="408">
          <cell r="A408">
            <v>391</v>
          </cell>
          <cell r="B408">
            <v>113013</v>
          </cell>
          <cell r="C408">
            <v>0</v>
          </cell>
          <cell r="D408">
            <v>211.16415310234268</v>
          </cell>
          <cell r="E408">
            <v>0</v>
          </cell>
          <cell r="F408">
            <v>0</v>
          </cell>
          <cell r="G408">
            <v>0</v>
          </cell>
          <cell r="H408">
            <v>0</v>
          </cell>
          <cell r="I408">
            <v>0</v>
          </cell>
          <cell r="J408">
            <v>111.64153102342726</v>
          </cell>
        </row>
        <row r="409">
          <cell r="A409">
            <v>392</v>
          </cell>
          <cell r="B409">
            <v>113196</v>
          </cell>
          <cell r="C409">
            <v>0</v>
          </cell>
          <cell r="D409">
            <v>211.16415310234268</v>
          </cell>
          <cell r="E409">
            <v>0</v>
          </cell>
          <cell r="F409">
            <v>0</v>
          </cell>
          <cell r="G409">
            <v>0</v>
          </cell>
          <cell r="H409">
            <v>0</v>
          </cell>
          <cell r="I409">
            <v>0</v>
          </cell>
          <cell r="J409">
            <v>111.64153102342726</v>
          </cell>
        </row>
        <row r="410">
          <cell r="A410">
            <v>393</v>
          </cell>
          <cell r="B410">
            <v>113378</v>
          </cell>
          <cell r="C410">
            <v>0</v>
          </cell>
          <cell r="D410">
            <v>211.16415310234268</v>
          </cell>
          <cell r="E410">
            <v>0</v>
          </cell>
          <cell r="F410">
            <v>0</v>
          </cell>
          <cell r="G410">
            <v>0</v>
          </cell>
          <cell r="H410">
            <v>0</v>
          </cell>
          <cell r="I410">
            <v>0</v>
          </cell>
          <cell r="J410">
            <v>111.64153102342726</v>
          </cell>
        </row>
        <row r="411">
          <cell r="A411">
            <v>394</v>
          </cell>
          <cell r="B411">
            <v>113561</v>
          </cell>
          <cell r="C411">
            <v>0</v>
          </cell>
          <cell r="D411">
            <v>211.16415310234268</v>
          </cell>
          <cell r="E411">
            <v>0</v>
          </cell>
          <cell r="F411">
            <v>0</v>
          </cell>
          <cell r="G411">
            <v>0</v>
          </cell>
          <cell r="H411">
            <v>0</v>
          </cell>
          <cell r="I411">
            <v>0</v>
          </cell>
          <cell r="J411">
            <v>111.64153102342726</v>
          </cell>
        </row>
        <row r="412">
          <cell r="A412">
            <v>395</v>
          </cell>
          <cell r="B412">
            <v>113743</v>
          </cell>
          <cell r="C412">
            <v>0</v>
          </cell>
          <cell r="D412">
            <v>211.16415310234268</v>
          </cell>
          <cell r="E412">
            <v>0</v>
          </cell>
          <cell r="F412">
            <v>0</v>
          </cell>
          <cell r="G412">
            <v>0</v>
          </cell>
          <cell r="H412">
            <v>0</v>
          </cell>
          <cell r="I412">
            <v>0</v>
          </cell>
          <cell r="J412">
            <v>111.64153102342726</v>
          </cell>
        </row>
        <row r="413">
          <cell r="A413">
            <v>396</v>
          </cell>
          <cell r="B413">
            <v>113926</v>
          </cell>
          <cell r="C413">
            <v>0</v>
          </cell>
          <cell r="D413">
            <v>211.16415310234268</v>
          </cell>
          <cell r="E413">
            <v>0</v>
          </cell>
          <cell r="F413">
            <v>0</v>
          </cell>
          <cell r="G413">
            <v>0</v>
          </cell>
          <cell r="H413">
            <v>0</v>
          </cell>
          <cell r="I413">
            <v>0</v>
          </cell>
          <cell r="J413">
            <v>111.64153102342726</v>
          </cell>
        </row>
        <row r="414">
          <cell r="A414">
            <v>397</v>
          </cell>
          <cell r="B414">
            <v>114109</v>
          </cell>
          <cell r="C414">
            <v>0</v>
          </cell>
          <cell r="D414">
            <v>211.16415310234268</v>
          </cell>
          <cell r="E414">
            <v>0</v>
          </cell>
          <cell r="F414">
            <v>0</v>
          </cell>
          <cell r="G414">
            <v>0</v>
          </cell>
          <cell r="H414">
            <v>0</v>
          </cell>
          <cell r="I414">
            <v>0</v>
          </cell>
          <cell r="J414">
            <v>111.64153102342726</v>
          </cell>
        </row>
        <row r="415">
          <cell r="A415">
            <v>398</v>
          </cell>
          <cell r="B415">
            <v>114292</v>
          </cell>
          <cell r="C415">
            <v>0</v>
          </cell>
          <cell r="D415">
            <v>211.16415310234268</v>
          </cell>
          <cell r="E415">
            <v>0</v>
          </cell>
          <cell r="F415">
            <v>0</v>
          </cell>
          <cell r="G415">
            <v>0</v>
          </cell>
          <cell r="H415">
            <v>0</v>
          </cell>
          <cell r="I415">
            <v>0</v>
          </cell>
          <cell r="J415">
            <v>111.64153102342726</v>
          </cell>
        </row>
        <row r="416">
          <cell r="A416">
            <v>399</v>
          </cell>
          <cell r="B416">
            <v>114474</v>
          </cell>
          <cell r="C416">
            <v>0</v>
          </cell>
          <cell r="D416">
            <v>211.16415310234268</v>
          </cell>
          <cell r="E416">
            <v>0</v>
          </cell>
          <cell r="F416">
            <v>0</v>
          </cell>
          <cell r="G416">
            <v>0</v>
          </cell>
          <cell r="H416">
            <v>0</v>
          </cell>
          <cell r="I416">
            <v>0</v>
          </cell>
          <cell r="J416">
            <v>111.64153102342726</v>
          </cell>
        </row>
        <row r="417">
          <cell r="A417">
            <v>400</v>
          </cell>
          <cell r="B417">
            <v>114657</v>
          </cell>
          <cell r="C417">
            <v>0</v>
          </cell>
          <cell r="D417">
            <v>211.16415310234268</v>
          </cell>
          <cell r="E417">
            <v>0</v>
          </cell>
          <cell r="F417">
            <v>0</v>
          </cell>
          <cell r="G417">
            <v>0</v>
          </cell>
          <cell r="H417">
            <v>0</v>
          </cell>
          <cell r="I417">
            <v>0</v>
          </cell>
          <cell r="J417">
            <v>111.64153102342726</v>
          </cell>
        </row>
        <row r="418">
          <cell r="A418">
            <v>401</v>
          </cell>
          <cell r="B418">
            <v>114839</v>
          </cell>
          <cell r="C418">
            <v>0</v>
          </cell>
          <cell r="D418">
            <v>211.16415310234268</v>
          </cell>
          <cell r="E418">
            <v>0</v>
          </cell>
          <cell r="F418">
            <v>0</v>
          </cell>
          <cell r="G418">
            <v>0</v>
          </cell>
          <cell r="H418">
            <v>0</v>
          </cell>
          <cell r="I418">
            <v>0</v>
          </cell>
          <cell r="J418">
            <v>111.64153102342726</v>
          </cell>
        </row>
        <row r="419">
          <cell r="A419">
            <v>402</v>
          </cell>
          <cell r="B419">
            <v>115022</v>
          </cell>
          <cell r="C419">
            <v>0</v>
          </cell>
          <cell r="D419">
            <v>211.16415310234268</v>
          </cell>
          <cell r="E419">
            <v>0</v>
          </cell>
          <cell r="F419">
            <v>0</v>
          </cell>
          <cell r="G419">
            <v>0</v>
          </cell>
          <cell r="H419">
            <v>0</v>
          </cell>
          <cell r="I419">
            <v>0</v>
          </cell>
          <cell r="J419">
            <v>111.64153102342726</v>
          </cell>
        </row>
        <row r="420">
          <cell r="A420">
            <v>403</v>
          </cell>
          <cell r="B420">
            <v>115204</v>
          </cell>
          <cell r="C420">
            <v>0</v>
          </cell>
          <cell r="D420">
            <v>211.16415310234268</v>
          </cell>
          <cell r="E420">
            <v>0</v>
          </cell>
          <cell r="F420">
            <v>0</v>
          </cell>
          <cell r="G420">
            <v>0</v>
          </cell>
          <cell r="H420">
            <v>0</v>
          </cell>
          <cell r="I420">
            <v>0</v>
          </cell>
          <cell r="J420">
            <v>111.64153102342726</v>
          </cell>
        </row>
        <row r="421">
          <cell r="A421">
            <v>404</v>
          </cell>
          <cell r="B421">
            <v>115387</v>
          </cell>
          <cell r="C421">
            <v>0</v>
          </cell>
          <cell r="D421">
            <v>211.16415310234268</v>
          </cell>
          <cell r="E421">
            <v>0</v>
          </cell>
          <cell r="F421">
            <v>0</v>
          </cell>
          <cell r="G421">
            <v>0</v>
          </cell>
          <cell r="H421">
            <v>0</v>
          </cell>
          <cell r="I421">
            <v>0</v>
          </cell>
          <cell r="J421">
            <v>111.64153102342726</v>
          </cell>
        </row>
        <row r="422">
          <cell r="A422">
            <v>405</v>
          </cell>
          <cell r="B422">
            <v>115570</v>
          </cell>
          <cell r="C422">
            <v>0</v>
          </cell>
          <cell r="D422">
            <v>211.16415310234268</v>
          </cell>
          <cell r="E422">
            <v>0</v>
          </cell>
          <cell r="F422">
            <v>0</v>
          </cell>
          <cell r="G422">
            <v>0</v>
          </cell>
          <cell r="H422">
            <v>0</v>
          </cell>
          <cell r="I422">
            <v>0</v>
          </cell>
          <cell r="J422">
            <v>111.64153102342726</v>
          </cell>
        </row>
        <row r="423">
          <cell r="A423">
            <v>406</v>
          </cell>
          <cell r="B423">
            <v>115753</v>
          </cell>
          <cell r="C423">
            <v>0</v>
          </cell>
          <cell r="D423">
            <v>211.16415310234268</v>
          </cell>
          <cell r="E423">
            <v>0</v>
          </cell>
          <cell r="F423">
            <v>0</v>
          </cell>
          <cell r="G423">
            <v>0</v>
          </cell>
          <cell r="H423">
            <v>0</v>
          </cell>
          <cell r="I423">
            <v>0</v>
          </cell>
          <cell r="J423">
            <v>111.64153102342726</v>
          </cell>
        </row>
        <row r="424">
          <cell r="A424">
            <v>407</v>
          </cell>
          <cell r="B424">
            <v>115935</v>
          </cell>
          <cell r="C424">
            <v>0</v>
          </cell>
          <cell r="D424">
            <v>211.16415310234268</v>
          </cell>
          <cell r="E424">
            <v>0</v>
          </cell>
          <cell r="F424">
            <v>0</v>
          </cell>
          <cell r="G424">
            <v>0</v>
          </cell>
          <cell r="H424">
            <v>0</v>
          </cell>
          <cell r="I424">
            <v>0</v>
          </cell>
          <cell r="J424">
            <v>111.64153102342726</v>
          </cell>
        </row>
        <row r="425">
          <cell r="A425">
            <v>408</v>
          </cell>
          <cell r="B425">
            <v>116118</v>
          </cell>
          <cell r="C425">
            <v>0</v>
          </cell>
          <cell r="D425">
            <v>211.16415310234268</v>
          </cell>
          <cell r="E425">
            <v>0</v>
          </cell>
          <cell r="F425">
            <v>0</v>
          </cell>
          <cell r="G425">
            <v>0</v>
          </cell>
          <cell r="H425">
            <v>0</v>
          </cell>
          <cell r="I425">
            <v>0</v>
          </cell>
          <cell r="J425">
            <v>111.64153102342726</v>
          </cell>
        </row>
        <row r="426">
          <cell r="A426">
            <v>409</v>
          </cell>
          <cell r="B426">
            <v>116300</v>
          </cell>
          <cell r="C426">
            <v>0</v>
          </cell>
          <cell r="D426">
            <v>211.16415310234268</v>
          </cell>
          <cell r="E426">
            <v>0</v>
          </cell>
          <cell r="F426">
            <v>0</v>
          </cell>
          <cell r="G426">
            <v>0</v>
          </cell>
          <cell r="H426">
            <v>0</v>
          </cell>
          <cell r="I426">
            <v>0</v>
          </cell>
          <cell r="J426">
            <v>111.64153102342726</v>
          </cell>
        </row>
        <row r="427">
          <cell r="A427">
            <v>410</v>
          </cell>
          <cell r="B427">
            <v>116483</v>
          </cell>
          <cell r="C427">
            <v>0</v>
          </cell>
          <cell r="D427">
            <v>211.16415310234268</v>
          </cell>
          <cell r="E427">
            <v>0</v>
          </cell>
          <cell r="F427">
            <v>0</v>
          </cell>
          <cell r="G427">
            <v>0</v>
          </cell>
          <cell r="H427">
            <v>0</v>
          </cell>
          <cell r="I427">
            <v>0</v>
          </cell>
          <cell r="J427">
            <v>111.64153102342726</v>
          </cell>
        </row>
        <row r="428">
          <cell r="A428">
            <v>411</v>
          </cell>
          <cell r="B428">
            <v>116665</v>
          </cell>
          <cell r="C428">
            <v>0</v>
          </cell>
          <cell r="D428">
            <v>211.16415310234268</v>
          </cell>
          <cell r="E428">
            <v>0</v>
          </cell>
          <cell r="F428">
            <v>0</v>
          </cell>
          <cell r="G428">
            <v>0</v>
          </cell>
          <cell r="H428">
            <v>0</v>
          </cell>
          <cell r="I428">
            <v>0</v>
          </cell>
          <cell r="J428">
            <v>111.64153102342726</v>
          </cell>
        </row>
        <row r="429">
          <cell r="A429">
            <v>412</v>
          </cell>
          <cell r="B429">
            <v>116848</v>
          </cell>
          <cell r="C429">
            <v>0</v>
          </cell>
          <cell r="D429">
            <v>211.16415310234268</v>
          </cell>
          <cell r="E429">
            <v>0</v>
          </cell>
          <cell r="F429">
            <v>0</v>
          </cell>
          <cell r="G429">
            <v>0</v>
          </cell>
          <cell r="H429">
            <v>0</v>
          </cell>
          <cell r="I429">
            <v>0</v>
          </cell>
          <cell r="J429">
            <v>111.64153102342726</v>
          </cell>
        </row>
        <row r="430">
          <cell r="A430">
            <v>413</v>
          </cell>
          <cell r="B430">
            <v>117031</v>
          </cell>
          <cell r="C430">
            <v>0</v>
          </cell>
          <cell r="D430">
            <v>211.16415310234268</v>
          </cell>
          <cell r="E430">
            <v>0</v>
          </cell>
          <cell r="F430">
            <v>0</v>
          </cell>
          <cell r="G430">
            <v>0</v>
          </cell>
          <cell r="H430">
            <v>0</v>
          </cell>
          <cell r="I430">
            <v>0</v>
          </cell>
          <cell r="J430">
            <v>111.64153102342726</v>
          </cell>
        </row>
        <row r="431">
          <cell r="A431">
            <v>414</v>
          </cell>
          <cell r="B431">
            <v>117214</v>
          </cell>
          <cell r="C431">
            <v>0</v>
          </cell>
          <cell r="D431">
            <v>211.16415310234268</v>
          </cell>
          <cell r="E431">
            <v>0</v>
          </cell>
          <cell r="F431">
            <v>0</v>
          </cell>
          <cell r="G431">
            <v>0</v>
          </cell>
          <cell r="H431">
            <v>0</v>
          </cell>
          <cell r="I431">
            <v>0</v>
          </cell>
          <cell r="J431">
            <v>111.64153102342726</v>
          </cell>
        </row>
        <row r="432">
          <cell r="A432">
            <v>415</v>
          </cell>
          <cell r="B432">
            <v>117396</v>
          </cell>
          <cell r="C432">
            <v>0</v>
          </cell>
          <cell r="D432">
            <v>211.16415310234268</v>
          </cell>
          <cell r="E432">
            <v>0</v>
          </cell>
          <cell r="F432">
            <v>0</v>
          </cell>
          <cell r="G432">
            <v>0</v>
          </cell>
          <cell r="H432">
            <v>0</v>
          </cell>
          <cell r="I432">
            <v>0</v>
          </cell>
          <cell r="J432">
            <v>111.64153102342726</v>
          </cell>
        </row>
        <row r="433">
          <cell r="A433">
            <v>416</v>
          </cell>
          <cell r="B433">
            <v>117579</v>
          </cell>
          <cell r="C433">
            <v>0</v>
          </cell>
          <cell r="D433">
            <v>211.16415310234268</v>
          </cell>
          <cell r="E433">
            <v>0</v>
          </cell>
          <cell r="F433">
            <v>0</v>
          </cell>
          <cell r="G433">
            <v>0</v>
          </cell>
          <cell r="H433">
            <v>0</v>
          </cell>
          <cell r="I433">
            <v>0</v>
          </cell>
          <cell r="J433">
            <v>111.64153102342726</v>
          </cell>
        </row>
        <row r="434">
          <cell r="A434">
            <v>417</v>
          </cell>
          <cell r="B434">
            <v>117761</v>
          </cell>
          <cell r="C434">
            <v>0</v>
          </cell>
          <cell r="D434">
            <v>211.16415310234268</v>
          </cell>
          <cell r="E434">
            <v>0</v>
          </cell>
          <cell r="F434">
            <v>0</v>
          </cell>
          <cell r="G434">
            <v>0</v>
          </cell>
          <cell r="H434">
            <v>0</v>
          </cell>
          <cell r="I434">
            <v>0</v>
          </cell>
          <cell r="J434">
            <v>111.64153102342726</v>
          </cell>
        </row>
        <row r="435">
          <cell r="A435">
            <v>418</v>
          </cell>
          <cell r="B435">
            <v>117944</v>
          </cell>
          <cell r="C435">
            <v>0</v>
          </cell>
          <cell r="D435">
            <v>211.16415310234268</v>
          </cell>
          <cell r="E435">
            <v>0</v>
          </cell>
          <cell r="F435">
            <v>0</v>
          </cell>
          <cell r="G435">
            <v>0</v>
          </cell>
          <cell r="H435">
            <v>0</v>
          </cell>
          <cell r="I435">
            <v>0</v>
          </cell>
          <cell r="J435">
            <v>111.64153102342726</v>
          </cell>
        </row>
        <row r="436">
          <cell r="A436">
            <v>419</v>
          </cell>
          <cell r="B436">
            <v>118126</v>
          </cell>
          <cell r="C436">
            <v>0</v>
          </cell>
          <cell r="D436">
            <v>211.16415310234268</v>
          </cell>
          <cell r="E436">
            <v>0</v>
          </cell>
          <cell r="F436">
            <v>0</v>
          </cell>
          <cell r="G436">
            <v>0</v>
          </cell>
          <cell r="H436">
            <v>0</v>
          </cell>
          <cell r="I436">
            <v>0</v>
          </cell>
          <cell r="J436">
            <v>111.64153102342726</v>
          </cell>
        </row>
        <row r="437">
          <cell r="A437">
            <v>420</v>
          </cell>
          <cell r="B437">
            <v>118309</v>
          </cell>
          <cell r="C437">
            <v>0</v>
          </cell>
          <cell r="D437">
            <v>211.16415310234268</v>
          </cell>
          <cell r="E437">
            <v>0</v>
          </cell>
          <cell r="F437">
            <v>0</v>
          </cell>
          <cell r="G437">
            <v>0</v>
          </cell>
          <cell r="H437">
            <v>0</v>
          </cell>
          <cell r="I437">
            <v>0</v>
          </cell>
          <cell r="J437">
            <v>111.64153102342726</v>
          </cell>
        </row>
        <row r="438">
          <cell r="A438">
            <v>421</v>
          </cell>
          <cell r="B438">
            <v>118492</v>
          </cell>
          <cell r="C438">
            <v>0</v>
          </cell>
          <cell r="D438">
            <v>211.16415310234268</v>
          </cell>
          <cell r="E438">
            <v>0</v>
          </cell>
          <cell r="F438">
            <v>0</v>
          </cell>
          <cell r="G438">
            <v>0</v>
          </cell>
          <cell r="H438">
            <v>0</v>
          </cell>
          <cell r="I438">
            <v>0</v>
          </cell>
          <cell r="J438">
            <v>111.64153102342726</v>
          </cell>
        </row>
        <row r="439">
          <cell r="A439">
            <v>422</v>
          </cell>
          <cell r="B439">
            <v>118675</v>
          </cell>
          <cell r="C439">
            <v>0</v>
          </cell>
          <cell r="D439">
            <v>211.16415310234268</v>
          </cell>
          <cell r="E439">
            <v>0</v>
          </cell>
          <cell r="F439">
            <v>0</v>
          </cell>
          <cell r="G439">
            <v>0</v>
          </cell>
          <cell r="H439">
            <v>0</v>
          </cell>
          <cell r="I439">
            <v>0</v>
          </cell>
          <cell r="J439">
            <v>111.64153102342726</v>
          </cell>
        </row>
        <row r="440">
          <cell r="A440">
            <v>423</v>
          </cell>
          <cell r="B440">
            <v>118857</v>
          </cell>
          <cell r="C440">
            <v>0</v>
          </cell>
          <cell r="D440">
            <v>211.16415310234268</v>
          </cell>
          <cell r="E440">
            <v>0</v>
          </cell>
          <cell r="F440">
            <v>0</v>
          </cell>
          <cell r="G440">
            <v>0</v>
          </cell>
          <cell r="H440">
            <v>0</v>
          </cell>
          <cell r="I440">
            <v>0</v>
          </cell>
          <cell r="J440">
            <v>111.64153102342726</v>
          </cell>
        </row>
        <row r="441">
          <cell r="A441">
            <v>424</v>
          </cell>
          <cell r="B441">
            <v>119040</v>
          </cell>
          <cell r="C441">
            <v>0</v>
          </cell>
          <cell r="D441">
            <v>211.16415310234268</v>
          </cell>
          <cell r="E441">
            <v>0</v>
          </cell>
          <cell r="F441">
            <v>0</v>
          </cell>
          <cell r="G441">
            <v>0</v>
          </cell>
          <cell r="H441">
            <v>0</v>
          </cell>
          <cell r="I441">
            <v>0</v>
          </cell>
          <cell r="J441">
            <v>111.64153102342726</v>
          </cell>
        </row>
        <row r="442">
          <cell r="A442">
            <v>425</v>
          </cell>
          <cell r="B442">
            <v>119222</v>
          </cell>
          <cell r="C442">
            <v>0</v>
          </cell>
          <cell r="D442">
            <v>211.16415310234268</v>
          </cell>
          <cell r="E442">
            <v>0</v>
          </cell>
          <cell r="F442">
            <v>0</v>
          </cell>
          <cell r="G442">
            <v>0</v>
          </cell>
          <cell r="H442">
            <v>0</v>
          </cell>
          <cell r="I442">
            <v>0</v>
          </cell>
          <cell r="J442">
            <v>111.64153102342726</v>
          </cell>
        </row>
        <row r="443">
          <cell r="A443">
            <v>426</v>
          </cell>
          <cell r="B443">
            <v>119405</v>
          </cell>
          <cell r="C443">
            <v>0</v>
          </cell>
          <cell r="D443">
            <v>211.16415310234268</v>
          </cell>
          <cell r="E443">
            <v>0</v>
          </cell>
          <cell r="F443">
            <v>0</v>
          </cell>
          <cell r="G443">
            <v>0</v>
          </cell>
          <cell r="H443">
            <v>0</v>
          </cell>
          <cell r="I443">
            <v>0</v>
          </cell>
          <cell r="J443">
            <v>111.64153102342726</v>
          </cell>
        </row>
        <row r="444">
          <cell r="A444">
            <v>427</v>
          </cell>
          <cell r="B444">
            <v>119587</v>
          </cell>
          <cell r="C444">
            <v>0</v>
          </cell>
          <cell r="D444">
            <v>211.16415310234268</v>
          </cell>
          <cell r="E444">
            <v>0</v>
          </cell>
          <cell r="F444">
            <v>0</v>
          </cell>
          <cell r="G444">
            <v>0</v>
          </cell>
          <cell r="H444">
            <v>0</v>
          </cell>
          <cell r="I444">
            <v>0</v>
          </cell>
          <cell r="J444">
            <v>111.64153102342726</v>
          </cell>
        </row>
        <row r="445">
          <cell r="A445">
            <v>428</v>
          </cell>
          <cell r="B445">
            <v>119770</v>
          </cell>
          <cell r="C445">
            <v>0</v>
          </cell>
          <cell r="D445">
            <v>211.16415310234268</v>
          </cell>
          <cell r="E445">
            <v>0</v>
          </cell>
          <cell r="F445">
            <v>0</v>
          </cell>
          <cell r="G445">
            <v>0</v>
          </cell>
          <cell r="H445">
            <v>0</v>
          </cell>
          <cell r="I445">
            <v>0</v>
          </cell>
          <cell r="J445">
            <v>111.64153102342726</v>
          </cell>
        </row>
        <row r="446">
          <cell r="A446">
            <v>429</v>
          </cell>
          <cell r="B446">
            <v>119953</v>
          </cell>
          <cell r="C446">
            <v>0</v>
          </cell>
          <cell r="D446">
            <v>211.16415310234268</v>
          </cell>
          <cell r="E446">
            <v>0</v>
          </cell>
          <cell r="F446">
            <v>0</v>
          </cell>
          <cell r="G446">
            <v>0</v>
          </cell>
          <cell r="H446">
            <v>0</v>
          </cell>
          <cell r="I446">
            <v>0</v>
          </cell>
          <cell r="J446">
            <v>111.64153102342726</v>
          </cell>
        </row>
        <row r="447">
          <cell r="A447">
            <v>430</v>
          </cell>
          <cell r="B447">
            <v>120136</v>
          </cell>
          <cell r="C447">
            <v>0</v>
          </cell>
          <cell r="D447">
            <v>211.16415310234268</v>
          </cell>
          <cell r="E447">
            <v>0</v>
          </cell>
          <cell r="F447">
            <v>0</v>
          </cell>
          <cell r="G447">
            <v>0</v>
          </cell>
          <cell r="H447">
            <v>0</v>
          </cell>
          <cell r="I447">
            <v>0</v>
          </cell>
          <cell r="J447">
            <v>111.64153102342726</v>
          </cell>
        </row>
        <row r="448">
          <cell r="A448">
            <v>431</v>
          </cell>
          <cell r="B448">
            <v>120318</v>
          </cell>
          <cell r="C448">
            <v>0</v>
          </cell>
          <cell r="D448">
            <v>211.16415310234268</v>
          </cell>
          <cell r="E448">
            <v>0</v>
          </cell>
          <cell r="F448">
            <v>0</v>
          </cell>
          <cell r="G448">
            <v>0</v>
          </cell>
          <cell r="H448">
            <v>0</v>
          </cell>
          <cell r="I448">
            <v>0</v>
          </cell>
          <cell r="J448">
            <v>111.64153102342726</v>
          </cell>
        </row>
        <row r="449">
          <cell r="A449">
            <v>432</v>
          </cell>
          <cell r="B449">
            <v>120501</v>
          </cell>
          <cell r="C449">
            <v>0</v>
          </cell>
          <cell r="D449">
            <v>211.16415310234268</v>
          </cell>
          <cell r="E449">
            <v>0</v>
          </cell>
          <cell r="F449">
            <v>0</v>
          </cell>
          <cell r="G449">
            <v>0</v>
          </cell>
          <cell r="H449">
            <v>0</v>
          </cell>
          <cell r="I449">
            <v>0</v>
          </cell>
          <cell r="J449">
            <v>111.64153102342726</v>
          </cell>
        </row>
        <row r="450">
          <cell r="A450">
            <v>433</v>
          </cell>
          <cell r="B450">
            <v>120683</v>
          </cell>
          <cell r="C450">
            <v>0</v>
          </cell>
          <cell r="D450">
            <v>211.16415310234268</v>
          </cell>
          <cell r="E450">
            <v>0</v>
          </cell>
          <cell r="F450">
            <v>0</v>
          </cell>
          <cell r="G450">
            <v>0</v>
          </cell>
          <cell r="H450">
            <v>0</v>
          </cell>
          <cell r="I450">
            <v>0</v>
          </cell>
          <cell r="J450">
            <v>111.64153102342726</v>
          </cell>
        </row>
        <row r="451">
          <cell r="A451">
            <v>434</v>
          </cell>
          <cell r="B451">
            <v>120866</v>
          </cell>
          <cell r="C451">
            <v>0</v>
          </cell>
          <cell r="D451">
            <v>211.16415310234268</v>
          </cell>
          <cell r="E451">
            <v>0</v>
          </cell>
          <cell r="F451">
            <v>0</v>
          </cell>
          <cell r="G451">
            <v>0</v>
          </cell>
          <cell r="H451">
            <v>0</v>
          </cell>
          <cell r="I451">
            <v>0</v>
          </cell>
          <cell r="J451">
            <v>111.64153102342726</v>
          </cell>
        </row>
        <row r="452">
          <cell r="A452">
            <v>435</v>
          </cell>
          <cell r="B452">
            <v>121048</v>
          </cell>
          <cell r="C452">
            <v>0</v>
          </cell>
          <cell r="D452">
            <v>211.16415310234268</v>
          </cell>
          <cell r="E452">
            <v>0</v>
          </cell>
          <cell r="F452">
            <v>0</v>
          </cell>
          <cell r="G452">
            <v>0</v>
          </cell>
          <cell r="H452">
            <v>0</v>
          </cell>
          <cell r="I452">
            <v>0</v>
          </cell>
          <cell r="J452">
            <v>111.64153102342726</v>
          </cell>
        </row>
        <row r="453">
          <cell r="A453">
            <v>436</v>
          </cell>
          <cell r="B453">
            <v>121231</v>
          </cell>
          <cell r="C453">
            <v>0</v>
          </cell>
          <cell r="D453">
            <v>211.16415310234268</v>
          </cell>
          <cell r="E453">
            <v>0</v>
          </cell>
          <cell r="F453">
            <v>0</v>
          </cell>
          <cell r="G453">
            <v>0</v>
          </cell>
          <cell r="H453">
            <v>0</v>
          </cell>
          <cell r="I453">
            <v>0</v>
          </cell>
          <cell r="J453">
            <v>111.64153102342726</v>
          </cell>
        </row>
        <row r="454">
          <cell r="A454">
            <v>437</v>
          </cell>
          <cell r="B454">
            <v>121414</v>
          </cell>
          <cell r="C454">
            <v>0</v>
          </cell>
          <cell r="D454">
            <v>211.16415310234268</v>
          </cell>
          <cell r="E454">
            <v>0</v>
          </cell>
          <cell r="F454">
            <v>0</v>
          </cell>
          <cell r="G454">
            <v>0</v>
          </cell>
          <cell r="H454">
            <v>0</v>
          </cell>
          <cell r="I454">
            <v>0</v>
          </cell>
          <cell r="J454">
            <v>111.64153102342726</v>
          </cell>
        </row>
        <row r="455">
          <cell r="A455">
            <v>438</v>
          </cell>
          <cell r="B455">
            <v>121597</v>
          </cell>
          <cell r="C455">
            <v>0</v>
          </cell>
          <cell r="D455">
            <v>211.16415310234268</v>
          </cell>
          <cell r="E455">
            <v>0</v>
          </cell>
          <cell r="F455">
            <v>0</v>
          </cell>
          <cell r="G455">
            <v>0</v>
          </cell>
          <cell r="H455">
            <v>0</v>
          </cell>
          <cell r="I455">
            <v>0</v>
          </cell>
          <cell r="J455">
            <v>111.64153102342726</v>
          </cell>
        </row>
        <row r="456">
          <cell r="A456">
            <v>439</v>
          </cell>
          <cell r="B456">
            <v>121779</v>
          </cell>
          <cell r="C456">
            <v>0</v>
          </cell>
          <cell r="D456">
            <v>211.16415310234268</v>
          </cell>
          <cell r="E456">
            <v>0</v>
          </cell>
          <cell r="F456">
            <v>0</v>
          </cell>
          <cell r="G456">
            <v>0</v>
          </cell>
          <cell r="H456">
            <v>0</v>
          </cell>
          <cell r="I456">
            <v>0</v>
          </cell>
          <cell r="J456">
            <v>111.64153102342726</v>
          </cell>
        </row>
        <row r="457">
          <cell r="A457">
            <v>440</v>
          </cell>
          <cell r="B457">
            <v>121962</v>
          </cell>
          <cell r="C457">
            <v>0</v>
          </cell>
          <cell r="D457">
            <v>211.16415310234268</v>
          </cell>
          <cell r="E457">
            <v>0</v>
          </cell>
          <cell r="F457">
            <v>0</v>
          </cell>
          <cell r="G457">
            <v>0</v>
          </cell>
          <cell r="H457">
            <v>0</v>
          </cell>
          <cell r="I457">
            <v>0</v>
          </cell>
          <cell r="J457">
            <v>111.64153102342726</v>
          </cell>
        </row>
        <row r="458">
          <cell r="A458">
            <v>441</v>
          </cell>
          <cell r="B458">
            <v>122144</v>
          </cell>
          <cell r="C458">
            <v>0</v>
          </cell>
          <cell r="D458">
            <v>211.16415310234268</v>
          </cell>
          <cell r="E458">
            <v>0</v>
          </cell>
          <cell r="F458">
            <v>0</v>
          </cell>
          <cell r="G458">
            <v>0</v>
          </cell>
          <cell r="H458">
            <v>0</v>
          </cell>
          <cell r="I458">
            <v>0</v>
          </cell>
          <cell r="J458">
            <v>111.64153102342726</v>
          </cell>
        </row>
        <row r="459">
          <cell r="A459">
            <v>442</v>
          </cell>
          <cell r="B459">
            <v>122327</v>
          </cell>
          <cell r="C459">
            <v>0</v>
          </cell>
          <cell r="D459">
            <v>211.16415310234268</v>
          </cell>
          <cell r="E459">
            <v>0</v>
          </cell>
          <cell r="F459">
            <v>0</v>
          </cell>
          <cell r="G459">
            <v>0</v>
          </cell>
          <cell r="H459">
            <v>0</v>
          </cell>
          <cell r="I459">
            <v>0</v>
          </cell>
          <cell r="J459">
            <v>111.64153102342726</v>
          </cell>
        </row>
        <row r="460">
          <cell r="A460">
            <v>443</v>
          </cell>
          <cell r="B460">
            <v>122509</v>
          </cell>
          <cell r="C460">
            <v>0</v>
          </cell>
          <cell r="D460">
            <v>211.16415310234268</v>
          </cell>
          <cell r="E460">
            <v>0</v>
          </cell>
          <cell r="F460">
            <v>0</v>
          </cell>
          <cell r="G460">
            <v>0</v>
          </cell>
          <cell r="H460">
            <v>0</v>
          </cell>
          <cell r="I460">
            <v>0</v>
          </cell>
          <cell r="J460">
            <v>111.64153102342726</v>
          </cell>
        </row>
        <row r="461">
          <cell r="A461">
            <v>444</v>
          </cell>
          <cell r="B461">
            <v>122692</v>
          </cell>
          <cell r="C461">
            <v>0</v>
          </cell>
          <cell r="D461">
            <v>211.16415310234268</v>
          </cell>
          <cell r="E461">
            <v>0</v>
          </cell>
          <cell r="F461">
            <v>0</v>
          </cell>
          <cell r="G461">
            <v>0</v>
          </cell>
          <cell r="H461">
            <v>0</v>
          </cell>
          <cell r="I461">
            <v>0</v>
          </cell>
          <cell r="J461">
            <v>111.64153102342726</v>
          </cell>
        </row>
        <row r="462">
          <cell r="A462">
            <v>445</v>
          </cell>
          <cell r="B462">
            <v>122875</v>
          </cell>
          <cell r="C462">
            <v>0</v>
          </cell>
          <cell r="D462">
            <v>211.16415310234268</v>
          </cell>
          <cell r="E462">
            <v>0</v>
          </cell>
          <cell r="F462">
            <v>0</v>
          </cell>
          <cell r="G462">
            <v>0</v>
          </cell>
          <cell r="H462">
            <v>0</v>
          </cell>
          <cell r="I462">
            <v>0</v>
          </cell>
          <cell r="J462">
            <v>111.64153102342726</v>
          </cell>
        </row>
        <row r="463">
          <cell r="A463">
            <v>446</v>
          </cell>
          <cell r="B463">
            <v>123058</v>
          </cell>
          <cell r="C463">
            <v>0</v>
          </cell>
          <cell r="D463">
            <v>211.16415310234268</v>
          </cell>
          <cell r="E463">
            <v>0</v>
          </cell>
          <cell r="F463">
            <v>0</v>
          </cell>
          <cell r="G463">
            <v>0</v>
          </cell>
          <cell r="H463">
            <v>0</v>
          </cell>
          <cell r="I463">
            <v>0</v>
          </cell>
          <cell r="J463">
            <v>111.64153102342726</v>
          </cell>
        </row>
        <row r="464">
          <cell r="A464">
            <v>447</v>
          </cell>
          <cell r="B464">
            <v>123240</v>
          </cell>
          <cell r="C464">
            <v>0</v>
          </cell>
          <cell r="D464">
            <v>211.16415310234268</v>
          </cell>
          <cell r="E464">
            <v>0</v>
          </cell>
          <cell r="F464">
            <v>0</v>
          </cell>
          <cell r="G464">
            <v>0</v>
          </cell>
          <cell r="H464">
            <v>0</v>
          </cell>
          <cell r="I464">
            <v>0</v>
          </cell>
          <cell r="J464">
            <v>111.64153102342726</v>
          </cell>
        </row>
        <row r="465">
          <cell r="A465">
            <v>448</v>
          </cell>
          <cell r="B465">
            <v>123423</v>
          </cell>
          <cell r="C465">
            <v>0</v>
          </cell>
          <cell r="D465">
            <v>211.16415310234268</v>
          </cell>
          <cell r="E465">
            <v>0</v>
          </cell>
          <cell r="F465">
            <v>0</v>
          </cell>
          <cell r="G465">
            <v>0</v>
          </cell>
          <cell r="H465">
            <v>0</v>
          </cell>
          <cell r="I465">
            <v>0</v>
          </cell>
          <cell r="J465">
            <v>111.64153102342726</v>
          </cell>
        </row>
        <row r="466">
          <cell r="A466">
            <v>449</v>
          </cell>
          <cell r="B466">
            <v>123605</v>
          </cell>
          <cell r="C466">
            <v>0</v>
          </cell>
          <cell r="D466">
            <v>211.16415310234268</v>
          </cell>
          <cell r="E466">
            <v>0</v>
          </cell>
          <cell r="F466">
            <v>0</v>
          </cell>
          <cell r="G466">
            <v>0</v>
          </cell>
          <cell r="H466">
            <v>0</v>
          </cell>
          <cell r="I466">
            <v>0</v>
          </cell>
          <cell r="J466">
            <v>111.64153102342726</v>
          </cell>
        </row>
        <row r="467">
          <cell r="A467">
            <v>450</v>
          </cell>
          <cell r="B467">
            <v>123788</v>
          </cell>
          <cell r="C467">
            <v>0</v>
          </cell>
          <cell r="D467">
            <v>211.16415310234268</v>
          </cell>
          <cell r="E467">
            <v>0</v>
          </cell>
          <cell r="F467">
            <v>0</v>
          </cell>
          <cell r="G467">
            <v>0</v>
          </cell>
          <cell r="H467">
            <v>0</v>
          </cell>
          <cell r="I467">
            <v>0</v>
          </cell>
          <cell r="J467">
            <v>111.64153102342726</v>
          </cell>
        </row>
        <row r="468">
          <cell r="A468">
            <v>451</v>
          </cell>
          <cell r="B468">
            <v>123970</v>
          </cell>
          <cell r="C468">
            <v>0</v>
          </cell>
          <cell r="D468">
            <v>211.16415310234268</v>
          </cell>
          <cell r="E468">
            <v>0</v>
          </cell>
          <cell r="F468">
            <v>0</v>
          </cell>
          <cell r="G468">
            <v>0</v>
          </cell>
          <cell r="H468">
            <v>0</v>
          </cell>
          <cell r="I468">
            <v>0</v>
          </cell>
          <cell r="J468">
            <v>111.64153102342726</v>
          </cell>
        </row>
        <row r="469">
          <cell r="A469">
            <v>452</v>
          </cell>
          <cell r="B469">
            <v>124153</v>
          </cell>
          <cell r="C469">
            <v>0</v>
          </cell>
          <cell r="D469">
            <v>211.16415310234268</v>
          </cell>
          <cell r="E469">
            <v>0</v>
          </cell>
          <cell r="F469">
            <v>0</v>
          </cell>
          <cell r="G469">
            <v>0</v>
          </cell>
          <cell r="H469">
            <v>0</v>
          </cell>
          <cell r="I469">
            <v>0</v>
          </cell>
          <cell r="J469">
            <v>111.64153102342726</v>
          </cell>
        </row>
        <row r="470">
          <cell r="A470">
            <v>453</v>
          </cell>
          <cell r="B470">
            <v>124336</v>
          </cell>
          <cell r="C470">
            <v>0</v>
          </cell>
          <cell r="D470">
            <v>211.16415310234268</v>
          </cell>
          <cell r="E470">
            <v>0</v>
          </cell>
          <cell r="F470">
            <v>0</v>
          </cell>
          <cell r="G470">
            <v>0</v>
          </cell>
          <cell r="H470">
            <v>0</v>
          </cell>
          <cell r="I470">
            <v>0</v>
          </cell>
          <cell r="J470">
            <v>111.64153102342726</v>
          </cell>
        </row>
        <row r="471">
          <cell r="A471">
            <v>454</v>
          </cell>
          <cell r="B471">
            <v>124519</v>
          </cell>
          <cell r="C471">
            <v>0</v>
          </cell>
          <cell r="D471">
            <v>211.16415310234268</v>
          </cell>
          <cell r="E471">
            <v>0</v>
          </cell>
          <cell r="F471">
            <v>0</v>
          </cell>
          <cell r="G471">
            <v>0</v>
          </cell>
          <cell r="H471">
            <v>0</v>
          </cell>
          <cell r="I471">
            <v>0</v>
          </cell>
          <cell r="J471">
            <v>111.64153102342726</v>
          </cell>
        </row>
        <row r="472">
          <cell r="A472">
            <v>455</v>
          </cell>
          <cell r="B472">
            <v>124701</v>
          </cell>
          <cell r="C472">
            <v>0</v>
          </cell>
          <cell r="D472">
            <v>211.16415310234268</v>
          </cell>
          <cell r="E472">
            <v>0</v>
          </cell>
          <cell r="F472">
            <v>0</v>
          </cell>
          <cell r="G472">
            <v>0</v>
          </cell>
          <cell r="H472">
            <v>0</v>
          </cell>
          <cell r="I472">
            <v>0</v>
          </cell>
          <cell r="J472">
            <v>111.64153102342726</v>
          </cell>
        </row>
        <row r="473">
          <cell r="A473">
            <v>456</v>
          </cell>
          <cell r="B473">
            <v>124884</v>
          </cell>
          <cell r="C473">
            <v>0</v>
          </cell>
          <cell r="D473">
            <v>211.16415310234268</v>
          </cell>
          <cell r="E473">
            <v>0</v>
          </cell>
          <cell r="F473">
            <v>0</v>
          </cell>
          <cell r="G473">
            <v>0</v>
          </cell>
          <cell r="H473">
            <v>0</v>
          </cell>
          <cell r="I473">
            <v>0</v>
          </cell>
          <cell r="J473">
            <v>111.64153102342726</v>
          </cell>
        </row>
        <row r="474">
          <cell r="A474">
            <v>457</v>
          </cell>
          <cell r="B474">
            <v>125066</v>
          </cell>
          <cell r="C474">
            <v>0</v>
          </cell>
          <cell r="D474">
            <v>211.16415310234268</v>
          </cell>
          <cell r="E474">
            <v>0</v>
          </cell>
          <cell r="F474">
            <v>0</v>
          </cell>
          <cell r="G474">
            <v>0</v>
          </cell>
          <cell r="H474">
            <v>0</v>
          </cell>
          <cell r="I474">
            <v>0</v>
          </cell>
          <cell r="J474">
            <v>111.64153102342726</v>
          </cell>
        </row>
        <row r="475">
          <cell r="A475">
            <v>458</v>
          </cell>
          <cell r="B475">
            <v>125249</v>
          </cell>
          <cell r="C475">
            <v>0</v>
          </cell>
          <cell r="D475">
            <v>211.16415310234268</v>
          </cell>
          <cell r="E475">
            <v>0</v>
          </cell>
          <cell r="F475">
            <v>0</v>
          </cell>
          <cell r="G475">
            <v>0</v>
          </cell>
          <cell r="H475">
            <v>0</v>
          </cell>
          <cell r="I475">
            <v>0</v>
          </cell>
          <cell r="J475">
            <v>111.64153102342726</v>
          </cell>
        </row>
        <row r="476">
          <cell r="A476">
            <v>459</v>
          </cell>
          <cell r="B476">
            <v>125431</v>
          </cell>
          <cell r="C476">
            <v>0</v>
          </cell>
          <cell r="D476">
            <v>211.16415310234268</v>
          </cell>
          <cell r="E476">
            <v>0</v>
          </cell>
          <cell r="F476">
            <v>0</v>
          </cell>
          <cell r="G476">
            <v>0</v>
          </cell>
          <cell r="H476">
            <v>0</v>
          </cell>
          <cell r="I476">
            <v>0</v>
          </cell>
          <cell r="J476">
            <v>111.64153102342726</v>
          </cell>
        </row>
        <row r="477">
          <cell r="A477">
            <v>460</v>
          </cell>
          <cell r="B477">
            <v>125614</v>
          </cell>
          <cell r="C477">
            <v>0</v>
          </cell>
          <cell r="D477">
            <v>211.16415310234268</v>
          </cell>
          <cell r="E477">
            <v>0</v>
          </cell>
          <cell r="F477">
            <v>0</v>
          </cell>
          <cell r="G477">
            <v>0</v>
          </cell>
          <cell r="H477">
            <v>0</v>
          </cell>
          <cell r="I477">
            <v>0</v>
          </cell>
          <cell r="J477">
            <v>111.64153102342726</v>
          </cell>
        </row>
        <row r="478">
          <cell r="A478">
            <v>461</v>
          </cell>
          <cell r="B478">
            <v>125797</v>
          </cell>
          <cell r="C478">
            <v>0</v>
          </cell>
          <cell r="D478">
            <v>211.16415310234268</v>
          </cell>
          <cell r="E478">
            <v>0</v>
          </cell>
          <cell r="F478">
            <v>0</v>
          </cell>
          <cell r="G478">
            <v>0</v>
          </cell>
          <cell r="H478">
            <v>0</v>
          </cell>
          <cell r="I478">
            <v>0</v>
          </cell>
          <cell r="J478">
            <v>111.64153102342726</v>
          </cell>
        </row>
        <row r="479">
          <cell r="A479">
            <v>462</v>
          </cell>
          <cell r="B479">
            <v>125980</v>
          </cell>
          <cell r="C479">
            <v>0</v>
          </cell>
          <cell r="D479">
            <v>211.16415310234268</v>
          </cell>
          <cell r="E479">
            <v>0</v>
          </cell>
          <cell r="F479">
            <v>0</v>
          </cell>
          <cell r="G479">
            <v>0</v>
          </cell>
          <cell r="H479">
            <v>0</v>
          </cell>
          <cell r="I479">
            <v>0</v>
          </cell>
          <cell r="J479">
            <v>111.64153102342726</v>
          </cell>
        </row>
        <row r="480">
          <cell r="A480">
            <v>463</v>
          </cell>
          <cell r="B480">
            <v>126162</v>
          </cell>
          <cell r="C480">
            <v>0</v>
          </cell>
          <cell r="D480">
            <v>211.16415310234268</v>
          </cell>
          <cell r="E480">
            <v>0</v>
          </cell>
          <cell r="F480">
            <v>0</v>
          </cell>
          <cell r="G480">
            <v>0</v>
          </cell>
          <cell r="H480">
            <v>0</v>
          </cell>
          <cell r="I480">
            <v>0</v>
          </cell>
          <cell r="J480">
            <v>111.64153102342726</v>
          </cell>
        </row>
        <row r="481">
          <cell r="A481">
            <v>464</v>
          </cell>
          <cell r="B481">
            <v>126345</v>
          </cell>
          <cell r="C481">
            <v>0</v>
          </cell>
          <cell r="D481">
            <v>211.16415310234268</v>
          </cell>
          <cell r="E481">
            <v>0</v>
          </cell>
          <cell r="F481">
            <v>0</v>
          </cell>
          <cell r="G481">
            <v>0</v>
          </cell>
          <cell r="H481">
            <v>0</v>
          </cell>
          <cell r="I481">
            <v>0</v>
          </cell>
          <cell r="J481">
            <v>111.64153102342726</v>
          </cell>
        </row>
        <row r="482">
          <cell r="A482">
            <v>465</v>
          </cell>
          <cell r="B482">
            <v>126527</v>
          </cell>
          <cell r="C482">
            <v>0</v>
          </cell>
          <cell r="D482">
            <v>211.16415310234268</v>
          </cell>
          <cell r="E482">
            <v>0</v>
          </cell>
          <cell r="F482">
            <v>0</v>
          </cell>
          <cell r="G482">
            <v>0</v>
          </cell>
          <cell r="H482">
            <v>0</v>
          </cell>
          <cell r="I482">
            <v>0</v>
          </cell>
          <cell r="J482">
            <v>111.64153102342726</v>
          </cell>
        </row>
        <row r="483">
          <cell r="A483">
            <v>466</v>
          </cell>
          <cell r="B483">
            <v>126710</v>
          </cell>
          <cell r="C483">
            <v>0</v>
          </cell>
          <cell r="D483">
            <v>211.16415310234268</v>
          </cell>
          <cell r="E483">
            <v>0</v>
          </cell>
          <cell r="F483">
            <v>0</v>
          </cell>
          <cell r="G483">
            <v>0</v>
          </cell>
          <cell r="H483">
            <v>0</v>
          </cell>
          <cell r="I483">
            <v>0</v>
          </cell>
          <cell r="J483">
            <v>111.64153102342726</v>
          </cell>
        </row>
        <row r="484">
          <cell r="A484">
            <v>467</v>
          </cell>
          <cell r="B484">
            <v>126892</v>
          </cell>
          <cell r="C484">
            <v>0</v>
          </cell>
          <cell r="D484">
            <v>211.16415310234268</v>
          </cell>
          <cell r="E484">
            <v>0</v>
          </cell>
          <cell r="F484">
            <v>0</v>
          </cell>
          <cell r="G484">
            <v>0</v>
          </cell>
          <cell r="H484">
            <v>0</v>
          </cell>
          <cell r="I484">
            <v>0</v>
          </cell>
          <cell r="J484">
            <v>111.64153102342726</v>
          </cell>
        </row>
        <row r="485">
          <cell r="A485">
            <v>468</v>
          </cell>
          <cell r="B485">
            <v>127075</v>
          </cell>
          <cell r="C485">
            <v>0</v>
          </cell>
          <cell r="D485">
            <v>211.16415310234268</v>
          </cell>
          <cell r="E485">
            <v>0</v>
          </cell>
          <cell r="F485">
            <v>0</v>
          </cell>
          <cell r="G485">
            <v>0</v>
          </cell>
          <cell r="H485">
            <v>0</v>
          </cell>
          <cell r="I485">
            <v>0</v>
          </cell>
          <cell r="J485">
            <v>111.64153102342726</v>
          </cell>
        </row>
        <row r="486">
          <cell r="A486">
            <v>469</v>
          </cell>
          <cell r="B486">
            <v>127258</v>
          </cell>
          <cell r="C486">
            <v>0</v>
          </cell>
          <cell r="D486">
            <v>211.16415310234268</v>
          </cell>
          <cell r="E486">
            <v>0</v>
          </cell>
          <cell r="F486">
            <v>0</v>
          </cell>
          <cell r="G486">
            <v>0</v>
          </cell>
          <cell r="H486">
            <v>0</v>
          </cell>
          <cell r="I486">
            <v>0</v>
          </cell>
          <cell r="J486">
            <v>111.64153102342726</v>
          </cell>
        </row>
        <row r="487">
          <cell r="A487">
            <v>470</v>
          </cell>
          <cell r="B487">
            <v>127441</v>
          </cell>
          <cell r="C487">
            <v>0</v>
          </cell>
          <cell r="D487">
            <v>211.16415310234268</v>
          </cell>
          <cell r="E487">
            <v>0</v>
          </cell>
          <cell r="F487">
            <v>0</v>
          </cell>
          <cell r="G487">
            <v>0</v>
          </cell>
          <cell r="H487">
            <v>0</v>
          </cell>
          <cell r="I487">
            <v>0</v>
          </cell>
          <cell r="J487">
            <v>111.64153102342726</v>
          </cell>
        </row>
        <row r="488">
          <cell r="A488">
            <v>471</v>
          </cell>
          <cell r="B488">
            <v>127623</v>
          </cell>
          <cell r="C488">
            <v>0</v>
          </cell>
          <cell r="D488">
            <v>211.16415310234268</v>
          </cell>
          <cell r="E488">
            <v>0</v>
          </cell>
          <cell r="F488">
            <v>0</v>
          </cell>
          <cell r="G488">
            <v>0</v>
          </cell>
          <cell r="H488">
            <v>0</v>
          </cell>
          <cell r="I488">
            <v>0</v>
          </cell>
          <cell r="J488">
            <v>111.64153102342726</v>
          </cell>
        </row>
        <row r="489">
          <cell r="A489">
            <v>472</v>
          </cell>
          <cell r="B489">
            <v>127806</v>
          </cell>
          <cell r="C489">
            <v>0</v>
          </cell>
          <cell r="D489">
            <v>211.16415310234268</v>
          </cell>
          <cell r="E489">
            <v>0</v>
          </cell>
          <cell r="F489">
            <v>0</v>
          </cell>
          <cell r="G489">
            <v>0</v>
          </cell>
          <cell r="H489">
            <v>0</v>
          </cell>
          <cell r="I489">
            <v>0</v>
          </cell>
          <cell r="J489">
            <v>111.64153102342726</v>
          </cell>
        </row>
        <row r="490">
          <cell r="A490">
            <v>473</v>
          </cell>
          <cell r="B490">
            <v>127988</v>
          </cell>
          <cell r="C490">
            <v>0</v>
          </cell>
          <cell r="D490">
            <v>211.16415310234268</v>
          </cell>
          <cell r="E490">
            <v>0</v>
          </cell>
          <cell r="F490">
            <v>0</v>
          </cell>
          <cell r="G490">
            <v>0</v>
          </cell>
          <cell r="H490">
            <v>0</v>
          </cell>
          <cell r="I490">
            <v>0</v>
          </cell>
          <cell r="J490">
            <v>111.64153102342726</v>
          </cell>
        </row>
        <row r="491">
          <cell r="A491">
            <v>474</v>
          </cell>
          <cell r="B491">
            <v>128171</v>
          </cell>
          <cell r="C491">
            <v>0</v>
          </cell>
          <cell r="D491">
            <v>211.16415310234268</v>
          </cell>
          <cell r="E491">
            <v>0</v>
          </cell>
          <cell r="F491">
            <v>0</v>
          </cell>
          <cell r="G491">
            <v>0</v>
          </cell>
          <cell r="H491">
            <v>0</v>
          </cell>
          <cell r="I491">
            <v>0</v>
          </cell>
          <cell r="J491">
            <v>111.64153102342726</v>
          </cell>
        </row>
        <row r="492">
          <cell r="A492">
            <v>475</v>
          </cell>
          <cell r="B492">
            <v>128353</v>
          </cell>
          <cell r="C492">
            <v>0</v>
          </cell>
          <cell r="D492">
            <v>211.16415310234268</v>
          </cell>
          <cell r="E492">
            <v>0</v>
          </cell>
          <cell r="F492">
            <v>0</v>
          </cell>
          <cell r="G492">
            <v>0</v>
          </cell>
          <cell r="H492">
            <v>0</v>
          </cell>
          <cell r="I492">
            <v>0</v>
          </cell>
          <cell r="J492">
            <v>111.64153102342726</v>
          </cell>
        </row>
        <row r="493">
          <cell r="A493">
            <v>476</v>
          </cell>
          <cell r="B493">
            <v>128536</v>
          </cell>
          <cell r="C493">
            <v>0</v>
          </cell>
          <cell r="D493">
            <v>211.16415310234268</v>
          </cell>
          <cell r="E493">
            <v>0</v>
          </cell>
          <cell r="F493">
            <v>0</v>
          </cell>
          <cell r="G493">
            <v>0</v>
          </cell>
          <cell r="H493">
            <v>0</v>
          </cell>
          <cell r="I493">
            <v>0</v>
          </cell>
          <cell r="J493">
            <v>111.64153102342726</v>
          </cell>
        </row>
        <row r="494">
          <cell r="A494">
            <v>477</v>
          </cell>
          <cell r="B494">
            <v>128719</v>
          </cell>
          <cell r="C494">
            <v>0</v>
          </cell>
          <cell r="D494">
            <v>211.16415310234268</v>
          </cell>
          <cell r="E494">
            <v>0</v>
          </cell>
          <cell r="F494">
            <v>0</v>
          </cell>
          <cell r="G494">
            <v>0</v>
          </cell>
          <cell r="H494">
            <v>0</v>
          </cell>
          <cell r="I494">
            <v>0</v>
          </cell>
          <cell r="J494">
            <v>111.64153102342726</v>
          </cell>
        </row>
        <row r="495">
          <cell r="A495">
            <v>478</v>
          </cell>
          <cell r="B495">
            <v>128902</v>
          </cell>
          <cell r="C495">
            <v>0</v>
          </cell>
          <cell r="D495">
            <v>211.16415310234268</v>
          </cell>
          <cell r="E495">
            <v>0</v>
          </cell>
          <cell r="F495">
            <v>0</v>
          </cell>
          <cell r="G495">
            <v>0</v>
          </cell>
          <cell r="H495">
            <v>0</v>
          </cell>
          <cell r="I495">
            <v>0</v>
          </cell>
          <cell r="J495">
            <v>111.64153102342726</v>
          </cell>
        </row>
        <row r="496">
          <cell r="A496">
            <v>479</v>
          </cell>
          <cell r="B496">
            <v>129084</v>
          </cell>
          <cell r="C496">
            <v>0</v>
          </cell>
          <cell r="D496">
            <v>211.16415310234268</v>
          </cell>
          <cell r="E496">
            <v>0</v>
          </cell>
          <cell r="F496">
            <v>0</v>
          </cell>
          <cell r="G496">
            <v>0</v>
          </cell>
          <cell r="H496">
            <v>0</v>
          </cell>
          <cell r="I496">
            <v>0</v>
          </cell>
          <cell r="J496">
            <v>111.64153102342726</v>
          </cell>
        </row>
        <row r="497">
          <cell r="A497">
            <v>480</v>
          </cell>
          <cell r="B497">
            <v>129267</v>
          </cell>
          <cell r="C497">
            <v>0</v>
          </cell>
          <cell r="D497">
            <v>211.16415310234268</v>
          </cell>
          <cell r="E497">
            <v>0</v>
          </cell>
          <cell r="F497">
            <v>0</v>
          </cell>
          <cell r="G497">
            <v>0</v>
          </cell>
          <cell r="H497">
            <v>0</v>
          </cell>
          <cell r="I497">
            <v>0</v>
          </cell>
          <cell r="J497">
            <v>111.64153102342726</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la de calculo"/>
      <sheetName val="Sensibilidad"/>
      <sheetName val="relaciones"/>
      <sheetName val="Distribuciones de carga"/>
      <sheetName val="modelos PCA"/>
    </sheetNames>
    <sheetDataSet>
      <sheetData sheetId="0"/>
      <sheetData sheetId="1"/>
      <sheetData sheetId="2">
        <row r="26">
          <cell r="W26">
            <v>146.4426541736992</v>
          </cell>
        </row>
        <row r="30">
          <cell r="W30">
            <v>501.24970893272842</v>
          </cell>
        </row>
      </sheetData>
      <sheetData sheetId="3">
        <row r="6">
          <cell r="B6">
            <v>34</v>
          </cell>
          <cell r="J6">
            <v>0</v>
          </cell>
        </row>
        <row r="7">
          <cell r="B7">
            <v>32</v>
          </cell>
          <cell r="J7">
            <v>0</v>
          </cell>
        </row>
        <row r="8">
          <cell r="B8">
            <v>30</v>
          </cell>
          <cell r="J8">
            <v>0</v>
          </cell>
        </row>
        <row r="9">
          <cell r="B9">
            <v>28</v>
          </cell>
          <cell r="J9">
            <v>0</v>
          </cell>
        </row>
        <row r="10">
          <cell r="B10">
            <v>26</v>
          </cell>
          <cell r="J10">
            <v>0</v>
          </cell>
        </row>
        <row r="11">
          <cell r="B11">
            <v>24</v>
          </cell>
          <cell r="J11">
            <v>0</v>
          </cell>
        </row>
        <row r="12">
          <cell r="B12">
            <v>22</v>
          </cell>
          <cell r="J12">
            <v>898714.33036074962</v>
          </cell>
        </row>
        <row r="13">
          <cell r="B13">
            <v>20</v>
          </cell>
          <cell r="J13">
            <v>0</v>
          </cell>
        </row>
        <row r="14">
          <cell r="B14">
            <v>18</v>
          </cell>
          <cell r="J14">
            <v>0</v>
          </cell>
        </row>
        <row r="15">
          <cell r="B15">
            <v>16</v>
          </cell>
          <cell r="J15">
            <v>0</v>
          </cell>
        </row>
        <row r="16">
          <cell r="B16">
            <v>14</v>
          </cell>
          <cell r="J16">
            <v>0</v>
          </cell>
        </row>
        <row r="17">
          <cell r="B17">
            <v>12</v>
          </cell>
          <cell r="J17">
            <v>91441.643068565478</v>
          </cell>
        </row>
        <row r="18">
          <cell r="B18">
            <v>10</v>
          </cell>
          <cell r="J18">
            <v>832211.31721997471</v>
          </cell>
        </row>
        <row r="19">
          <cell r="B19">
            <v>8</v>
          </cell>
          <cell r="J19">
            <v>0</v>
          </cell>
        </row>
        <row r="20">
          <cell r="B20">
            <v>6</v>
          </cell>
          <cell r="J20">
            <v>0</v>
          </cell>
        </row>
        <row r="21">
          <cell r="B21">
            <v>4</v>
          </cell>
          <cell r="J21">
            <v>0</v>
          </cell>
        </row>
        <row r="24">
          <cell r="B24">
            <v>60</v>
          </cell>
          <cell r="J24">
            <v>0</v>
          </cell>
        </row>
        <row r="25">
          <cell r="B25">
            <v>56</v>
          </cell>
          <cell r="J25">
            <v>0</v>
          </cell>
        </row>
        <row r="26">
          <cell r="B26">
            <v>52</v>
          </cell>
          <cell r="J26">
            <v>0</v>
          </cell>
        </row>
        <row r="27">
          <cell r="B27">
            <v>48</v>
          </cell>
          <cell r="J27">
            <v>0</v>
          </cell>
        </row>
        <row r="28">
          <cell r="B28">
            <v>44</v>
          </cell>
          <cell r="J28">
            <v>0</v>
          </cell>
        </row>
        <row r="29">
          <cell r="B29">
            <v>40</v>
          </cell>
          <cell r="J29">
            <v>0</v>
          </cell>
        </row>
        <row r="30">
          <cell r="B30">
            <v>36</v>
          </cell>
          <cell r="J30">
            <v>0</v>
          </cell>
        </row>
        <row r="31">
          <cell r="B31">
            <v>32</v>
          </cell>
          <cell r="J31">
            <v>0</v>
          </cell>
        </row>
        <row r="32">
          <cell r="B32">
            <v>28</v>
          </cell>
          <cell r="J32">
            <v>0</v>
          </cell>
        </row>
        <row r="33">
          <cell r="B33">
            <v>24</v>
          </cell>
          <cell r="J33">
            <v>0</v>
          </cell>
        </row>
        <row r="34">
          <cell r="B34">
            <v>20</v>
          </cell>
          <cell r="J34">
            <v>0</v>
          </cell>
        </row>
        <row r="35">
          <cell r="B35">
            <v>16</v>
          </cell>
          <cell r="J35">
            <v>0</v>
          </cell>
        </row>
        <row r="36">
          <cell r="B36">
            <v>12</v>
          </cell>
          <cell r="J36">
            <v>0</v>
          </cell>
        </row>
        <row r="37">
          <cell r="B37">
            <v>8</v>
          </cell>
          <cell r="J37">
            <v>0</v>
          </cell>
        </row>
        <row r="38">
          <cell r="B38">
            <v>4</v>
          </cell>
          <cell r="J38">
            <v>0</v>
          </cell>
        </row>
      </sheetData>
      <sheetData sheetId="4">
        <row r="16">
          <cell r="D16">
            <v>6.8546169022503891</v>
          </cell>
          <cell r="K16">
            <v>0.99817430259004125</v>
          </cell>
        </row>
        <row r="17">
          <cell r="D17">
            <v>146.4426541736992</v>
          </cell>
        </row>
        <row r="22">
          <cell r="K22">
            <v>0.94</v>
          </cell>
        </row>
        <row r="23">
          <cell r="H23">
            <v>2.0041618025048356E-2</v>
          </cell>
          <cell r="I23">
            <v>2.1751280037338713E-2</v>
          </cell>
        </row>
        <row r="30">
          <cell r="B30">
            <v>1.0174107549317901</v>
          </cell>
        </row>
        <row r="31">
          <cell r="B31">
            <v>1.0174107549317901</v>
          </cell>
        </row>
        <row r="41">
          <cell r="B41">
            <v>256.29256417183962</v>
          </cell>
          <cell r="C41">
            <v>217.04757828829736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la de calculo"/>
      <sheetName val="Sensibilidad"/>
      <sheetName val="relaciones"/>
      <sheetName val="Distribuciones de carga"/>
      <sheetName val="modelos PCA"/>
    </sheetNames>
    <sheetDataSet>
      <sheetData sheetId="0"/>
      <sheetData sheetId="1"/>
      <sheetData sheetId="2">
        <row r="26">
          <cell r="W26">
            <v>179.34460087460465</v>
          </cell>
        </row>
        <row r="30">
          <cell r="W30">
            <v>487.52737207786299</v>
          </cell>
        </row>
      </sheetData>
      <sheetData sheetId="3">
        <row r="6">
          <cell r="B6">
            <v>34</v>
          </cell>
          <cell r="J6">
            <v>0</v>
          </cell>
        </row>
        <row r="7">
          <cell r="B7">
            <v>32</v>
          </cell>
          <cell r="J7">
            <v>0</v>
          </cell>
        </row>
        <row r="8">
          <cell r="B8">
            <v>30</v>
          </cell>
          <cell r="J8">
            <v>0</v>
          </cell>
        </row>
        <row r="9">
          <cell r="B9">
            <v>28</v>
          </cell>
          <cell r="J9">
            <v>0</v>
          </cell>
        </row>
        <row r="10">
          <cell r="B10">
            <v>26</v>
          </cell>
          <cell r="J10">
            <v>0</v>
          </cell>
        </row>
        <row r="11">
          <cell r="B11">
            <v>24</v>
          </cell>
          <cell r="J11">
            <v>0</v>
          </cell>
        </row>
        <row r="12">
          <cell r="B12">
            <v>22</v>
          </cell>
          <cell r="J12">
            <v>898714.33036074962</v>
          </cell>
        </row>
        <row r="13">
          <cell r="B13">
            <v>20</v>
          </cell>
          <cell r="J13">
            <v>0</v>
          </cell>
        </row>
        <row r="14">
          <cell r="B14">
            <v>18</v>
          </cell>
          <cell r="J14">
            <v>0</v>
          </cell>
        </row>
        <row r="15">
          <cell r="B15">
            <v>16</v>
          </cell>
          <cell r="J15">
            <v>0</v>
          </cell>
        </row>
        <row r="16">
          <cell r="B16">
            <v>14</v>
          </cell>
          <cell r="J16">
            <v>0</v>
          </cell>
        </row>
        <row r="17">
          <cell r="B17">
            <v>12</v>
          </cell>
          <cell r="J17">
            <v>91441.643068565478</v>
          </cell>
        </row>
        <row r="18">
          <cell r="B18">
            <v>10</v>
          </cell>
          <cell r="J18">
            <v>832211.31721997471</v>
          </cell>
        </row>
        <row r="19">
          <cell r="B19">
            <v>8</v>
          </cell>
          <cell r="J19">
            <v>0</v>
          </cell>
        </row>
        <row r="20">
          <cell r="B20">
            <v>6</v>
          </cell>
          <cell r="J20">
            <v>0</v>
          </cell>
        </row>
        <row r="21">
          <cell r="B21">
            <v>4</v>
          </cell>
          <cell r="J21">
            <v>0</v>
          </cell>
        </row>
        <row r="24">
          <cell r="B24">
            <v>60</v>
          </cell>
          <cell r="J24">
            <v>0</v>
          </cell>
        </row>
        <row r="25">
          <cell r="B25">
            <v>56</v>
          </cell>
          <cell r="J25">
            <v>0</v>
          </cell>
        </row>
        <row r="26">
          <cell r="B26">
            <v>52</v>
          </cell>
          <cell r="J26">
            <v>0</v>
          </cell>
        </row>
        <row r="27">
          <cell r="B27">
            <v>48</v>
          </cell>
          <cell r="J27">
            <v>0</v>
          </cell>
        </row>
        <row r="28">
          <cell r="B28">
            <v>44</v>
          </cell>
          <cell r="J28">
            <v>0</v>
          </cell>
        </row>
        <row r="29">
          <cell r="B29">
            <v>40</v>
          </cell>
          <cell r="J29">
            <v>0</v>
          </cell>
        </row>
        <row r="30">
          <cell r="B30">
            <v>36</v>
          </cell>
          <cell r="J30">
            <v>0</v>
          </cell>
        </row>
        <row r="31">
          <cell r="B31">
            <v>32</v>
          </cell>
          <cell r="J31">
            <v>0</v>
          </cell>
        </row>
        <row r="32">
          <cell r="B32">
            <v>28</v>
          </cell>
          <cell r="J32">
            <v>0</v>
          </cell>
        </row>
        <row r="33">
          <cell r="B33">
            <v>24</v>
          </cell>
          <cell r="J33">
            <v>0</v>
          </cell>
        </row>
        <row r="34">
          <cell r="B34">
            <v>20</v>
          </cell>
          <cell r="J34">
            <v>0</v>
          </cell>
        </row>
        <row r="35">
          <cell r="B35">
            <v>16</v>
          </cell>
          <cell r="J35">
            <v>0</v>
          </cell>
        </row>
        <row r="36">
          <cell r="B36">
            <v>12</v>
          </cell>
          <cell r="J36">
            <v>0</v>
          </cell>
        </row>
        <row r="37">
          <cell r="B37">
            <v>8</v>
          </cell>
          <cell r="J37">
            <v>0</v>
          </cell>
        </row>
        <row r="38">
          <cell r="B38">
            <v>4</v>
          </cell>
          <cell r="J38">
            <v>0</v>
          </cell>
        </row>
      </sheetData>
      <sheetData sheetId="4">
        <row r="16">
          <cell r="D16">
            <v>5.8610209177555532</v>
          </cell>
          <cell r="K16">
            <v>0.97232348159584781</v>
          </cell>
        </row>
        <row r="17">
          <cell r="D17">
            <v>487.52737207786299</v>
          </cell>
        </row>
        <row r="22">
          <cell r="K22">
            <v>0.94</v>
          </cell>
        </row>
        <row r="23">
          <cell r="H23">
            <v>9.9885095823784402E-3</v>
          </cell>
          <cell r="I23">
            <v>9.2457605423648687E-3</v>
          </cell>
        </row>
        <row r="30">
          <cell r="B30">
            <v>1.0174107549317901</v>
          </cell>
        </row>
        <row r="31">
          <cell r="B31">
            <v>1.0174107549317901</v>
          </cell>
        </row>
        <row r="41">
          <cell r="B41">
            <v>256.29374294105475</v>
          </cell>
          <cell r="C41">
            <v>217.90116623053777</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drawing" Target="../drawings/drawing2.xml"/><Relationship Id="rId7" Type="http://schemas.openxmlformats.org/officeDocument/2006/relationships/control" Target="../activeX/activeX2.xml"/><Relationship Id="rId2" Type="http://schemas.openxmlformats.org/officeDocument/2006/relationships/printerSettings" Target="../printerSettings/printerSettings2.bin"/><Relationship Id="rId1" Type="http://schemas.openxmlformats.org/officeDocument/2006/relationships/hyperlink" Target="mailto:christianrojas_@hotmail.com" TargetMode="External"/><Relationship Id="rId6" Type="http://schemas.openxmlformats.org/officeDocument/2006/relationships/image" Target="../media/image2.emf"/><Relationship Id="rId5" Type="http://schemas.openxmlformats.org/officeDocument/2006/relationships/control" Target="../activeX/activeX1.xml"/><Relationship Id="rId4" Type="http://schemas.openxmlformats.org/officeDocument/2006/relationships/vmlDrawing" Target="../drawings/vmlDrawing1.vm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image" Target="../media/image5.emf"/><Relationship Id="rId3" Type="http://schemas.openxmlformats.org/officeDocument/2006/relationships/drawing" Target="../drawings/drawing3.xml"/><Relationship Id="rId7" Type="http://schemas.openxmlformats.org/officeDocument/2006/relationships/control" Target="../activeX/activeX4.xml"/><Relationship Id="rId2" Type="http://schemas.openxmlformats.org/officeDocument/2006/relationships/printerSettings" Target="../printerSettings/printerSettings3.bin"/><Relationship Id="rId1" Type="http://schemas.openxmlformats.org/officeDocument/2006/relationships/hyperlink" Target="mailto:christianrojas_@hotmail.com" TargetMode="External"/><Relationship Id="rId6" Type="http://schemas.openxmlformats.org/officeDocument/2006/relationships/image" Target="../media/image4.emf"/><Relationship Id="rId5" Type="http://schemas.openxmlformats.org/officeDocument/2006/relationships/control" Target="../activeX/activeX3.xml"/><Relationship Id="rId4" Type="http://schemas.openxmlformats.org/officeDocument/2006/relationships/vmlDrawing" Target="../drawings/vmlDrawing2.vm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AL84"/>
  <sheetViews>
    <sheetView showGridLines="0" tabSelected="1" view="pageBreakPreview" zoomScale="70" zoomScaleNormal="85" zoomScaleSheetLayoutView="70" workbookViewId="0">
      <selection activeCell="G9" sqref="G9"/>
    </sheetView>
  </sheetViews>
  <sheetFormatPr baseColWidth="10" defaultRowHeight="12.75" x14ac:dyDescent="0.2"/>
  <cols>
    <col min="1" max="1" width="2.5703125" style="1" customWidth="1"/>
    <col min="2" max="2" width="15.7109375" style="1" customWidth="1"/>
    <col min="3" max="3" width="13.85546875" style="1" customWidth="1"/>
    <col min="4" max="4" width="13.7109375" style="1" customWidth="1"/>
    <col min="5" max="5" width="9" style="1" customWidth="1"/>
    <col min="6" max="6" width="11.140625" style="1" customWidth="1"/>
    <col min="7" max="7" width="13.7109375" style="1" customWidth="1"/>
    <col min="8" max="8" width="10.7109375" style="1" customWidth="1"/>
    <col min="9" max="9" width="9.85546875" style="1" customWidth="1"/>
    <col min="10" max="10" width="10.42578125" style="1" customWidth="1"/>
    <col min="11" max="11" width="23.7109375" style="1" customWidth="1"/>
    <col min="12" max="12" width="14.42578125" style="1" customWidth="1"/>
    <col min="13" max="13" width="2.42578125" style="1" customWidth="1"/>
    <col min="14" max="14" width="13.140625" style="1" customWidth="1"/>
    <col min="15" max="15" width="12" style="1" customWidth="1"/>
    <col min="16" max="16" width="4.85546875" style="1" customWidth="1"/>
    <col min="17" max="17" width="14" style="1" customWidth="1"/>
    <col min="18" max="18" width="13" style="1" customWidth="1"/>
    <col min="19" max="19" width="18.28515625" style="1" customWidth="1"/>
    <col min="20" max="20" width="13.85546875" style="1" customWidth="1"/>
    <col min="21" max="21" width="9.85546875" style="1" customWidth="1"/>
    <col min="22" max="22" width="2.5703125" style="1" customWidth="1"/>
    <col min="23" max="23" width="10.85546875" style="1" customWidth="1"/>
    <col min="24" max="16384" width="11.42578125" style="1"/>
  </cols>
  <sheetData>
    <row r="1" spans="1:22" ht="9" customHeight="1" x14ac:dyDescent="0.2">
      <c r="A1" s="97"/>
      <c r="B1" s="98"/>
      <c r="C1" s="98"/>
      <c r="D1" s="98"/>
      <c r="E1" s="98"/>
      <c r="F1" s="98"/>
      <c r="G1" s="98"/>
      <c r="H1" s="98"/>
      <c r="I1" s="98"/>
      <c r="J1" s="98"/>
      <c r="K1" s="98"/>
      <c r="L1" s="98"/>
      <c r="M1" s="98"/>
      <c r="N1" s="98"/>
      <c r="O1" s="98"/>
      <c r="P1" s="98"/>
      <c r="Q1" s="98"/>
      <c r="R1" s="98"/>
      <c r="S1" s="98"/>
      <c r="T1" s="98"/>
      <c r="U1" s="98"/>
      <c r="V1" s="99"/>
    </row>
    <row r="2" spans="1:22" s="101" customFormat="1" ht="23.25" customHeight="1" x14ac:dyDescent="0.2">
      <c r="A2" s="170"/>
      <c r="B2" s="338"/>
      <c r="C2" s="339"/>
      <c r="D2" s="340"/>
      <c r="E2" s="347" t="s">
        <v>166</v>
      </c>
      <c r="F2" s="347"/>
      <c r="G2" s="347"/>
      <c r="H2" s="347"/>
      <c r="I2" s="347"/>
      <c r="J2" s="347"/>
      <c r="K2" s="347"/>
      <c r="L2" s="347"/>
      <c r="M2" s="347"/>
      <c r="N2" s="347"/>
      <c r="O2" s="347"/>
      <c r="P2" s="347"/>
      <c r="Q2" s="347"/>
      <c r="R2" s="347"/>
      <c r="S2" s="347"/>
      <c r="T2" s="347"/>
      <c r="U2" s="347"/>
      <c r="V2" s="177"/>
    </row>
    <row r="3" spans="1:22" s="101" customFormat="1" ht="23.25" customHeight="1" x14ac:dyDescent="0.2">
      <c r="A3" s="170"/>
      <c r="B3" s="341"/>
      <c r="C3" s="342"/>
      <c r="D3" s="343"/>
      <c r="E3" s="348" t="s">
        <v>164</v>
      </c>
      <c r="F3" s="348"/>
      <c r="G3" s="348"/>
      <c r="H3" s="348"/>
      <c r="I3" s="348"/>
      <c r="J3" s="348"/>
      <c r="K3" s="348"/>
      <c r="L3" s="348" t="s">
        <v>167</v>
      </c>
      <c r="M3" s="348"/>
      <c r="N3" s="348"/>
      <c r="O3" s="348"/>
      <c r="P3" s="348"/>
      <c r="Q3" s="348"/>
      <c r="R3" s="348"/>
      <c r="S3" s="348"/>
      <c r="T3" s="348"/>
      <c r="U3" s="348"/>
      <c r="V3" s="177"/>
    </row>
    <row r="4" spans="1:22" s="101" customFormat="1" ht="23.25" customHeight="1" x14ac:dyDescent="0.2">
      <c r="A4" s="170"/>
      <c r="B4" s="344"/>
      <c r="C4" s="345"/>
      <c r="D4" s="346"/>
      <c r="E4" s="348" t="s">
        <v>168</v>
      </c>
      <c r="F4" s="348"/>
      <c r="G4" s="348"/>
      <c r="H4" s="348"/>
      <c r="I4" s="348"/>
      <c r="J4" s="348"/>
      <c r="K4" s="348"/>
      <c r="L4" s="348"/>
      <c r="M4" s="348"/>
      <c r="N4" s="348"/>
      <c r="O4" s="348"/>
      <c r="P4" s="348"/>
      <c r="Q4" s="348"/>
      <c r="R4" s="348"/>
      <c r="S4" s="348"/>
      <c r="T4" s="348"/>
      <c r="U4" s="348"/>
      <c r="V4" s="184"/>
    </row>
    <row r="5" spans="1:22" ht="7.5" customHeight="1" x14ac:dyDescent="0.25">
      <c r="A5" s="102"/>
      <c r="B5" s="176"/>
      <c r="C5" s="176"/>
      <c r="D5" s="176"/>
      <c r="E5" s="176"/>
      <c r="F5" s="176"/>
      <c r="G5" s="176"/>
      <c r="H5" s="176"/>
      <c r="I5" s="176"/>
      <c r="J5" s="176"/>
      <c r="K5" s="176"/>
      <c r="L5" s="176"/>
      <c r="M5" s="176"/>
      <c r="N5" s="176"/>
      <c r="O5" s="176"/>
      <c r="P5" s="176"/>
      <c r="Q5" s="176"/>
      <c r="R5" s="176"/>
      <c r="S5" s="176"/>
      <c r="T5" s="176"/>
      <c r="U5" s="176"/>
      <c r="V5" s="103"/>
    </row>
    <row r="6" spans="1:22" ht="6.75" customHeight="1" x14ac:dyDescent="0.35">
      <c r="A6" s="102"/>
      <c r="B6" s="247" t="s">
        <v>161</v>
      </c>
      <c r="C6" s="248"/>
      <c r="D6" s="248"/>
      <c r="E6" s="248"/>
      <c r="F6" s="248"/>
      <c r="G6" s="248"/>
      <c r="H6" s="248"/>
      <c r="I6" s="248"/>
      <c r="J6" s="248"/>
      <c r="K6" s="248"/>
      <c r="L6" s="249"/>
      <c r="M6" s="217"/>
      <c r="N6" s="223"/>
      <c r="O6" s="224"/>
      <c r="P6" s="224"/>
      <c r="Q6" s="224"/>
      <c r="R6" s="224"/>
      <c r="S6" s="224"/>
      <c r="T6" s="224"/>
      <c r="U6" s="225"/>
      <c r="V6" s="104"/>
    </row>
    <row r="7" spans="1:22" ht="18" customHeight="1" thickBot="1" x14ac:dyDescent="0.4">
      <c r="A7" s="102"/>
      <c r="B7" s="349"/>
      <c r="C7" s="350"/>
      <c r="D7" s="350"/>
      <c r="E7" s="350"/>
      <c r="F7" s="350"/>
      <c r="G7" s="350"/>
      <c r="H7" s="350"/>
      <c r="I7" s="350"/>
      <c r="J7" s="350"/>
      <c r="K7" s="350"/>
      <c r="L7" s="351"/>
      <c r="M7" s="102"/>
      <c r="N7" s="226" t="s">
        <v>20</v>
      </c>
      <c r="O7" s="227"/>
      <c r="P7" s="227"/>
      <c r="Q7" s="218"/>
      <c r="R7" s="322"/>
      <c r="S7" s="322"/>
      <c r="T7" s="322"/>
      <c r="U7" s="116"/>
      <c r="V7" s="104"/>
    </row>
    <row r="8" spans="1:22" ht="18.75" customHeight="1" thickTop="1" thickBot="1" x14ac:dyDescent="0.4">
      <c r="A8" s="102"/>
      <c r="B8" s="208" t="s">
        <v>162</v>
      </c>
      <c r="C8" s="210" t="s">
        <v>13</v>
      </c>
      <c r="D8" s="322"/>
      <c r="E8" s="322"/>
      <c r="F8" s="322"/>
      <c r="G8" s="210" t="s">
        <v>14</v>
      </c>
      <c r="H8" s="322"/>
      <c r="I8" s="322"/>
      <c r="J8" s="209"/>
      <c r="K8" s="211"/>
      <c r="L8" s="215"/>
      <c r="M8" s="216"/>
      <c r="N8" s="226" t="s">
        <v>22</v>
      </c>
      <c r="O8" s="228"/>
      <c r="P8" s="228"/>
      <c r="Q8" s="218"/>
      <c r="R8" s="322"/>
      <c r="S8" s="322"/>
      <c r="T8" s="322"/>
      <c r="U8" s="219"/>
      <c r="V8" s="104"/>
    </row>
    <row r="9" spans="1:22" ht="18.75" customHeight="1" thickTop="1" thickBot="1" x14ac:dyDescent="0.4">
      <c r="A9" s="102"/>
      <c r="B9" s="208" t="s">
        <v>15</v>
      </c>
      <c r="C9" s="210" t="s">
        <v>158</v>
      </c>
      <c r="D9" s="322"/>
      <c r="E9" s="322"/>
      <c r="F9" s="322"/>
      <c r="G9" s="210" t="s">
        <v>21</v>
      </c>
      <c r="H9" s="323"/>
      <c r="I9" s="323"/>
      <c r="J9" s="210" t="s">
        <v>157</v>
      </c>
      <c r="K9" s="212"/>
      <c r="L9" s="215"/>
      <c r="M9" s="216"/>
      <c r="N9" s="336" t="s">
        <v>143</v>
      </c>
      <c r="O9" s="337"/>
      <c r="P9" s="337"/>
      <c r="Q9" s="218"/>
      <c r="R9" s="322"/>
      <c r="S9" s="322"/>
      <c r="T9" s="322"/>
      <c r="U9" s="219"/>
      <c r="V9" s="104"/>
    </row>
    <row r="10" spans="1:22" ht="18.75" customHeight="1" thickTop="1" thickBot="1" x14ac:dyDescent="0.4">
      <c r="A10" s="102"/>
      <c r="B10" s="208" t="s">
        <v>16</v>
      </c>
      <c r="C10" s="210" t="s">
        <v>163</v>
      </c>
      <c r="D10" s="322"/>
      <c r="E10" s="322"/>
      <c r="F10" s="322"/>
      <c r="G10" s="210" t="s">
        <v>23</v>
      </c>
      <c r="H10" s="324"/>
      <c r="I10" s="324"/>
      <c r="J10" s="324"/>
      <c r="K10" s="324"/>
      <c r="L10" s="215"/>
      <c r="M10" s="216"/>
      <c r="N10" s="226" t="s">
        <v>160</v>
      </c>
      <c r="O10" s="227"/>
      <c r="P10" s="227"/>
      <c r="Q10" s="218"/>
      <c r="R10" s="322"/>
      <c r="S10" s="322"/>
      <c r="T10" s="322"/>
      <c r="U10" s="219"/>
      <c r="V10" s="104"/>
    </row>
    <row r="11" spans="1:22" ht="6.75" customHeight="1" thickTop="1" x14ac:dyDescent="0.35">
      <c r="A11" s="102"/>
      <c r="B11" s="213"/>
      <c r="C11" s="130"/>
      <c r="D11" s="130"/>
      <c r="E11" s="130"/>
      <c r="F11" s="130"/>
      <c r="G11" s="130"/>
      <c r="H11" s="130"/>
      <c r="I11" s="130"/>
      <c r="J11" s="130"/>
      <c r="K11" s="130"/>
      <c r="L11" s="214"/>
      <c r="M11" s="217"/>
      <c r="N11" s="220"/>
      <c r="O11" s="221"/>
      <c r="P11" s="221"/>
      <c r="Q11" s="221"/>
      <c r="R11" s="221"/>
      <c r="S11" s="221"/>
      <c r="T11" s="221"/>
      <c r="U11" s="222"/>
      <c r="V11" s="104"/>
    </row>
    <row r="12" spans="1:22" ht="6.75" customHeight="1" x14ac:dyDescent="0.2">
      <c r="A12" s="102"/>
      <c r="B12" s="135"/>
      <c r="C12" s="135"/>
      <c r="D12" s="105"/>
      <c r="E12" s="105"/>
      <c r="F12" s="105"/>
      <c r="G12" s="136"/>
      <c r="H12" s="136"/>
      <c r="I12" s="136"/>
      <c r="J12" s="136"/>
      <c r="K12" s="136"/>
      <c r="L12" s="136"/>
      <c r="M12" s="169"/>
      <c r="N12" s="105"/>
      <c r="O12" s="105"/>
      <c r="P12" s="105"/>
      <c r="Q12" s="105"/>
      <c r="R12" s="105"/>
      <c r="S12" s="105"/>
      <c r="T12" s="105"/>
      <c r="U12" s="137"/>
      <c r="V12" s="107"/>
    </row>
    <row r="13" spans="1:22" ht="18.75" customHeight="1" x14ac:dyDescent="0.2">
      <c r="A13" s="102"/>
      <c r="B13" s="288" t="s">
        <v>12</v>
      </c>
      <c r="C13" s="289"/>
      <c r="D13" s="289"/>
      <c r="E13" s="289"/>
      <c r="F13" s="289"/>
      <c r="G13" s="289"/>
      <c r="H13" s="289"/>
      <c r="I13" s="289"/>
      <c r="J13" s="289"/>
      <c r="K13" s="289"/>
      <c r="L13" s="290"/>
      <c r="M13" s="134"/>
      <c r="N13" s="288" t="s">
        <v>127</v>
      </c>
      <c r="O13" s="289"/>
      <c r="P13" s="289"/>
      <c r="Q13" s="289"/>
      <c r="R13" s="289"/>
      <c r="S13" s="289"/>
      <c r="T13" s="289"/>
      <c r="U13" s="290"/>
      <c r="V13" s="107"/>
    </row>
    <row r="14" spans="1:22" ht="6" customHeight="1" x14ac:dyDescent="0.2">
      <c r="A14" s="102"/>
      <c r="B14" s="135"/>
      <c r="C14" s="135"/>
      <c r="D14" s="105"/>
      <c r="E14" s="105"/>
      <c r="F14" s="105"/>
      <c r="G14" s="136"/>
      <c r="H14" s="136"/>
      <c r="I14" s="136"/>
      <c r="J14" s="136"/>
      <c r="K14" s="136"/>
      <c r="L14" s="136"/>
      <c r="M14" s="179"/>
      <c r="U14" s="98"/>
      <c r="V14" s="107"/>
    </row>
    <row r="15" spans="1:22" ht="21" customHeight="1" thickBot="1" x14ac:dyDescent="0.25">
      <c r="A15" s="102"/>
      <c r="B15" s="291" t="s">
        <v>11</v>
      </c>
      <c r="C15" s="292"/>
      <c r="D15" s="292"/>
      <c r="E15" s="292"/>
      <c r="F15" s="292"/>
      <c r="G15" s="292"/>
      <c r="H15" s="292"/>
      <c r="I15" s="292"/>
      <c r="J15" s="292"/>
      <c r="K15" s="292"/>
      <c r="L15" s="293"/>
      <c r="M15" s="179"/>
      <c r="N15" s="334" t="s">
        <v>137</v>
      </c>
      <c r="O15" s="335"/>
      <c r="P15" s="335"/>
      <c r="Q15" s="335"/>
      <c r="R15" s="155"/>
      <c r="S15" s="155"/>
      <c r="T15" s="155"/>
      <c r="U15" s="183"/>
      <c r="V15" s="107"/>
    </row>
    <row r="16" spans="1:22" ht="15.75" customHeight="1" thickTop="1" thickBot="1" x14ac:dyDescent="0.25">
      <c r="A16" s="102"/>
      <c r="B16" s="170" t="s">
        <v>5</v>
      </c>
      <c r="C16" s="101"/>
      <c r="D16" s="101"/>
      <c r="E16" s="167" t="s">
        <v>4</v>
      </c>
      <c r="F16" s="6"/>
      <c r="G16" s="101"/>
      <c r="H16" s="101"/>
      <c r="I16" s="5"/>
      <c r="J16" s="5"/>
      <c r="K16" s="2"/>
      <c r="L16" s="3"/>
      <c r="M16" s="179"/>
      <c r="N16" s="301" t="s">
        <v>141</v>
      </c>
      <c r="O16" s="302"/>
      <c r="P16" s="302"/>
      <c r="Q16" s="302"/>
      <c r="R16" s="123"/>
      <c r="S16" s="156" t="s">
        <v>142</v>
      </c>
      <c r="T16" s="123"/>
      <c r="U16" s="121"/>
      <c r="V16" s="107"/>
    </row>
    <row r="17" spans="1:22" ht="17.25" customHeight="1" thickTop="1" thickBot="1" x14ac:dyDescent="0.25">
      <c r="A17" s="102"/>
      <c r="B17" s="170" t="s">
        <v>3</v>
      </c>
      <c r="C17" s="101"/>
      <c r="D17" s="101"/>
      <c r="E17" s="167" t="s">
        <v>2</v>
      </c>
      <c r="F17" s="7"/>
      <c r="G17" s="101"/>
      <c r="H17" s="101"/>
      <c r="I17" s="5"/>
      <c r="J17" s="5"/>
      <c r="K17" s="2"/>
      <c r="L17" s="3"/>
      <c r="M17" s="179"/>
      <c r="N17" s="329"/>
      <c r="O17" s="330"/>
      <c r="P17" s="330"/>
      <c r="Q17" s="330"/>
      <c r="R17" s="330"/>
      <c r="S17" s="330"/>
      <c r="T17" s="330"/>
      <c r="U17" s="331"/>
      <c r="V17" s="107"/>
    </row>
    <row r="18" spans="1:22" ht="17.25" thickTop="1" thickBot="1" x14ac:dyDescent="0.25">
      <c r="A18" s="102"/>
      <c r="B18" s="170" t="s">
        <v>1</v>
      </c>
      <c r="C18" s="101"/>
      <c r="D18" s="101"/>
      <c r="E18" s="167" t="s">
        <v>0</v>
      </c>
      <c r="F18" s="7"/>
      <c r="G18" s="101"/>
      <c r="H18" s="101"/>
      <c r="I18" s="5"/>
      <c r="J18" s="5"/>
      <c r="K18" s="2"/>
      <c r="L18" s="3"/>
      <c r="M18" s="179"/>
      <c r="N18" s="329" t="s">
        <v>106</v>
      </c>
      <c r="O18" s="330"/>
      <c r="P18" s="330"/>
      <c r="Q18" s="330"/>
      <c r="R18" s="330"/>
      <c r="S18" s="330"/>
      <c r="T18" s="330"/>
      <c r="U18" s="331"/>
      <c r="V18" s="107"/>
    </row>
    <row r="19" spans="1:22" ht="14.25" customHeight="1" thickTop="1" thickBot="1" x14ac:dyDescent="0.25">
      <c r="A19" s="102"/>
      <c r="B19" s="114"/>
      <c r="C19" s="105"/>
      <c r="D19" s="105"/>
      <c r="E19" s="105"/>
      <c r="F19" s="105"/>
      <c r="G19" s="181"/>
      <c r="H19" s="181"/>
      <c r="I19" s="143"/>
      <c r="J19" s="143"/>
      <c r="K19" s="144"/>
      <c r="L19" s="145"/>
      <c r="M19" s="179"/>
      <c r="N19" s="259" t="s">
        <v>103</v>
      </c>
      <c r="O19" s="332"/>
      <c r="Q19" s="260" t="s">
        <v>107</v>
      </c>
      <c r="R19" s="260"/>
      <c r="S19" s="260"/>
      <c r="T19" s="333"/>
      <c r="U19" s="303" t="s">
        <v>55</v>
      </c>
      <c r="V19" s="107"/>
    </row>
    <row r="20" spans="1:22" ht="6" customHeight="1" thickTop="1" thickBot="1" x14ac:dyDescent="0.25">
      <c r="A20" s="102"/>
      <c r="B20" s="135"/>
      <c r="C20" s="135"/>
      <c r="D20" s="105"/>
      <c r="E20" s="105"/>
      <c r="F20" s="105"/>
      <c r="G20" s="136"/>
      <c r="H20" s="136"/>
      <c r="I20" s="136"/>
      <c r="J20" s="136"/>
      <c r="K20" s="136"/>
      <c r="L20" s="136"/>
      <c r="M20" s="179"/>
      <c r="N20" s="259"/>
      <c r="O20" s="332"/>
      <c r="P20" s="138"/>
      <c r="Q20" s="260"/>
      <c r="R20" s="260"/>
      <c r="S20" s="260"/>
      <c r="T20" s="332"/>
      <c r="U20" s="303"/>
      <c r="V20" s="107"/>
    </row>
    <row r="21" spans="1:22" ht="17.25" thickTop="1" thickBot="1" x14ac:dyDescent="0.25">
      <c r="A21" s="102"/>
      <c r="B21" s="244" t="s">
        <v>9</v>
      </c>
      <c r="C21" s="245"/>
      <c r="D21" s="245"/>
      <c r="E21" s="245"/>
      <c r="F21" s="245"/>
      <c r="G21" s="245"/>
      <c r="H21" s="245"/>
      <c r="I21" s="245"/>
      <c r="J21" s="245"/>
      <c r="K21" s="245"/>
      <c r="L21" s="246"/>
      <c r="N21" s="170" t="s">
        <v>17</v>
      </c>
      <c r="O21" s="122"/>
      <c r="Q21" s="101" t="s">
        <v>108</v>
      </c>
      <c r="R21" s="101"/>
      <c r="T21" s="123"/>
      <c r="U21" s="132" t="s">
        <v>55</v>
      </c>
      <c r="V21" s="107"/>
    </row>
    <row r="22" spans="1:22" ht="26.25" customHeight="1" thickTop="1" thickBot="1" x14ac:dyDescent="0.25">
      <c r="A22" s="102"/>
      <c r="B22" s="326"/>
      <c r="C22" s="327"/>
      <c r="D22" s="327"/>
      <c r="E22" s="327"/>
      <c r="F22" s="327"/>
      <c r="G22" s="327"/>
      <c r="H22" s="327"/>
      <c r="I22" s="327"/>
      <c r="J22" s="327"/>
      <c r="K22" s="327"/>
      <c r="L22" s="328"/>
      <c r="M22" s="179"/>
      <c r="N22" s="131" t="s">
        <v>123</v>
      </c>
      <c r="O22" s="122"/>
      <c r="Q22" s="194" t="s">
        <v>120</v>
      </c>
      <c r="R22" s="101"/>
      <c r="T22" s="123"/>
      <c r="U22" s="132"/>
      <c r="V22" s="107"/>
    </row>
    <row r="23" spans="1:22" ht="17.25" customHeight="1" thickTop="1" thickBot="1" x14ac:dyDescent="0.25">
      <c r="A23" s="102"/>
      <c r="B23" s="326"/>
      <c r="C23" s="327"/>
      <c r="D23" s="327"/>
      <c r="E23" s="327"/>
      <c r="F23" s="327"/>
      <c r="G23" s="327"/>
      <c r="H23" s="327"/>
      <c r="I23" s="327"/>
      <c r="J23" s="327"/>
      <c r="K23" s="327"/>
      <c r="L23" s="328"/>
      <c r="M23" s="179"/>
      <c r="N23" s="198" t="s">
        <v>124</v>
      </c>
      <c r="O23" s="122"/>
      <c r="Q23" s="101" t="s">
        <v>121</v>
      </c>
      <c r="R23" s="101"/>
      <c r="S23" s="167"/>
      <c r="T23" s="162"/>
      <c r="U23" s="132"/>
      <c r="V23" s="107"/>
    </row>
    <row r="24" spans="1:22" ht="17.25" customHeight="1" thickTop="1" thickBot="1" x14ac:dyDescent="0.25">
      <c r="A24" s="102"/>
      <c r="B24" s="326"/>
      <c r="C24" s="327"/>
      <c r="D24" s="327"/>
      <c r="E24" s="327"/>
      <c r="F24" s="327"/>
      <c r="G24" s="327"/>
      <c r="H24" s="327"/>
      <c r="I24" s="327"/>
      <c r="J24" s="327"/>
      <c r="K24" s="327"/>
      <c r="L24" s="328"/>
      <c r="N24" s="131"/>
      <c r="P24" s="325"/>
      <c r="Q24" s="272" t="s">
        <v>110</v>
      </c>
      <c r="R24" s="272"/>
      <c r="S24" s="109" t="s">
        <v>134</v>
      </c>
      <c r="T24" s="125"/>
      <c r="U24" s="132"/>
      <c r="V24" s="107"/>
    </row>
    <row r="25" spans="1:22" ht="13.5" customHeight="1" thickTop="1" x14ac:dyDescent="0.2">
      <c r="A25" s="102"/>
      <c r="B25" s="256"/>
      <c r="C25" s="257"/>
      <c r="D25" s="257"/>
      <c r="E25" s="257"/>
      <c r="F25" s="257"/>
      <c r="G25" s="257"/>
      <c r="H25" s="257"/>
      <c r="I25" s="257"/>
      <c r="J25" s="257"/>
      <c r="K25" s="257"/>
      <c r="L25" s="258"/>
      <c r="M25" s="179"/>
      <c r="N25" s="131"/>
      <c r="P25" s="325"/>
      <c r="Q25" s="272"/>
      <c r="R25" s="272"/>
      <c r="S25" s="272" t="s">
        <v>135</v>
      </c>
      <c r="T25" s="270"/>
      <c r="U25" s="178"/>
      <c r="V25" s="107"/>
    </row>
    <row r="26" spans="1:22" ht="6" customHeight="1" thickBot="1" x14ac:dyDescent="0.25">
      <c r="A26" s="102"/>
      <c r="N26" s="124"/>
      <c r="Q26" s="272"/>
      <c r="R26" s="272"/>
      <c r="S26" s="272"/>
      <c r="T26" s="271"/>
      <c r="U26" s="178"/>
      <c r="V26" s="107"/>
    </row>
    <row r="27" spans="1:22" ht="17.25" thickTop="1" thickBot="1" x14ac:dyDescent="0.25">
      <c r="A27" s="102"/>
      <c r="B27" s="244" t="s">
        <v>140</v>
      </c>
      <c r="C27" s="245"/>
      <c r="D27" s="245"/>
      <c r="E27" s="245"/>
      <c r="F27" s="245"/>
      <c r="G27" s="245"/>
      <c r="H27" s="245"/>
      <c r="I27" s="245"/>
      <c r="J27" s="245"/>
      <c r="K27" s="245"/>
      <c r="L27" s="246"/>
      <c r="M27" s="179"/>
      <c r="N27" s="102"/>
      <c r="Q27" s="101" t="s">
        <v>109</v>
      </c>
      <c r="R27" s="101"/>
      <c r="S27" s="167"/>
      <c r="T27" s="125"/>
      <c r="U27" s="178"/>
      <c r="V27" s="107"/>
    </row>
    <row r="28" spans="1:22" ht="15.75" customHeight="1" thickTop="1" thickBot="1" x14ac:dyDescent="0.25">
      <c r="A28" s="102"/>
      <c r="B28" s="108" t="s">
        <v>6</v>
      </c>
      <c r="C28" s="109"/>
      <c r="D28" s="287"/>
      <c r="E28" s="287"/>
      <c r="F28" s="287"/>
      <c r="G28" s="287"/>
      <c r="H28" s="287"/>
      <c r="I28" s="287"/>
      <c r="J28" s="287"/>
      <c r="K28" s="287"/>
      <c r="L28" s="173"/>
      <c r="M28" s="179"/>
      <c r="N28" s="102"/>
      <c r="Q28" s="101"/>
      <c r="R28" s="101"/>
      <c r="T28" s="109"/>
      <c r="U28" s="132"/>
      <c r="V28" s="107"/>
    </row>
    <row r="29" spans="1:22" ht="16.5" customHeight="1" thickTop="1" thickBot="1" x14ac:dyDescent="0.25">
      <c r="A29" s="102"/>
      <c r="B29" s="108" t="s">
        <v>7</v>
      </c>
      <c r="C29" s="109"/>
      <c r="D29" s="319"/>
      <c r="E29" s="319"/>
      <c r="F29" s="319"/>
      <c r="G29" s="319"/>
      <c r="H29" s="319"/>
      <c r="I29" s="319"/>
      <c r="J29" s="287"/>
      <c r="K29" s="287"/>
      <c r="L29" s="173"/>
      <c r="M29" s="179"/>
      <c r="N29" s="102"/>
      <c r="P29" s="313" t="s">
        <v>136</v>
      </c>
      <c r="Q29" s="314"/>
      <c r="R29" s="314"/>
      <c r="S29" s="315"/>
      <c r="U29" s="119"/>
      <c r="V29" s="107"/>
    </row>
    <row r="30" spans="1:22" ht="6" customHeight="1" thickTop="1" x14ac:dyDescent="0.2">
      <c r="A30" s="102"/>
      <c r="B30" s="110"/>
      <c r="C30" s="171"/>
      <c r="D30" s="171"/>
      <c r="E30" s="171"/>
      <c r="F30" s="171"/>
      <c r="G30" s="171"/>
      <c r="H30" s="171"/>
      <c r="I30" s="171"/>
      <c r="J30" s="171"/>
      <c r="K30" s="171"/>
      <c r="L30" s="172"/>
      <c r="M30" s="179"/>
      <c r="N30" s="102"/>
      <c r="P30" s="316"/>
      <c r="Q30" s="317"/>
      <c r="R30" s="317"/>
      <c r="S30" s="318"/>
      <c r="T30" s="109"/>
      <c r="U30" s="119"/>
      <c r="V30" s="107"/>
    </row>
    <row r="31" spans="1:22" ht="6" customHeight="1" x14ac:dyDescent="0.2">
      <c r="A31" s="102"/>
      <c r="N31" s="102"/>
      <c r="P31" s="283" t="s">
        <v>114</v>
      </c>
      <c r="Q31" s="284"/>
      <c r="R31" s="283" t="s">
        <v>111</v>
      </c>
      <c r="S31" s="284"/>
      <c r="T31" s="109"/>
      <c r="U31" s="119"/>
      <c r="V31" s="107"/>
    </row>
    <row r="32" spans="1:22" ht="21" customHeight="1" x14ac:dyDescent="0.2">
      <c r="A32" s="102"/>
      <c r="B32" s="244" t="s">
        <v>10</v>
      </c>
      <c r="C32" s="245"/>
      <c r="D32" s="245"/>
      <c r="E32" s="245"/>
      <c r="F32" s="245"/>
      <c r="G32" s="245"/>
      <c r="H32" s="245"/>
      <c r="I32" s="245"/>
      <c r="J32" s="245"/>
      <c r="K32" s="245"/>
      <c r="L32" s="246"/>
      <c r="M32" s="179"/>
      <c r="N32" s="102"/>
      <c r="P32" s="285"/>
      <c r="Q32" s="286"/>
      <c r="R32" s="285"/>
      <c r="S32" s="286"/>
      <c r="T32" s="111"/>
      <c r="U32" s="112"/>
      <c r="V32" s="107"/>
    </row>
    <row r="33" spans="1:23" ht="29.25" customHeight="1" x14ac:dyDescent="0.2">
      <c r="A33" s="102"/>
      <c r="B33" s="262"/>
      <c r="C33" s="263"/>
      <c r="D33" s="263"/>
      <c r="E33" s="263"/>
      <c r="F33" s="263"/>
      <c r="G33" s="263"/>
      <c r="H33" s="263"/>
      <c r="I33" s="263"/>
      <c r="J33" s="263"/>
      <c r="K33" s="263"/>
      <c r="L33" s="264"/>
      <c r="M33" s="113"/>
      <c r="N33" s="102"/>
      <c r="P33" s="309"/>
      <c r="Q33" s="310"/>
      <c r="R33" s="305"/>
      <c r="S33" s="306"/>
      <c r="U33" s="107"/>
      <c r="V33" s="107"/>
    </row>
    <row r="34" spans="1:23" ht="29.25" customHeight="1" thickBot="1" x14ac:dyDescent="0.25">
      <c r="A34" s="102"/>
      <c r="B34" s="262"/>
      <c r="C34" s="263"/>
      <c r="D34" s="263"/>
      <c r="E34" s="263"/>
      <c r="F34" s="263"/>
      <c r="G34" s="263"/>
      <c r="H34" s="263"/>
      <c r="I34" s="263"/>
      <c r="J34" s="263"/>
      <c r="K34" s="263"/>
      <c r="L34" s="264"/>
      <c r="M34" s="113"/>
      <c r="N34" s="102"/>
      <c r="P34" s="279"/>
      <c r="Q34" s="280"/>
      <c r="R34" s="281"/>
      <c r="S34" s="282"/>
      <c r="U34" s="107"/>
      <c r="V34" s="107"/>
    </row>
    <row r="35" spans="1:23" ht="29.25" customHeight="1" thickTop="1" x14ac:dyDescent="0.2">
      <c r="A35" s="102"/>
      <c r="B35" s="265"/>
      <c r="C35" s="266"/>
      <c r="D35" s="266"/>
      <c r="E35" s="266"/>
      <c r="F35" s="266"/>
      <c r="G35" s="266"/>
      <c r="H35" s="266"/>
      <c r="I35" s="266"/>
      <c r="J35" s="266"/>
      <c r="K35" s="266"/>
      <c r="L35" s="267"/>
      <c r="M35" s="113"/>
      <c r="N35" s="102"/>
      <c r="P35" s="275"/>
      <c r="Q35" s="276"/>
      <c r="R35" s="277"/>
      <c r="S35" s="278"/>
      <c r="U35" s="107"/>
      <c r="V35" s="107"/>
    </row>
    <row r="36" spans="1:23" ht="6" customHeight="1" x14ac:dyDescent="0.2">
      <c r="A36" s="102"/>
      <c r="M36" s="113"/>
      <c r="N36" s="102"/>
      <c r="P36" s="311"/>
      <c r="Q36" s="312"/>
      <c r="R36" s="307"/>
      <c r="S36" s="308"/>
      <c r="U36" s="107"/>
      <c r="V36" s="107"/>
      <c r="W36" s="8"/>
    </row>
    <row r="37" spans="1:23" ht="27.75" customHeight="1" x14ac:dyDescent="0.2">
      <c r="A37" s="102"/>
      <c r="B37" s="247" t="s">
        <v>139</v>
      </c>
      <c r="C37" s="248"/>
      <c r="D37" s="248"/>
      <c r="E37" s="248"/>
      <c r="F37" s="248"/>
      <c r="G37" s="248"/>
      <c r="H37" s="248"/>
      <c r="I37" s="248"/>
      <c r="J37" s="248"/>
      <c r="K37" s="248"/>
      <c r="L37" s="249"/>
      <c r="M37" s="113"/>
      <c r="N37" s="102"/>
      <c r="P37" s="309"/>
      <c r="Q37" s="310"/>
      <c r="R37" s="305"/>
      <c r="S37" s="306"/>
      <c r="U37" s="107"/>
      <c r="V37" s="107"/>
      <c r="W37" s="8"/>
    </row>
    <row r="38" spans="1:23" ht="30.75" customHeight="1" x14ac:dyDescent="0.2">
      <c r="A38" s="102"/>
      <c r="B38" s="238"/>
      <c r="C38" s="239"/>
      <c r="D38" s="239"/>
      <c r="E38" s="239"/>
      <c r="F38" s="239"/>
      <c r="G38" s="239"/>
      <c r="H38" s="239"/>
      <c r="I38" s="239"/>
      <c r="J38" s="239"/>
      <c r="K38" s="239"/>
      <c r="L38" s="240"/>
      <c r="M38" s="193"/>
      <c r="N38" s="148"/>
      <c r="T38" s="149"/>
      <c r="U38" s="147"/>
      <c r="V38" s="107"/>
      <c r="W38" s="304"/>
    </row>
    <row r="39" spans="1:23" ht="18" customHeight="1" thickBot="1" x14ac:dyDescent="0.25">
      <c r="A39" s="102"/>
      <c r="B39" s="238"/>
      <c r="C39" s="239"/>
      <c r="D39" s="239"/>
      <c r="E39" s="239"/>
      <c r="F39" s="239"/>
      <c r="G39" s="239"/>
      <c r="H39" s="239"/>
      <c r="I39" s="239"/>
      <c r="J39" s="239"/>
      <c r="K39" s="239"/>
      <c r="L39" s="240"/>
      <c r="M39" s="113"/>
      <c r="N39" s="148"/>
      <c r="O39" s="149"/>
      <c r="P39" s="149"/>
      <c r="Q39" s="149"/>
      <c r="R39" s="149"/>
      <c r="S39" s="149"/>
      <c r="T39" s="149"/>
      <c r="U39" s="147"/>
      <c r="V39" s="107"/>
      <c r="W39" s="304"/>
    </row>
    <row r="40" spans="1:23" ht="22.5" customHeight="1" thickTop="1" thickBot="1" x14ac:dyDescent="0.25">
      <c r="A40" s="102"/>
      <c r="B40" s="238"/>
      <c r="C40" s="239"/>
      <c r="D40" s="239"/>
      <c r="E40" s="239"/>
      <c r="F40" s="239"/>
      <c r="G40" s="239"/>
      <c r="H40" s="239"/>
      <c r="I40" s="239"/>
      <c r="J40" s="239"/>
      <c r="K40" s="239"/>
      <c r="L40" s="240"/>
      <c r="M40" s="113"/>
      <c r="N40" s="148"/>
      <c r="O40" s="191" t="s">
        <v>104</v>
      </c>
      <c r="P40" s="260" t="s">
        <v>112</v>
      </c>
      <c r="Q40" s="260"/>
      <c r="R40" s="260"/>
      <c r="S40" s="153" t="s">
        <v>113</v>
      </c>
      <c r="T40" s="146"/>
      <c r="U40" s="147"/>
      <c r="V40" s="107"/>
      <c r="W40" s="304"/>
    </row>
    <row r="41" spans="1:23" ht="16.5" thickTop="1" x14ac:dyDescent="0.2">
      <c r="A41" s="102"/>
      <c r="B41" s="238"/>
      <c r="C41" s="239"/>
      <c r="D41" s="239"/>
      <c r="E41" s="239"/>
      <c r="F41" s="239"/>
      <c r="G41" s="239"/>
      <c r="H41" s="239"/>
      <c r="I41" s="239"/>
      <c r="J41" s="239"/>
      <c r="K41" s="239"/>
      <c r="L41" s="240"/>
      <c r="M41" s="113"/>
      <c r="N41" s="148"/>
      <c r="O41" s="149"/>
      <c r="P41" s="149"/>
      <c r="Q41" s="149"/>
      <c r="R41" s="149"/>
      <c r="S41" s="149"/>
      <c r="T41" s="149"/>
      <c r="U41" s="147"/>
      <c r="V41" s="107"/>
      <c r="W41" s="115"/>
    </row>
    <row r="42" spans="1:23" ht="22.5" customHeight="1" x14ac:dyDescent="0.2">
      <c r="A42" s="102"/>
      <c r="B42" s="241"/>
      <c r="C42" s="242"/>
      <c r="D42" s="242"/>
      <c r="E42" s="242"/>
      <c r="F42" s="242"/>
      <c r="G42" s="242"/>
      <c r="H42" s="242"/>
      <c r="I42" s="242"/>
      <c r="J42" s="242"/>
      <c r="K42" s="242"/>
      <c r="L42" s="243"/>
      <c r="M42" s="113"/>
      <c r="N42" s="150"/>
      <c r="O42" s="151"/>
      <c r="P42" s="151"/>
      <c r="Q42" s="151"/>
      <c r="R42" s="151"/>
      <c r="S42" s="151"/>
      <c r="T42" s="151"/>
      <c r="U42" s="152"/>
      <c r="V42" s="107"/>
    </row>
    <row r="43" spans="1:23" ht="6" customHeight="1" x14ac:dyDescent="0.2">
      <c r="A43" s="102"/>
      <c r="M43" s="113"/>
      <c r="V43" s="107"/>
    </row>
    <row r="44" spans="1:23" ht="21" customHeight="1" x14ac:dyDescent="0.2">
      <c r="A44" s="102"/>
      <c r="B44" s="244" t="s">
        <v>8</v>
      </c>
      <c r="C44" s="245"/>
      <c r="D44" s="245"/>
      <c r="E44" s="245"/>
      <c r="F44" s="245"/>
      <c r="G44" s="245"/>
      <c r="H44" s="245"/>
      <c r="I44" s="245"/>
      <c r="J44" s="245"/>
      <c r="K44" s="245"/>
      <c r="L44" s="246"/>
      <c r="M44" s="113"/>
      <c r="N44" s="244" t="s">
        <v>28</v>
      </c>
      <c r="O44" s="245"/>
      <c r="P44" s="245"/>
      <c r="Q44" s="245"/>
      <c r="R44" s="245"/>
      <c r="S44" s="245"/>
      <c r="T44" s="245"/>
      <c r="U44" s="246"/>
      <c r="V44" s="107"/>
    </row>
    <row r="45" spans="1:23" ht="6" customHeight="1" x14ac:dyDescent="0.2">
      <c r="A45" s="102"/>
      <c r="B45" s="262"/>
      <c r="C45" s="263"/>
      <c r="D45" s="263"/>
      <c r="E45" s="263"/>
      <c r="F45" s="263"/>
      <c r="G45" s="263"/>
      <c r="H45" s="263"/>
      <c r="I45" s="263"/>
      <c r="J45" s="263"/>
      <c r="K45" s="263"/>
      <c r="L45" s="264"/>
      <c r="M45" s="113"/>
      <c r="N45" s="174"/>
      <c r="O45" s="193"/>
      <c r="P45" s="193"/>
      <c r="Q45" s="193"/>
      <c r="R45" s="193"/>
      <c r="S45" s="193"/>
      <c r="T45" s="193"/>
      <c r="U45" s="116"/>
      <c r="V45" s="107"/>
      <c r="W45" s="8"/>
    </row>
    <row r="46" spans="1:23" ht="21" customHeight="1" x14ac:dyDescent="0.2">
      <c r="A46" s="102"/>
      <c r="B46" s="262"/>
      <c r="C46" s="263"/>
      <c r="D46" s="263"/>
      <c r="E46" s="263"/>
      <c r="F46" s="263"/>
      <c r="G46" s="263"/>
      <c r="H46" s="263"/>
      <c r="I46" s="263"/>
      <c r="J46" s="263"/>
      <c r="K46" s="263"/>
      <c r="L46" s="264"/>
      <c r="N46" s="117"/>
      <c r="O46" s="259" t="s">
        <v>32</v>
      </c>
      <c r="P46" s="260"/>
      <c r="Q46" s="261"/>
      <c r="R46" s="118" t="s">
        <v>118</v>
      </c>
      <c r="S46" s="259" t="s">
        <v>119</v>
      </c>
      <c r="T46" s="260"/>
      <c r="U46" s="261"/>
      <c r="V46" s="107"/>
    </row>
    <row r="47" spans="1:23" ht="6" customHeight="1" x14ac:dyDescent="0.2">
      <c r="A47" s="102"/>
      <c r="B47" s="262"/>
      <c r="C47" s="263"/>
      <c r="D47" s="263"/>
      <c r="E47" s="263"/>
      <c r="F47" s="263"/>
      <c r="G47" s="263"/>
      <c r="H47" s="263"/>
      <c r="I47" s="263"/>
      <c r="J47" s="263"/>
      <c r="K47" s="263"/>
      <c r="L47" s="264"/>
      <c r="M47" s="193"/>
      <c r="N47" s="102"/>
      <c r="R47" s="128"/>
      <c r="S47" s="140"/>
      <c r="T47" s="127"/>
      <c r="U47" s="141"/>
      <c r="V47" s="107"/>
    </row>
    <row r="48" spans="1:23" ht="21" customHeight="1" x14ac:dyDescent="0.2">
      <c r="A48" s="102"/>
      <c r="B48" s="262"/>
      <c r="C48" s="263"/>
      <c r="D48" s="263"/>
      <c r="E48" s="263"/>
      <c r="F48" s="263"/>
      <c r="G48" s="263"/>
      <c r="H48" s="263"/>
      <c r="I48" s="263"/>
      <c r="J48" s="263"/>
      <c r="K48" s="263"/>
      <c r="L48" s="264"/>
      <c r="M48" s="113"/>
      <c r="N48" s="139" t="s">
        <v>128</v>
      </c>
      <c r="O48" s="253" t="s">
        <v>129</v>
      </c>
      <c r="P48" s="254"/>
      <c r="Q48" s="255"/>
      <c r="R48" s="139" t="s">
        <v>130</v>
      </c>
      <c r="S48" s="253" t="s">
        <v>131</v>
      </c>
      <c r="T48" s="254"/>
      <c r="U48" s="255"/>
      <c r="V48" s="107"/>
    </row>
    <row r="49" spans="1:22" ht="6" customHeight="1" x14ac:dyDescent="0.2">
      <c r="A49" s="102"/>
      <c r="B49" s="262"/>
      <c r="C49" s="263"/>
      <c r="D49" s="263"/>
      <c r="E49" s="263"/>
      <c r="F49" s="263"/>
      <c r="G49" s="263"/>
      <c r="H49" s="263"/>
      <c r="I49" s="263"/>
      <c r="J49" s="263"/>
      <c r="K49" s="263"/>
      <c r="L49" s="264"/>
      <c r="M49" s="113"/>
      <c r="N49" s="206"/>
      <c r="O49" s="128"/>
      <c r="P49" s="128"/>
      <c r="Q49" s="128"/>
      <c r="R49" s="128"/>
      <c r="S49" s="140"/>
      <c r="T49" s="128"/>
      <c r="U49" s="142"/>
      <c r="V49" s="107"/>
    </row>
    <row r="50" spans="1:22" ht="21" customHeight="1" x14ac:dyDescent="0.2">
      <c r="A50" s="102"/>
      <c r="B50" s="262"/>
      <c r="C50" s="263"/>
      <c r="D50" s="263"/>
      <c r="E50" s="263"/>
      <c r="F50" s="263"/>
      <c r="G50" s="263"/>
      <c r="H50" s="263"/>
      <c r="I50" s="263"/>
      <c r="J50" s="263"/>
      <c r="K50" s="263"/>
      <c r="L50" s="264"/>
      <c r="M50" s="113"/>
      <c r="N50" s="139" t="s">
        <v>27</v>
      </c>
      <c r="O50" s="158" t="s">
        <v>24</v>
      </c>
      <c r="P50" s="159"/>
      <c r="Q50" s="160"/>
      <c r="R50" s="139" t="s">
        <v>26</v>
      </c>
      <c r="S50" s="253" t="s">
        <v>25</v>
      </c>
      <c r="T50" s="254"/>
      <c r="U50" s="255"/>
      <c r="V50" s="107"/>
    </row>
    <row r="51" spans="1:22" ht="6.75" customHeight="1" x14ac:dyDescent="0.2">
      <c r="A51" s="102"/>
      <c r="B51" s="262"/>
      <c r="C51" s="263"/>
      <c r="D51" s="263"/>
      <c r="E51" s="263"/>
      <c r="F51" s="263"/>
      <c r="G51" s="263"/>
      <c r="H51" s="263"/>
      <c r="I51" s="263"/>
      <c r="J51" s="263"/>
      <c r="K51" s="263"/>
      <c r="L51" s="264"/>
      <c r="M51" s="113"/>
      <c r="N51" s="206"/>
      <c r="O51" s="140"/>
      <c r="P51" s="128"/>
      <c r="Q51" s="128"/>
      <c r="R51" s="128"/>
      <c r="S51" s="140"/>
      <c r="T51" s="128"/>
      <c r="U51" s="142"/>
      <c r="V51" s="107"/>
    </row>
    <row r="52" spans="1:22" ht="21" customHeight="1" x14ac:dyDescent="0.2">
      <c r="A52" s="102"/>
      <c r="B52" s="262"/>
      <c r="C52" s="263"/>
      <c r="D52" s="263"/>
      <c r="E52" s="263"/>
      <c r="F52" s="263"/>
      <c r="G52" s="263"/>
      <c r="H52" s="263"/>
      <c r="I52" s="263"/>
      <c r="J52" s="263"/>
      <c r="K52" s="263"/>
      <c r="L52" s="264"/>
      <c r="M52" s="113"/>
      <c r="N52" s="154" t="s">
        <v>125</v>
      </c>
      <c r="O52" s="250" t="s">
        <v>126</v>
      </c>
      <c r="P52" s="251"/>
      <c r="Q52" s="252"/>
      <c r="R52" s="175" t="s">
        <v>145</v>
      </c>
      <c r="S52" s="273" t="s">
        <v>146</v>
      </c>
      <c r="T52" s="272"/>
      <c r="U52" s="274"/>
      <c r="V52" s="107"/>
    </row>
    <row r="53" spans="1:22" ht="6.75" customHeight="1" x14ac:dyDescent="0.2">
      <c r="A53" s="102"/>
      <c r="B53" s="262"/>
      <c r="C53" s="263"/>
      <c r="D53" s="263"/>
      <c r="E53" s="263"/>
      <c r="F53" s="263"/>
      <c r="G53" s="263"/>
      <c r="H53" s="263"/>
      <c r="I53" s="263"/>
      <c r="J53" s="263"/>
      <c r="K53" s="263"/>
      <c r="L53" s="264"/>
      <c r="M53" s="113"/>
      <c r="N53" s="207"/>
      <c r="O53" s="140"/>
      <c r="P53" s="128"/>
      <c r="Q53" s="128"/>
      <c r="R53" s="130"/>
      <c r="S53" s="128"/>
      <c r="T53" s="128"/>
      <c r="U53" s="142"/>
      <c r="V53" s="107"/>
    </row>
    <row r="54" spans="1:22" ht="21" customHeight="1" x14ac:dyDescent="0.2">
      <c r="A54" s="102"/>
      <c r="B54" s="262"/>
      <c r="C54" s="263"/>
      <c r="D54" s="263"/>
      <c r="E54" s="263"/>
      <c r="F54" s="263"/>
      <c r="G54" s="263"/>
      <c r="H54" s="263"/>
      <c r="I54" s="263"/>
      <c r="J54" s="263"/>
      <c r="K54" s="263"/>
      <c r="L54" s="264"/>
      <c r="M54" s="113"/>
      <c r="N54" s="205" t="s">
        <v>132</v>
      </c>
      <c r="O54" s="253" t="s">
        <v>133</v>
      </c>
      <c r="P54" s="254"/>
      <c r="Q54" s="255"/>
      <c r="R54" s="205" t="s">
        <v>144</v>
      </c>
      <c r="S54" s="250" t="s">
        <v>147</v>
      </c>
      <c r="T54" s="251"/>
      <c r="U54" s="252"/>
      <c r="V54" s="107"/>
    </row>
    <row r="55" spans="1:22" ht="6" customHeight="1" x14ac:dyDescent="0.2">
      <c r="A55" s="102"/>
      <c r="B55" s="262"/>
      <c r="C55" s="263"/>
      <c r="D55" s="263"/>
      <c r="E55" s="263"/>
      <c r="F55" s="263"/>
      <c r="G55" s="263"/>
      <c r="H55" s="263"/>
      <c r="I55" s="263"/>
      <c r="J55" s="263"/>
      <c r="K55" s="263"/>
      <c r="L55" s="264"/>
      <c r="M55" s="113"/>
      <c r="N55" s="102"/>
      <c r="U55" s="107"/>
      <c r="V55" s="107"/>
    </row>
    <row r="56" spans="1:22" ht="21" customHeight="1" x14ac:dyDescent="0.2">
      <c r="A56" s="102"/>
      <c r="B56" s="262"/>
      <c r="C56" s="263"/>
      <c r="D56" s="263"/>
      <c r="E56" s="263"/>
      <c r="F56" s="263"/>
      <c r="G56" s="263"/>
      <c r="H56" s="263"/>
      <c r="I56" s="263"/>
      <c r="J56" s="263"/>
      <c r="K56" s="263"/>
      <c r="L56" s="264"/>
      <c r="M56" s="113"/>
      <c r="N56" s="168"/>
      <c r="O56" s="253"/>
      <c r="P56" s="254"/>
      <c r="Q56" s="255"/>
      <c r="R56" s="168"/>
      <c r="S56" s="253"/>
      <c r="T56" s="254"/>
      <c r="U56" s="255"/>
      <c r="V56" s="107"/>
    </row>
    <row r="57" spans="1:22" ht="6.75" customHeight="1" x14ac:dyDescent="0.2">
      <c r="A57" s="102"/>
      <c r="B57" s="262"/>
      <c r="C57" s="263"/>
      <c r="D57" s="263"/>
      <c r="E57" s="263"/>
      <c r="F57" s="263"/>
      <c r="G57" s="263"/>
      <c r="H57" s="263"/>
      <c r="I57" s="263"/>
      <c r="J57" s="263"/>
      <c r="K57" s="263"/>
      <c r="L57" s="264"/>
      <c r="M57" s="113"/>
      <c r="N57" s="114"/>
      <c r="O57" s="105"/>
      <c r="P57" s="105"/>
      <c r="Q57" s="105"/>
      <c r="R57" s="105"/>
      <c r="S57" s="105"/>
      <c r="T57" s="105"/>
      <c r="U57" s="106"/>
      <c r="V57" s="107"/>
    </row>
    <row r="58" spans="1:22" ht="6" customHeight="1" x14ac:dyDescent="0.2">
      <c r="A58" s="102"/>
      <c r="B58" s="262"/>
      <c r="C58" s="263"/>
      <c r="D58" s="263"/>
      <c r="E58" s="263"/>
      <c r="F58" s="263"/>
      <c r="G58" s="263"/>
      <c r="H58" s="263"/>
      <c r="I58" s="263"/>
      <c r="J58" s="263"/>
      <c r="K58" s="263"/>
      <c r="L58" s="264"/>
      <c r="M58" s="113"/>
      <c r="N58" s="163"/>
      <c r="O58" s="163"/>
      <c r="P58" s="163"/>
      <c r="Q58" s="163"/>
      <c r="R58" s="164"/>
      <c r="S58" s="165"/>
      <c r="T58" s="164"/>
      <c r="U58" s="164"/>
      <c r="V58" s="107"/>
    </row>
    <row r="59" spans="1:22" ht="21" customHeight="1" x14ac:dyDescent="0.2">
      <c r="A59" s="102"/>
      <c r="B59" s="262"/>
      <c r="C59" s="263"/>
      <c r="D59" s="263"/>
      <c r="E59" s="263"/>
      <c r="F59" s="263"/>
      <c r="G59" s="263"/>
      <c r="H59" s="263"/>
      <c r="I59" s="263"/>
      <c r="J59" s="263"/>
      <c r="K59" s="263"/>
      <c r="L59" s="264"/>
      <c r="M59" s="113"/>
      <c r="N59" s="300" t="s">
        <v>138</v>
      </c>
      <c r="O59" s="300"/>
      <c r="P59" s="300"/>
      <c r="Q59" s="300"/>
      <c r="R59" s="300"/>
      <c r="S59" s="300"/>
      <c r="T59" s="300"/>
      <c r="U59" s="300"/>
      <c r="V59" s="107"/>
    </row>
    <row r="60" spans="1:22" ht="21" customHeight="1" x14ac:dyDescent="0.2">
      <c r="A60" s="102"/>
      <c r="B60" s="265"/>
      <c r="C60" s="266"/>
      <c r="D60" s="266"/>
      <c r="E60" s="266"/>
      <c r="F60" s="266"/>
      <c r="G60" s="266"/>
      <c r="H60" s="266"/>
      <c r="I60" s="266"/>
      <c r="J60" s="266"/>
      <c r="K60" s="266"/>
      <c r="L60" s="267"/>
      <c r="M60" s="113"/>
      <c r="N60" s="196"/>
      <c r="O60" s="9"/>
      <c r="P60" s="9"/>
      <c r="Q60" s="9"/>
      <c r="R60" s="9"/>
      <c r="S60" s="9"/>
      <c r="T60" s="9"/>
      <c r="U60" s="185"/>
      <c r="V60" s="107"/>
    </row>
    <row r="61" spans="1:22" ht="6.75" customHeight="1" x14ac:dyDescent="0.2">
      <c r="A61" s="102"/>
      <c r="B61" s="161"/>
      <c r="C61" s="161"/>
      <c r="D61" s="161"/>
      <c r="E61" s="161"/>
      <c r="F61" s="161"/>
      <c r="G61" s="161"/>
      <c r="H61" s="161"/>
      <c r="I61" s="161"/>
      <c r="J61" s="161"/>
      <c r="K61" s="161"/>
      <c r="L61" s="161"/>
      <c r="M61" s="113"/>
      <c r="N61" s="196"/>
      <c r="O61" s="9"/>
      <c r="P61" s="9"/>
      <c r="Q61" s="9"/>
      <c r="R61" s="9"/>
      <c r="S61" s="9"/>
      <c r="T61" s="9"/>
      <c r="U61" s="185"/>
      <c r="V61" s="107"/>
    </row>
    <row r="62" spans="1:22" ht="21" customHeight="1" x14ac:dyDescent="0.2">
      <c r="A62" s="102"/>
      <c r="B62" s="247" t="s">
        <v>105</v>
      </c>
      <c r="C62" s="248"/>
      <c r="D62" s="248"/>
      <c r="E62" s="248"/>
      <c r="F62" s="248"/>
      <c r="G62" s="248"/>
      <c r="H62" s="248"/>
      <c r="I62" s="248"/>
      <c r="J62" s="248"/>
      <c r="K62" s="248"/>
      <c r="L62" s="249"/>
      <c r="M62" s="113"/>
      <c r="N62" s="196"/>
      <c r="O62" s="9"/>
      <c r="P62" s="9"/>
      <c r="Q62" s="9"/>
      <c r="R62" s="9"/>
      <c r="S62" s="9"/>
      <c r="T62" s="9"/>
      <c r="U62" s="185"/>
      <c r="V62" s="107"/>
    </row>
    <row r="63" spans="1:22" ht="21" customHeight="1" x14ac:dyDescent="0.2">
      <c r="A63" s="102"/>
      <c r="B63" s="203"/>
      <c r="C63" s="157"/>
      <c r="D63" s="157"/>
      <c r="E63" s="157"/>
      <c r="F63" s="157"/>
      <c r="G63" s="157"/>
      <c r="H63" s="157"/>
      <c r="I63" s="157"/>
      <c r="J63" s="157"/>
      <c r="K63" s="157"/>
      <c r="L63" s="204"/>
      <c r="M63" s="113"/>
      <c r="N63" s="196"/>
      <c r="O63" s="9"/>
      <c r="P63" s="9"/>
      <c r="Q63" s="9"/>
      <c r="R63" s="9"/>
      <c r="S63" s="9"/>
      <c r="T63" s="9"/>
      <c r="U63" s="185"/>
      <c r="V63" s="107"/>
    </row>
    <row r="64" spans="1:22" ht="78" customHeight="1" x14ac:dyDescent="0.2">
      <c r="A64" s="102"/>
      <c r="B64" s="201"/>
      <c r="C64" s="182"/>
      <c r="D64" s="182"/>
      <c r="E64" s="182"/>
      <c r="F64" s="182"/>
      <c r="G64" s="182"/>
      <c r="H64" s="182"/>
      <c r="I64" s="182"/>
      <c r="J64" s="182"/>
      <c r="K64" s="182"/>
      <c r="L64" s="202"/>
      <c r="M64" s="113"/>
      <c r="N64" s="256"/>
      <c r="O64" s="257"/>
      <c r="P64" s="257"/>
      <c r="Q64" s="257"/>
      <c r="R64" s="257"/>
      <c r="S64" s="257"/>
      <c r="T64" s="257"/>
      <c r="U64" s="258"/>
      <c r="V64" s="107"/>
    </row>
    <row r="65" spans="1:38" s="5" customFormat="1" ht="6" customHeight="1" x14ac:dyDescent="0.2">
      <c r="A65" s="4"/>
      <c r="B65" s="193"/>
      <c r="C65" s="9"/>
      <c r="D65" s="9"/>
      <c r="E65" s="9"/>
      <c r="F65" s="9"/>
      <c r="G65" s="9"/>
      <c r="H65" s="9"/>
      <c r="I65" s="9"/>
      <c r="J65" s="9"/>
      <c r="K65" s="9"/>
      <c r="L65" s="9"/>
      <c r="M65" s="9"/>
      <c r="N65" s="9"/>
      <c r="O65" s="9"/>
      <c r="P65" s="9"/>
      <c r="Q65" s="9"/>
      <c r="R65" s="9"/>
      <c r="S65" s="9"/>
      <c r="T65" s="9"/>
      <c r="U65" s="9"/>
      <c r="V65" s="185"/>
      <c r="W65" s="9"/>
    </row>
    <row r="66" spans="1:38" s="5" customFormat="1" ht="66" customHeight="1" x14ac:dyDescent="0.2">
      <c r="A66" s="4"/>
      <c r="B66" s="297" t="s">
        <v>117</v>
      </c>
      <c r="C66" s="298"/>
      <c r="D66" s="298"/>
      <c r="E66" s="298"/>
      <c r="F66" s="298"/>
      <c r="G66" s="298"/>
      <c r="H66" s="298"/>
      <c r="I66" s="298"/>
      <c r="J66" s="298"/>
      <c r="K66" s="298"/>
      <c r="L66" s="298"/>
      <c r="M66" s="298"/>
      <c r="N66" s="298"/>
      <c r="O66" s="298"/>
      <c r="P66" s="298"/>
      <c r="Q66" s="298"/>
      <c r="R66" s="298"/>
      <c r="S66" s="298"/>
      <c r="T66" s="298"/>
      <c r="U66" s="299"/>
      <c r="V66" s="107"/>
      <c r="W66" s="1"/>
    </row>
    <row r="67" spans="1:38" s="120" customFormat="1" ht="27" customHeight="1" x14ac:dyDescent="0.2">
      <c r="A67" s="102"/>
      <c r="B67" s="1"/>
      <c r="C67" s="1" t="s">
        <v>116</v>
      </c>
      <c r="D67" s="1"/>
      <c r="E67" s="1"/>
      <c r="F67" s="1"/>
      <c r="G67" s="1"/>
      <c r="H67" s="1"/>
      <c r="I67" s="1" t="s">
        <v>29</v>
      </c>
      <c r="J67" s="1"/>
      <c r="K67" s="1"/>
      <c r="L67" s="1"/>
      <c r="M67" s="1"/>
      <c r="N67" s="1"/>
      <c r="O67" s="1"/>
      <c r="P67" s="1" t="s">
        <v>30</v>
      </c>
      <c r="Q67" s="1"/>
      <c r="R67" s="1"/>
      <c r="S67" s="1"/>
      <c r="T67" s="1"/>
      <c r="V67" s="107"/>
      <c r="W67" s="1"/>
    </row>
    <row r="68" spans="1:38" s="127" customFormat="1" ht="13.5" thickBot="1" x14ac:dyDescent="0.25">
      <c r="A68" s="170"/>
      <c r="B68" s="101"/>
      <c r="C68" s="101"/>
      <c r="D68" s="101"/>
      <c r="E68" s="101"/>
      <c r="F68" s="101"/>
      <c r="G68" s="101"/>
      <c r="H68" s="101"/>
      <c r="I68" s="101"/>
      <c r="J68" s="101"/>
      <c r="K68" s="101"/>
      <c r="L68" s="101"/>
      <c r="M68" s="101"/>
      <c r="N68" s="101"/>
      <c r="O68" s="101"/>
      <c r="P68" s="101"/>
      <c r="Q68" s="101"/>
      <c r="R68" s="101"/>
      <c r="S68" s="101"/>
      <c r="T68" s="101"/>
      <c r="V68" s="178"/>
      <c r="W68" s="101"/>
      <c r="X68"/>
      <c r="Y68"/>
      <c r="Z68"/>
      <c r="AA68"/>
      <c r="AB68"/>
      <c r="AC68"/>
      <c r="AD68"/>
      <c r="AE68"/>
      <c r="AF68"/>
      <c r="AG68"/>
      <c r="AH68"/>
      <c r="AI68"/>
      <c r="AJ68"/>
      <c r="AK68"/>
      <c r="AL68"/>
    </row>
    <row r="69" spans="1:38" s="128" customFormat="1" ht="13.5" thickTop="1" x14ac:dyDescent="0.2">
      <c r="A69" s="170"/>
      <c r="C69" s="195" t="s">
        <v>115</v>
      </c>
      <c r="D69" s="294"/>
      <c r="E69" s="294"/>
      <c r="F69" s="294"/>
      <c r="G69" s="294"/>
      <c r="H69" s="180"/>
      <c r="I69" s="195" t="s">
        <v>31</v>
      </c>
      <c r="J69" s="294"/>
      <c r="K69" s="294"/>
      <c r="L69" s="294"/>
      <c r="M69" s="294"/>
      <c r="N69" s="129"/>
      <c r="O69" s="129"/>
      <c r="P69" s="195" t="s">
        <v>31</v>
      </c>
      <c r="Q69" s="133"/>
      <c r="R69" s="296"/>
      <c r="S69" s="296"/>
      <c r="T69" s="296"/>
      <c r="V69" s="186"/>
      <c r="W69" s="129"/>
      <c r="X69"/>
      <c r="Y69"/>
      <c r="Z69"/>
      <c r="AA69"/>
      <c r="AB69"/>
      <c r="AC69"/>
      <c r="AD69"/>
      <c r="AE69"/>
      <c r="AF69"/>
      <c r="AG69"/>
      <c r="AH69"/>
      <c r="AI69"/>
      <c r="AJ69"/>
      <c r="AK69"/>
      <c r="AL69"/>
    </row>
    <row r="70" spans="1:38" s="128" customFormat="1" ht="14.25" customHeight="1" x14ac:dyDescent="0.2">
      <c r="A70" s="187"/>
      <c r="B70" s="130"/>
      <c r="C70" s="295" t="s">
        <v>122</v>
      </c>
      <c r="D70" s="295"/>
      <c r="E70" s="295"/>
      <c r="F70" s="295"/>
      <c r="G70" s="295"/>
      <c r="H70" s="188"/>
      <c r="I70" s="295" t="s">
        <v>122</v>
      </c>
      <c r="J70" s="295"/>
      <c r="K70" s="295"/>
      <c r="L70" s="295"/>
      <c r="M70" s="295"/>
      <c r="N70" s="189"/>
      <c r="O70" s="189"/>
      <c r="P70" s="295" t="s">
        <v>165</v>
      </c>
      <c r="Q70" s="295"/>
      <c r="R70" s="295"/>
      <c r="S70" s="295"/>
      <c r="T70" s="295"/>
      <c r="U70" s="130"/>
      <c r="V70" s="190"/>
      <c r="W70" s="126"/>
      <c r="X70"/>
      <c r="AB70"/>
      <c r="AC70"/>
      <c r="AD70"/>
      <c r="AE70"/>
      <c r="AF70"/>
      <c r="AG70"/>
      <c r="AH70"/>
      <c r="AI70"/>
      <c r="AJ70"/>
      <c r="AK70"/>
      <c r="AL70"/>
    </row>
    <row r="71" spans="1:38" s="100" customFormat="1" x14ac:dyDescent="0.2">
      <c r="A71" s="97"/>
      <c r="B71" s="98"/>
      <c r="C71" s="98"/>
      <c r="D71" s="98"/>
      <c r="E71" s="98"/>
      <c r="F71" s="98"/>
      <c r="G71" s="98"/>
      <c r="H71" s="98"/>
      <c r="I71" s="98"/>
      <c r="J71" s="98"/>
      <c r="K71" s="98"/>
      <c r="L71" s="98"/>
      <c r="M71" s="98"/>
      <c r="N71" s="98"/>
      <c r="O71" s="98"/>
      <c r="P71" s="98"/>
      <c r="Q71" s="98"/>
      <c r="R71" s="98"/>
      <c r="S71" s="98"/>
      <c r="T71" s="98"/>
      <c r="U71" s="98"/>
      <c r="V71" s="99"/>
      <c r="Z71" s="1"/>
      <c r="AA71" s="1"/>
      <c r="AB71" s="1"/>
      <c r="AC71" s="1"/>
      <c r="AD71" s="1"/>
      <c r="AE71" s="1"/>
    </row>
    <row r="72" spans="1:38" ht="25.5" customHeight="1" x14ac:dyDescent="0.25">
      <c r="A72" s="102"/>
      <c r="B72" s="235" t="s">
        <v>148</v>
      </c>
      <c r="C72" s="236"/>
      <c r="D72" s="236"/>
      <c r="E72" s="236"/>
      <c r="F72" s="236"/>
      <c r="G72" s="236"/>
      <c r="H72" s="236"/>
      <c r="I72" s="236"/>
      <c r="J72" s="236"/>
      <c r="K72" s="236"/>
      <c r="L72" s="236"/>
      <c r="M72" s="236"/>
      <c r="N72" s="236"/>
      <c r="O72" s="236"/>
      <c r="P72" s="236"/>
      <c r="Q72" s="236"/>
      <c r="R72" s="236"/>
      <c r="S72" s="236"/>
      <c r="T72" s="236"/>
      <c r="U72" s="237"/>
      <c r="V72" s="199"/>
    </row>
    <row r="73" spans="1:38" ht="6.75" customHeight="1" x14ac:dyDescent="0.25">
      <c r="A73" s="102"/>
      <c r="B73" s="200"/>
      <c r="C73" s="200"/>
      <c r="D73" s="200"/>
      <c r="E73" s="200"/>
      <c r="F73" s="200"/>
      <c r="G73" s="200"/>
      <c r="H73" s="200"/>
      <c r="I73" s="200"/>
      <c r="J73" s="200"/>
      <c r="K73" s="200"/>
      <c r="L73" s="200"/>
      <c r="M73" s="200"/>
      <c r="N73" s="200"/>
      <c r="O73" s="200"/>
      <c r="P73" s="200"/>
      <c r="Q73" s="200"/>
      <c r="R73" s="200"/>
      <c r="S73" s="200"/>
      <c r="T73" s="200"/>
      <c r="U73" s="200"/>
      <c r="V73" s="199"/>
    </row>
    <row r="74" spans="1:38" ht="51" customHeight="1" x14ac:dyDescent="0.2">
      <c r="A74" s="102"/>
      <c r="B74" s="197" t="s">
        <v>149</v>
      </c>
      <c r="C74" s="320" t="s">
        <v>150</v>
      </c>
      <c r="D74" s="320"/>
      <c r="E74" s="320"/>
      <c r="F74" s="320" t="s">
        <v>151</v>
      </c>
      <c r="G74" s="320"/>
      <c r="H74" s="321" t="s">
        <v>152</v>
      </c>
      <c r="I74" s="321"/>
      <c r="J74" s="320" t="s">
        <v>153</v>
      </c>
      <c r="K74" s="320"/>
      <c r="L74" s="320" t="s">
        <v>159</v>
      </c>
      <c r="M74" s="320"/>
      <c r="N74" s="320" t="s">
        <v>154</v>
      </c>
      <c r="O74" s="320"/>
      <c r="P74" s="320"/>
      <c r="Q74" s="320"/>
      <c r="R74" s="320"/>
      <c r="S74" s="320"/>
      <c r="T74" s="320"/>
      <c r="U74" s="320"/>
      <c r="V74" s="107"/>
    </row>
    <row r="75" spans="1:38" s="167" customFormat="1" ht="33" customHeight="1" x14ac:dyDescent="0.2">
      <c r="A75" s="198"/>
      <c r="B75" s="192"/>
      <c r="C75" s="268"/>
      <c r="D75" s="268"/>
      <c r="E75" s="268"/>
      <c r="F75" s="268"/>
      <c r="G75" s="268"/>
      <c r="H75" s="269"/>
      <c r="I75" s="269"/>
      <c r="J75" s="268"/>
      <c r="K75" s="268"/>
      <c r="L75" s="268"/>
      <c r="M75" s="268"/>
      <c r="N75" s="268"/>
      <c r="O75" s="268"/>
      <c r="P75" s="268"/>
      <c r="Q75" s="268"/>
      <c r="R75" s="268"/>
      <c r="S75" s="268"/>
      <c r="T75" s="268"/>
      <c r="U75" s="268"/>
      <c r="V75" s="166"/>
    </row>
    <row r="76" spans="1:38" s="167" customFormat="1" ht="33" customHeight="1" x14ac:dyDescent="0.2">
      <c r="A76" s="198"/>
      <c r="B76" s="192"/>
      <c r="C76" s="268"/>
      <c r="D76" s="268"/>
      <c r="E76" s="268"/>
      <c r="F76" s="268"/>
      <c r="G76" s="268"/>
      <c r="H76" s="269"/>
      <c r="I76" s="269"/>
      <c r="J76" s="268"/>
      <c r="K76" s="268"/>
      <c r="L76" s="268"/>
      <c r="M76" s="268"/>
      <c r="N76" s="268"/>
      <c r="O76" s="268"/>
      <c r="P76" s="268"/>
      <c r="Q76" s="268"/>
      <c r="R76" s="268"/>
      <c r="S76" s="268"/>
      <c r="T76" s="268"/>
      <c r="U76" s="268"/>
      <c r="V76" s="166"/>
    </row>
    <row r="77" spans="1:38" s="167" customFormat="1" ht="33" customHeight="1" x14ac:dyDescent="0.2">
      <c r="A77" s="198"/>
      <c r="B77" s="192"/>
      <c r="C77" s="268"/>
      <c r="D77" s="268"/>
      <c r="E77" s="268"/>
      <c r="F77" s="268"/>
      <c r="G77" s="268"/>
      <c r="H77" s="269"/>
      <c r="I77" s="269"/>
      <c r="J77" s="268"/>
      <c r="K77" s="268"/>
      <c r="L77" s="268"/>
      <c r="M77" s="268"/>
      <c r="N77" s="268"/>
      <c r="O77" s="268"/>
      <c r="P77" s="268"/>
      <c r="Q77" s="268"/>
      <c r="R77" s="268"/>
      <c r="S77" s="268"/>
      <c r="T77" s="268"/>
      <c r="U77" s="268"/>
      <c r="V77" s="166"/>
    </row>
    <row r="78" spans="1:38" s="167" customFormat="1" ht="33" customHeight="1" x14ac:dyDescent="0.2">
      <c r="A78" s="198"/>
      <c r="B78" s="192"/>
      <c r="C78" s="268"/>
      <c r="D78" s="268"/>
      <c r="E78" s="268"/>
      <c r="F78" s="268"/>
      <c r="G78" s="268"/>
      <c r="H78" s="269"/>
      <c r="I78" s="269"/>
      <c r="J78" s="268"/>
      <c r="K78" s="268"/>
      <c r="L78" s="268"/>
      <c r="M78" s="268"/>
      <c r="N78" s="268"/>
      <c r="O78" s="268"/>
      <c r="P78" s="268"/>
      <c r="Q78" s="268"/>
      <c r="R78" s="268"/>
      <c r="S78" s="268"/>
      <c r="T78" s="268"/>
      <c r="U78" s="268"/>
      <c r="V78" s="166"/>
    </row>
    <row r="79" spans="1:38" s="167" customFormat="1" ht="33" customHeight="1" x14ac:dyDescent="0.2">
      <c r="A79" s="198"/>
      <c r="B79" s="192"/>
      <c r="C79" s="268"/>
      <c r="D79" s="268"/>
      <c r="E79" s="268"/>
      <c r="F79" s="268"/>
      <c r="G79" s="268"/>
      <c r="H79" s="269"/>
      <c r="I79" s="269"/>
      <c r="J79" s="268"/>
      <c r="K79" s="268"/>
      <c r="L79" s="268"/>
      <c r="M79" s="268"/>
      <c r="N79" s="268"/>
      <c r="O79" s="268"/>
      <c r="P79" s="268"/>
      <c r="Q79" s="268"/>
      <c r="R79" s="268"/>
      <c r="S79" s="268"/>
      <c r="T79" s="268"/>
      <c r="U79" s="268"/>
      <c r="V79" s="166"/>
    </row>
    <row r="80" spans="1:38" s="167" customFormat="1" ht="33" customHeight="1" x14ac:dyDescent="0.2">
      <c r="A80" s="198"/>
      <c r="B80" s="192"/>
      <c r="C80" s="268"/>
      <c r="D80" s="268"/>
      <c r="E80" s="268"/>
      <c r="F80" s="268"/>
      <c r="G80" s="268"/>
      <c r="H80" s="269"/>
      <c r="I80" s="269"/>
      <c r="J80" s="268"/>
      <c r="K80" s="268"/>
      <c r="L80" s="268"/>
      <c r="M80" s="268"/>
      <c r="N80" s="268"/>
      <c r="O80" s="268"/>
      <c r="P80" s="268"/>
      <c r="Q80" s="268"/>
      <c r="R80" s="268"/>
      <c r="S80" s="268"/>
      <c r="T80" s="268"/>
      <c r="U80" s="268"/>
      <c r="V80" s="166"/>
    </row>
    <row r="81" spans="1:22" x14ac:dyDescent="0.2">
      <c r="A81" s="102"/>
      <c r="V81" s="107"/>
    </row>
    <row r="82" spans="1:22" x14ac:dyDescent="0.2">
      <c r="A82" s="102"/>
      <c r="B82" s="229" t="s">
        <v>156</v>
      </c>
      <c r="C82" s="230"/>
      <c r="D82" s="230"/>
      <c r="E82" s="230"/>
      <c r="F82" s="230"/>
      <c r="G82" s="230"/>
      <c r="H82" s="230"/>
      <c r="I82" s="230"/>
      <c r="J82" s="230"/>
      <c r="K82" s="230"/>
      <c r="L82" s="230"/>
      <c r="M82" s="230"/>
      <c r="N82" s="230"/>
      <c r="O82" s="230"/>
      <c r="P82" s="230"/>
      <c r="Q82" s="230"/>
      <c r="R82" s="230"/>
      <c r="S82" s="230"/>
      <c r="T82" s="230"/>
      <c r="U82" s="231"/>
      <c r="V82" s="107"/>
    </row>
    <row r="83" spans="1:22" ht="59.25" customHeight="1" x14ac:dyDescent="0.2">
      <c r="A83" s="102"/>
      <c r="B83" s="232" t="s">
        <v>155</v>
      </c>
      <c r="C83" s="233"/>
      <c r="D83" s="233"/>
      <c r="E83" s="233"/>
      <c r="F83" s="233"/>
      <c r="G83" s="233"/>
      <c r="H83" s="233"/>
      <c r="I83" s="233"/>
      <c r="J83" s="233"/>
      <c r="K83" s="233"/>
      <c r="L83" s="233"/>
      <c r="M83" s="233"/>
      <c r="N83" s="233"/>
      <c r="O83" s="233"/>
      <c r="P83" s="233"/>
      <c r="Q83" s="233"/>
      <c r="R83" s="233"/>
      <c r="S83" s="233"/>
      <c r="T83" s="233"/>
      <c r="U83" s="234"/>
      <c r="V83" s="107"/>
    </row>
    <row r="84" spans="1:22" x14ac:dyDescent="0.2">
      <c r="A84" s="114"/>
      <c r="B84" s="105"/>
      <c r="C84" s="105"/>
      <c r="D84" s="105"/>
      <c r="E84" s="105"/>
      <c r="F84" s="105"/>
      <c r="G84" s="105"/>
      <c r="H84" s="105"/>
      <c r="I84" s="105"/>
      <c r="J84" s="105"/>
      <c r="K84" s="105"/>
      <c r="L84" s="105"/>
      <c r="M84" s="105"/>
      <c r="N84" s="105"/>
      <c r="O84" s="105"/>
      <c r="P84" s="105"/>
      <c r="Q84" s="105"/>
      <c r="R84" s="105"/>
      <c r="S84" s="105"/>
      <c r="T84" s="105"/>
      <c r="U84" s="105"/>
      <c r="V84" s="106"/>
    </row>
  </sheetData>
  <mergeCells count="128">
    <mergeCell ref="R7:T7"/>
    <mergeCell ref="B2:D4"/>
    <mergeCell ref="E2:U2"/>
    <mergeCell ref="E3:K3"/>
    <mergeCell ref="L3:U3"/>
    <mergeCell ref="E4:U4"/>
    <mergeCell ref="B6:L7"/>
    <mergeCell ref="D8:F8"/>
    <mergeCell ref="H8:I8"/>
    <mergeCell ref="R8:T8"/>
    <mergeCell ref="D9:F9"/>
    <mergeCell ref="R9:T9"/>
    <mergeCell ref="C80:E80"/>
    <mergeCell ref="F80:G80"/>
    <mergeCell ref="H80:I80"/>
    <mergeCell ref="J80:K80"/>
    <mergeCell ref="L80:M80"/>
    <mergeCell ref="N80:U80"/>
    <mergeCell ref="H9:I9"/>
    <mergeCell ref="D10:F10"/>
    <mergeCell ref="H10:K10"/>
    <mergeCell ref="R10:T10"/>
    <mergeCell ref="B21:L21"/>
    <mergeCell ref="B27:L27"/>
    <mergeCell ref="P24:P25"/>
    <mergeCell ref="B22:L25"/>
    <mergeCell ref="N17:U17"/>
    <mergeCell ref="N18:U18"/>
    <mergeCell ref="O19:O20"/>
    <mergeCell ref="T19:T20"/>
    <mergeCell ref="N19:N20"/>
    <mergeCell ref="Q19:S20"/>
    <mergeCell ref="N15:Q15"/>
    <mergeCell ref="N9:P9"/>
    <mergeCell ref="W38:W40"/>
    <mergeCell ref="R33:S33"/>
    <mergeCell ref="R36:S37"/>
    <mergeCell ref="J28:K28"/>
    <mergeCell ref="J29:K29"/>
    <mergeCell ref="P33:Q33"/>
    <mergeCell ref="P36:Q37"/>
    <mergeCell ref="P29:S30"/>
    <mergeCell ref="C79:E79"/>
    <mergeCell ref="F79:G79"/>
    <mergeCell ref="H79:I79"/>
    <mergeCell ref="J79:K79"/>
    <mergeCell ref="L79:M79"/>
    <mergeCell ref="N79:U79"/>
    <mergeCell ref="D29:F29"/>
    <mergeCell ref="G29:I29"/>
    <mergeCell ref="F74:G74"/>
    <mergeCell ref="H74:I74"/>
    <mergeCell ref="J74:K74"/>
    <mergeCell ref="N74:U74"/>
    <mergeCell ref="L74:M74"/>
    <mergeCell ref="C74:E74"/>
    <mergeCell ref="R31:S32"/>
    <mergeCell ref="B13:L13"/>
    <mergeCell ref="N13:U13"/>
    <mergeCell ref="B15:L15"/>
    <mergeCell ref="C77:E77"/>
    <mergeCell ref="F77:G77"/>
    <mergeCell ref="H77:I77"/>
    <mergeCell ref="J77:K77"/>
    <mergeCell ref="L77:M77"/>
    <mergeCell ref="N77:U77"/>
    <mergeCell ref="D69:G69"/>
    <mergeCell ref="J69:M69"/>
    <mergeCell ref="I70:M70"/>
    <mergeCell ref="P70:T70"/>
    <mergeCell ref="C70:G70"/>
    <mergeCell ref="R69:T69"/>
    <mergeCell ref="B66:U66"/>
    <mergeCell ref="B32:L32"/>
    <mergeCell ref="P40:R40"/>
    <mergeCell ref="N44:U44"/>
    <mergeCell ref="N59:U59"/>
    <mergeCell ref="S48:U48"/>
    <mergeCell ref="S50:U50"/>
    <mergeCell ref="N16:Q16"/>
    <mergeCell ref="U19:U20"/>
    <mergeCell ref="T25:T26"/>
    <mergeCell ref="S25:S26"/>
    <mergeCell ref="Q24:R26"/>
    <mergeCell ref="C75:E75"/>
    <mergeCell ref="C76:E76"/>
    <mergeCell ref="F75:G75"/>
    <mergeCell ref="H75:I75"/>
    <mergeCell ref="J75:K75"/>
    <mergeCell ref="L75:M75"/>
    <mergeCell ref="N75:U75"/>
    <mergeCell ref="F76:G76"/>
    <mergeCell ref="H76:I76"/>
    <mergeCell ref="J76:K76"/>
    <mergeCell ref="L76:M76"/>
    <mergeCell ref="N76:U76"/>
    <mergeCell ref="S52:U52"/>
    <mergeCell ref="B33:L35"/>
    <mergeCell ref="P35:Q35"/>
    <mergeCell ref="R35:S35"/>
    <mergeCell ref="P34:Q34"/>
    <mergeCell ref="R34:S34"/>
    <mergeCell ref="P31:Q32"/>
    <mergeCell ref="D28:F28"/>
    <mergeCell ref="G28:I28"/>
    <mergeCell ref="B82:U82"/>
    <mergeCell ref="B83:U83"/>
    <mergeCell ref="B72:U72"/>
    <mergeCell ref="B38:L42"/>
    <mergeCell ref="B44:L44"/>
    <mergeCell ref="B37:L37"/>
    <mergeCell ref="B62:L62"/>
    <mergeCell ref="S54:U54"/>
    <mergeCell ref="S56:U56"/>
    <mergeCell ref="N64:U64"/>
    <mergeCell ref="O46:Q46"/>
    <mergeCell ref="O48:Q48"/>
    <mergeCell ref="O52:Q52"/>
    <mergeCell ref="O54:Q54"/>
    <mergeCell ref="O56:Q56"/>
    <mergeCell ref="B45:L60"/>
    <mergeCell ref="S46:U46"/>
    <mergeCell ref="C78:E78"/>
    <mergeCell ref="F78:G78"/>
    <mergeCell ref="H78:I78"/>
    <mergeCell ref="J78:K78"/>
    <mergeCell ref="L78:M78"/>
    <mergeCell ref="N78:U78"/>
  </mergeCells>
  <printOptions horizontalCentered="1"/>
  <pageMargins left="0.19685039370078741" right="0.19685039370078741" top="0.31496062992125984" bottom="0.43307086614173229" header="0.31496062992125984" footer="0.19685039370078741"/>
  <pageSetup scale="46" orientation="landscape" r:id="rId1"/>
  <headerFooter alignWithMargins="0">
    <oddFooter xml:space="preserve">&amp;LCalle 26 No.69-76 Edificio Elemento Torre 1, Piso 3 – C.P. 111071
PBX: (+57) 601-3779555  – Información: Línea 195
Página Web: www.umv.gov.co&amp;CPCI-FM-002
 Página &amp;P de &amp;N  </oddFooter>
  </headerFooter>
  <rowBreaks count="1" manualBreakCount="1">
    <brk id="70" max="21"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indexed="56"/>
    <pageSetUpPr fitToPage="1"/>
  </sheetPr>
  <dimension ref="A1:L76"/>
  <sheetViews>
    <sheetView topLeftCell="A31" zoomScaleNormal="100" zoomScaleSheetLayoutView="100" workbookViewId="0">
      <selection activeCell="K43" sqref="K43"/>
    </sheetView>
  </sheetViews>
  <sheetFormatPr baseColWidth="10" defaultRowHeight="12.75" x14ac:dyDescent="0.2"/>
  <cols>
    <col min="1" max="1" width="5.28515625" style="10" customWidth="1"/>
    <col min="2" max="2" width="12.7109375" style="10" customWidth="1"/>
    <col min="3" max="3" width="11.42578125" style="10"/>
    <col min="4" max="4" width="10.140625" style="10" customWidth="1"/>
    <col min="5" max="5" width="9.5703125" style="10" customWidth="1"/>
    <col min="6" max="6" width="15.42578125" style="10" customWidth="1"/>
    <col min="7" max="7" width="12.42578125" style="10" customWidth="1"/>
    <col min="8" max="8" width="15.28515625" style="10" customWidth="1"/>
    <col min="9" max="9" width="11.42578125" style="10"/>
    <col min="10" max="10" width="5.7109375" style="10" customWidth="1"/>
    <col min="11" max="256" width="11.42578125" style="10"/>
    <col min="257" max="257" width="5.28515625" style="10" customWidth="1"/>
    <col min="258" max="258" width="12.7109375" style="10" customWidth="1"/>
    <col min="259" max="259" width="11.42578125" style="10"/>
    <col min="260" max="260" width="10.140625" style="10" customWidth="1"/>
    <col min="261" max="261" width="9.5703125" style="10" customWidth="1"/>
    <col min="262" max="262" width="15.42578125" style="10" customWidth="1"/>
    <col min="263" max="263" width="12.42578125" style="10" customWidth="1"/>
    <col min="264" max="264" width="15.28515625" style="10" customWidth="1"/>
    <col min="265" max="265" width="11.42578125" style="10"/>
    <col min="266" max="266" width="5.7109375" style="10" customWidth="1"/>
    <col min="267" max="512" width="11.42578125" style="10"/>
    <col min="513" max="513" width="5.28515625" style="10" customWidth="1"/>
    <col min="514" max="514" width="12.7109375" style="10" customWidth="1"/>
    <col min="515" max="515" width="11.42578125" style="10"/>
    <col min="516" max="516" width="10.140625" style="10" customWidth="1"/>
    <col min="517" max="517" width="9.5703125" style="10" customWidth="1"/>
    <col min="518" max="518" width="15.42578125" style="10" customWidth="1"/>
    <col min="519" max="519" width="12.42578125" style="10" customWidth="1"/>
    <col min="520" max="520" width="15.28515625" style="10" customWidth="1"/>
    <col min="521" max="521" width="11.42578125" style="10"/>
    <col min="522" max="522" width="5.7109375" style="10" customWidth="1"/>
    <col min="523" max="768" width="11.42578125" style="10"/>
    <col min="769" max="769" width="5.28515625" style="10" customWidth="1"/>
    <col min="770" max="770" width="12.7109375" style="10" customWidth="1"/>
    <col min="771" max="771" width="11.42578125" style="10"/>
    <col min="772" max="772" width="10.140625" style="10" customWidth="1"/>
    <col min="773" max="773" width="9.5703125" style="10" customWidth="1"/>
    <col min="774" max="774" width="15.42578125" style="10" customWidth="1"/>
    <col min="775" max="775" width="12.42578125" style="10" customWidth="1"/>
    <col min="776" max="776" width="15.28515625" style="10" customWidth="1"/>
    <col min="777" max="777" width="11.42578125" style="10"/>
    <col min="778" max="778" width="5.7109375" style="10" customWidth="1"/>
    <col min="779" max="1024" width="11.42578125" style="10"/>
    <col min="1025" max="1025" width="5.28515625" style="10" customWidth="1"/>
    <col min="1026" max="1026" width="12.7109375" style="10" customWidth="1"/>
    <col min="1027" max="1027" width="11.42578125" style="10"/>
    <col min="1028" max="1028" width="10.140625" style="10" customWidth="1"/>
    <col min="1029" max="1029" width="9.5703125" style="10" customWidth="1"/>
    <col min="1030" max="1030" width="15.42578125" style="10" customWidth="1"/>
    <col min="1031" max="1031" width="12.42578125" style="10" customWidth="1"/>
    <col min="1032" max="1032" width="15.28515625" style="10" customWidth="1"/>
    <col min="1033" max="1033" width="11.42578125" style="10"/>
    <col min="1034" max="1034" width="5.7109375" style="10" customWidth="1"/>
    <col min="1035" max="1280" width="11.42578125" style="10"/>
    <col min="1281" max="1281" width="5.28515625" style="10" customWidth="1"/>
    <col min="1282" max="1282" width="12.7109375" style="10" customWidth="1"/>
    <col min="1283" max="1283" width="11.42578125" style="10"/>
    <col min="1284" max="1284" width="10.140625" style="10" customWidth="1"/>
    <col min="1285" max="1285" width="9.5703125" style="10" customWidth="1"/>
    <col min="1286" max="1286" width="15.42578125" style="10" customWidth="1"/>
    <col min="1287" max="1287" width="12.42578125" style="10" customWidth="1"/>
    <col min="1288" max="1288" width="15.28515625" style="10" customWidth="1"/>
    <col min="1289" max="1289" width="11.42578125" style="10"/>
    <col min="1290" max="1290" width="5.7109375" style="10" customWidth="1"/>
    <col min="1291" max="1536" width="11.42578125" style="10"/>
    <col min="1537" max="1537" width="5.28515625" style="10" customWidth="1"/>
    <col min="1538" max="1538" width="12.7109375" style="10" customWidth="1"/>
    <col min="1539" max="1539" width="11.42578125" style="10"/>
    <col min="1540" max="1540" width="10.140625" style="10" customWidth="1"/>
    <col min="1541" max="1541" width="9.5703125" style="10" customWidth="1"/>
    <col min="1542" max="1542" width="15.42578125" style="10" customWidth="1"/>
    <col min="1543" max="1543" width="12.42578125" style="10" customWidth="1"/>
    <col min="1544" max="1544" width="15.28515625" style="10" customWidth="1"/>
    <col min="1545" max="1545" width="11.42578125" style="10"/>
    <col min="1546" max="1546" width="5.7109375" style="10" customWidth="1"/>
    <col min="1547" max="1792" width="11.42578125" style="10"/>
    <col min="1793" max="1793" width="5.28515625" style="10" customWidth="1"/>
    <col min="1794" max="1794" width="12.7109375" style="10" customWidth="1"/>
    <col min="1795" max="1795" width="11.42578125" style="10"/>
    <col min="1796" max="1796" width="10.140625" style="10" customWidth="1"/>
    <col min="1797" max="1797" width="9.5703125" style="10" customWidth="1"/>
    <col min="1798" max="1798" width="15.42578125" style="10" customWidth="1"/>
    <col min="1799" max="1799" width="12.42578125" style="10" customWidth="1"/>
    <col min="1800" max="1800" width="15.28515625" style="10" customWidth="1"/>
    <col min="1801" max="1801" width="11.42578125" style="10"/>
    <col min="1802" max="1802" width="5.7109375" style="10" customWidth="1"/>
    <col min="1803" max="2048" width="11.42578125" style="10"/>
    <col min="2049" max="2049" width="5.28515625" style="10" customWidth="1"/>
    <col min="2050" max="2050" width="12.7109375" style="10" customWidth="1"/>
    <col min="2051" max="2051" width="11.42578125" style="10"/>
    <col min="2052" max="2052" width="10.140625" style="10" customWidth="1"/>
    <col min="2053" max="2053" width="9.5703125" style="10" customWidth="1"/>
    <col min="2054" max="2054" width="15.42578125" style="10" customWidth="1"/>
    <col min="2055" max="2055" width="12.42578125" style="10" customWidth="1"/>
    <col min="2056" max="2056" width="15.28515625" style="10" customWidth="1"/>
    <col min="2057" max="2057" width="11.42578125" style="10"/>
    <col min="2058" max="2058" width="5.7109375" style="10" customWidth="1"/>
    <col min="2059" max="2304" width="11.42578125" style="10"/>
    <col min="2305" max="2305" width="5.28515625" style="10" customWidth="1"/>
    <col min="2306" max="2306" width="12.7109375" style="10" customWidth="1"/>
    <col min="2307" max="2307" width="11.42578125" style="10"/>
    <col min="2308" max="2308" width="10.140625" style="10" customWidth="1"/>
    <col min="2309" max="2309" width="9.5703125" style="10" customWidth="1"/>
    <col min="2310" max="2310" width="15.42578125" style="10" customWidth="1"/>
    <col min="2311" max="2311" width="12.42578125" style="10" customWidth="1"/>
    <col min="2312" max="2312" width="15.28515625" style="10" customWidth="1"/>
    <col min="2313" max="2313" width="11.42578125" style="10"/>
    <col min="2314" max="2314" width="5.7109375" style="10" customWidth="1"/>
    <col min="2315" max="2560" width="11.42578125" style="10"/>
    <col min="2561" max="2561" width="5.28515625" style="10" customWidth="1"/>
    <col min="2562" max="2562" width="12.7109375" style="10" customWidth="1"/>
    <col min="2563" max="2563" width="11.42578125" style="10"/>
    <col min="2564" max="2564" width="10.140625" style="10" customWidth="1"/>
    <col min="2565" max="2565" width="9.5703125" style="10" customWidth="1"/>
    <col min="2566" max="2566" width="15.42578125" style="10" customWidth="1"/>
    <col min="2567" max="2567" width="12.42578125" style="10" customWidth="1"/>
    <col min="2568" max="2568" width="15.28515625" style="10" customWidth="1"/>
    <col min="2569" max="2569" width="11.42578125" style="10"/>
    <col min="2570" max="2570" width="5.7109375" style="10" customWidth="1"/>
    <col min="2571" max="2816" width="11.42578125" style="10"/>
    <col min="2817" max="2817" width="5.28515625" style="10" customWidth="1"/>
    <col min="2818" max="2818" width="12.7109375" style="10" customWidth="1"/>
    <col min="2819" max="2819" width="11.42578125" style="10"/>
    <col min="2820" max="2820" width="10.140625" style="10" customWidth="1"/>
    <col min="2821" max="2821" width="9.5703125" style="10" customWidth="1"/>
    <col min="2822" max="2822" width="15.42578125" style="10" customWidth="1"/>
    <col min="2823" max="2823" width="12.42578125" style="10" customWidth="1"/>
    <col min="2824" max="2824" width="15.28515625" style="10" customWidth="1"/>
    <col min="2825" max="2825" width="11.42578125" style="10"/>
    <col min="2826" max="2826" width="5.7109375" style="10" customWidth="1"/>
    <col min="2827" max="3072" width="11.42578125" style="10"/>
    <col min="3073" max="3073" width="5.28515625" style="10" customWidth="1"/>
    <col min="3074" max="3074" width="12.7109375" style="10" customWidth="1"/>
    <col min="3075" max="3075" width="11.42578125" style="10"/>
    <col min="3076" max="3076" width="10.140625" style="10" customWidth="1"/>
    <col min="3077" max="3077" width="9.5703125" style="10" customWidth="1"/>
    <col min="3078" max="3078" width="15.42578125" style="10" customWidth="1"/>
    <col min="3079" max="3079" width="12.42578125" style="10" customWidth="1"/>
    <col min="3080" max="3080" width="15.28515625" style="10" customWidth="1"/>
    <col min="3081" max="3081" width="11.42578125" style="10"/>
    <col min="3082" max="3082" width="5.7109375" style="10" customWidth="1"/>
    <col min="3083" max="3328" width="11.42578125" style="10"/>
    <col min="3329" max="3329" width="5.28515625" style="10" customWidth="1"/>
    <col min="3330" max="3330" width="12.7109375" style="10" customWidth="1"/>
    <col min="3331" max="3331" width="11.42578125" style="10"/>
    <col min="3332" max="3332" width="10.140625" style="10" customWidth="1"/>
    <col min="3333" max="3333" width="9.5703125" style="10" customWidth="1"/>
    <col min="3334" max="3334" width="15.42578125" style="10" customWidth="1"/>
    <col min="3335" max="3335" width="12.42578125" style="10" customWidth="1"/>
    <col min="3336" max="3336" width="15.28515625" style="10" customWidth="1"/>
    <col min="3337" max="3337" width="11.42578125" style="10"/>
    <col min="3338" max="3338" width="5.7109375" style="10" customWidth="1"/>
    <col min="3339" max="3584" width="11.42578125" style="10"/>
    <col min="3585" max="3585" width="5.28515625" style="10" customWidth="1"/>
    <col min="3586" max="3586" width="12.7109375" style="10" customWidth="1"/>
    <col min="3587" max="3587" width="11.42578125" style="10"/>
    <col min="3588" max="3588" width="10.140625" style="10" customWidth="1"/>
    <col min="3589" max="3589" width="9.5703125" style="10" customWidth="1"/>
    <col min="3590" max="3590" width="15.42578125" style="10" customWidth="1"/>
    <col min="3591" max="3591" width="12.42578125" style="10" customWidth="1"/>
    <col min="3592" max="3592" width="15.28515625" style="10" customWidth="1"/>
    <col min="3593" max="3593" width="11.42578125" style="10"/>
    <col min="3594" max="3594" width="5.7109375" style="10" customWidth="1"/>
    <col min="3595" max="3840" width="11.42578125" style="10"/>
    <col min="3841" max="3841" width="5.28515625" style="10" customWidth="1"/>
    <col min="3842" max="3842" width="12.7109375" style="10" customWidth="1"/>
    <col min="3843" max="3843" width="11.42578125" style="10"/>
    <col min="3844" max="3844" width="10.140625" style="10" customWidth="1"/>
    <col min="3845" max="3845" width="9.5703125" style="10" customWidth="1"/>
    <col min="3846" max="3846" width="15.42578125" style="10" customWidth="1"/>
    <col min="3847" max="3847" width="12.42578125" style="10" customWidth="1"/>
    <col min="3848" max="3848" width="15.28515625" style="10" customWidth="1"/>
    <col min="3849" max="3849" width="11.42578125" style="10"/>
    <col min="3850" max="3850" width="5.7109375" style="10" customWidth="1"/>
    <col min="3851" max="4096" width="11.42578125" style="10"/>
    <col min="4097" max="4097" width="5.28515625" style="10" customWidth="1"/>
    <col min="4098" max="4098" width="12.7109375" style="10" customWidth="1"/>
    <col min="4099" max="4099" width="11.42578125" style="10"/>
    <col min="4100" max="4100" width="10.140625" style="10" customWidth="1"/>
    <col min="4101" max="4101" width="9.5703125" style="10" customWidth="1"/>
    <col min="4102" max="4102" width="15.42578125" style="10" customWidth="1"/>
    <col min="4103" max="4103" width="12.42578125" style="10" customWidth="1"/>
    <col min="4104" max="4104" width="15.28515625" style="10" customWidth="1"/>
    <col min="4105" max="4105" width="11.42578125" style="10"/>
    <col min="4106" max="4106" width="5.7109375" style="10" customWidth="1"/>
    <col min="4107" max="4352" width="11.42578125" style="10"/>
    <col min="4353" max="4353" width="5.28515625" style="10" customWidth="1"/>
    <col min="4354" max="4354" width="12.7109375" style="10" customWidth="1"/>
    <col min="4355" max="4355" width="11.42578125" style="10"/>
    <col min="4356" max="4356" width="10.140625" style="10" customWidth="1"/>
    <col min="4357" max="4357" width="9.5703125" style="10" customWidth="1"/>
    <col min="4358" max="4358" width="15.42578125" style="10" customWidth="1"/>
    <col min="4359" max="4359" width="12.42578125" style="10" customWidth="1"/>
    <col min="4360" max="4360" width="15.28515625" style="10" customWidth="1"/>
    <col min="4361" max="4361" width="11.42578125" style="10"/>
    <col min="4362" max="4362" width="5.7109375" style="10" customWidth="1"/>
    <col min="4363" max="4608" width="11.42578125" style="10"/>
    <col min="4609" max="4609" width="5.28515625" style="10" customWidth="1"/>
    <col min="4610" max="4610" width="12.7109375" style="10" customWidth="1"/>
    <col min="4611" max="4611" width="11.42578125" style="10"/>
    <col min="4612" max="4612" width="10.140625" style="10" customWidth="1"/>
    <col min="4613" max="4613" width="9.5703125" style="10" customWidth="1"/>
    <col min="4614" max="4614" width="15.42578125" style="10" customWidth="1"/>
    <col min="4615" max="4615" width="12.42578125" style="10" customWidth="1"/>
    <col min="4616" max="4616" width="15.28515625" style="10" customWidth="1"/>
    <col min="4617" max="4617" width="11.42578125" style="10"/>
    <col min="4618" max="4618" width="5.7109375" style="10" customWidth="1"/>
    <col min="4619" max="4864" width="11.42578125" style="10"/>
    <col min="4865" max="4865" width="5.28515625" style="10" customWidth="1"/>
    <col min="4866" max="4866" width="12.7109375" style="10" customWidth="1"/>
    <col min="4867" max="4867" width="11.42578125" style="10"/>
    <col min="4868" max="4868" width="10.140625" style="10" customWidth="1"/>
    <col min="4869" max="4869" width="9.5703125" style="10" customWidth="1"/>
    <col min="4870" max="4870" width="15.42578125" style="10" customWidth="1"/>
    <col min="4871" max="4871" width="12.42578125" style="10" customWidth="1"/>
    <col min="4872" max="4872" width="15.28515625" style="10" customWidth="1"/>
    <col min="4873" max="4873" width="11.42578125" style="10"/>
    <col min="4874" max="4874" width="5.7109375" style="10" customWidth="1"/>
    <col min="4875" max="5120" width="11.42578125" style="10"/>
    <col min="5121" max="5121" width="5.28515625" style="10" customWidth="1"/>
    <col min="5122" max="5122" width="12.7109375" style="10" customWidth="1"/>
    <col min="5123" max="5123" width="11.42578125" style="10"/>
    <col min="5124" max="5124" width="10.140625" style="10" customWidth="1"/>
    <col min="5125" max="5125" width="9.5703125" style="10" customWidth="1"/>
    <col min="5126" max="5126" width="15.42578125" style="10" customWidth="1"/>
    <col min="5127" max="5127" width="12.42578125" style="10" customWidth="1"/>
    <col min="5128" max="5128" width="15.28515625" style="10" customWidth="1"/>
    <col min="5129" max="5129" width="11.42578125" style="10"/>
    <col min="5130" max="5130" width="5.7109375" style="10" customWidth="1"/>
    <col min="5131" max="5376" width="11.42578125" style="10"/>
    <col min="5377" max="5377" width="5.28515625" style="10" customWidth="1"/>
    <col min="5378" max="5378" width="12.7109375" style="10" customWidth="1"/>
    <col min="5379" max="5379" width="11.42578125" style="10"/>
    <col min="5380" max="5380" width="10.140625" style="10" customWidth="1"/>
    <col min="5381" max="5381" width="9.5703125" style="10" customWidth="1"/>
    <col min="5382" max="5382" width="15.42578125" style="10" customWidth="1"/>
    <col min="5383" max="5383" width="12.42578125" style="10" customWidth="1"/>
    <col min="5384" max="5384" width="15.28515625" style="10" customWidth="1"/>
    <col min="5385" max="5385" width="11.42578125" style="10"/>
    <col min="5386" max="5386" width="5.7109375" style="10" customWidth="1"/>
    <col min="5387" max="5632" width="11.42578125" style="10"/>
    <col min="5633" max="5633" width="5.28515625" style="10" customWidth="1"/>
    <col min="5634" max="5634" width="12.7109375" style="10" customWidth="1"/>
    <col min="5635" max="5635" width="11.42578125" style="10"/>
    <col min="5636" max="5636" width="10.140625" style="10" customWidth="1"/>
    <col min="5637" max="5637" width="9.5703125" style="10" customWidth="1"/>
    <col min="5638" max="5638" width="15.42578125" style="10" customWidth="1"/>
    <col min="5639" max="5639" width="12.42578125" style="10" customWidth="1"/>
    <col min="5640" max="5640" width="15.28515625" style="10" customWidth="1"/>
    <col min="5641" max="5641" width="11.42578125" style="10"/>
    <col min="5642" max="5642" width="5.7109375" style="10" customWidth="1"/>
    <col min="5643" max="5888" width="11.42578125" style="10"/>
    <col min="5889" max="5889" width="5.28515625" style="10" customWidth="1"/>
    <col min="5890" max="5890" width="12.7109375" style="10" customWidth="1"/>
    <col min="5891" max="5891" width="11.42578125" style="10"/>
    <col min="5892" max="5892" width="10.140625" style="10" customWidth="1"/>
    <col min="5893" max="5893" width="9.5703125" style="10" customWidth="1"/>
    <col min="5894" max="5894" width="15.42578125" style="10" customWidth="1"/>
    <col min="5895" max="5895" width="12.42578125" style="10" customWidth="1"/>
    <col min="5896" max="5896" width="15.28515625" style="10" customWidth="1"/>
    <col min="5897" max="5897" width="11.42578125" style="10"/>
    <col min="5898" max="5898" width="5.7109375" style="10" customWidth="1"/>
    <col min="5899" max="6144" width="11.42578125" style="10"/>
    <col min="6145" max="6145" width="5.28515625" style="10" customWidth="1"/>
    <col min="6146" max="6146" width="12.7109375" style="10" customWidth="1"/>
    <col min="6147" max="6147" width="11.42578125" style="10"/>
    <col min="6148" max="6148" width="10.140625" style="10" customWidth="1"/>
    <col min="6149" max="6149" width="9.5703125" style="10" customWidth="1"/>
    <col min="6150" max="6150" width="15.42578125" style="10" customWidth="1"/>
    <col min="6151" max="6151" width="12.42578125" style="10" customWidth="1"/>
    <col min="6152" max="6152" width="15.28515625" style="10" customWidth="1"/>
    <col min="6153" max="6153" width="11.42578125" style="10"/>
    <col min="6154" max="6154" width="5.7109375" style="10" customWidth="1"/>
    <col min="6155" max="6400" width="11.42578125" style="10"/>
    <col min="6401" max="6401" width="5.28515625" style="10" customWidth="1"/>
    <col min="6402" max="6402" width="12.7109375" style="10" customWidth="1"/>
    <col min="6403" max="6403" width="11.42578125" style="10"/>
    <col min="6404" max="6404" width="10.140625" style="10" customWidth="1"/>
    <col min="6405" max="6405" width="9.5703125" style="10" customWidth="1"/>
    <col min="6406" max="6406" width="15.42578125" style="10" customWidth="1"/>
    <col min="6407" max="6407" width="12.42578125" style="10" customWidth="1"/>
    <col min="6408" max="6408" width="15.28515625" style="10" customWidth="1"/>
    <col min="6409" max="6409" width="11.42578125" style="10"/>
    <col min="6410" max="6410" width="5.7109375" style="10" customWidth="1"/>
    <col min="6411" max="6656" width="11.42578125" style="10"/>
    <col min="6657" max="6657" width="5.28515625" style="10" customWidth="1"/>
    <col min="6658" max="6658" width="12.7109375" style="10" customWidth="1"/>
    <col min="6659" max="6659" width="11.42578125" style="10"/>
    <col min="6660" max="6660" width="10.140625" style="10" customWidth="1"/>
    <col min="6661" max="6661" width="9.5703125" style="10" customWidth="1"/>
    <col min="6662" max="6662" width="15.42578125" style="10" customWidth="1"/>
    <col min="6663" max="6663" width="12.42578125" style="10" customWidth="1"/>
    <col min="6664" max="6664" width="15.28515625" style="10" customWidth="1"/>
    <col min="6665" max="6665" width="11.42578125" style="10"/>
    <col min="6666" max="6666" width="5.7109375" style="10" customWidth="1"/>
    <col min="6667" max="6912" width="11.42578125" style="10"/>
    <col min="6913" max="6913" width="5.28515625" style="10" customWidth="1"/>
    <col min="6914" max="6914" width="12.7109375" style="10" customWidth="1"/>
    <col min="6915" max="6915" width="11.42578125" style="10"/>
    <col min="6916" max="6916" width="10.140625" style="10" customWidth="1"/>
    <col min="6917" max="6917" width="9.5703125" style="10" customWidth="1"/>
    <col min="6918" max="6918" width="15.42578125" style="10" customWidth="1"/>
    <col min="6919" max="6919" width="12.42578125" style="10" customWidth="1"/>
    <col min="6920" max="6920" width="15.28515625" style="10" customWidth="1"/>
    <col min="6921" max="6921" width="11.42578125" style="10"/>
    <col min="6922" max="6922" width="5.7109375" style="10" customWidth="1"/>
    <col min="6923" max="7168" width="11.42578125" style="10"/>
    <col min="7169" max="7169" width="5.28515625" style="10" customWidth="1"/>
    <col min="7170" max="7170" width="12.7109375" style="10" customWidth="1"/>
    <col min="7171" max="7171" width="11.42578125" style="10"/>
    <col min="7172" max="7172" width="10.140625" style="10" customWidth="1"/>
    <col min="7173" max="7173" width="9.5703125" style="10" customWidth="1"/>
    <col min="7174" max="7174" width="15.42578125" style="10" customWidth="1"/>
    <col min="7175" max="7175" width="12.42578125" style="10" customWidth="1"/>
    <col min="7176" max="7176" width="15.28515625" style="10" customWidth="1"/>
    <col min="7177" max="7177" width="11.42578125" style="10"/>
    <col min="7178" max="7178" width="5.7109375" style="10" customWidth="1"/>
    <col min="7179" max="7424" width="11.42578125" style="10"/>
    <col min="7425" max="7425" width="5.28515625" style="10" customWidth="1"/>
    <col min="7426" max="7426" width="12.7109375" style="10" customWidth="1"/>
    <col min="7427" max="7427" width="11.42578125" style="10"/>
    <col min="7428" max="7428" width="10.140625" style="10" customWidth="1"/>
    <col min="7429" max="7429" width="9.5703125" style="10" customWidth="1"/>
    <col min="7430" max="7430" width="15.42578125" style="10" customWidth="1"/>
    <col min="7431" max="7431" width="12.42578125" style="10" customWidth="1"/>
    <col min="7432" max="7432" width="15.28515625" style="10" customWidth="1"/>
    <col min="7433" max="7433" width="11.42578125" style="10"/>
    <col min="7434" max="7434" width="5.7109375" style="10" customWidth="1"/>
    <col min="7435" max="7680" width="11.42578125" style="10"/>
    <col min="7681" max="7681" width="5.28515625" style="10" customWidth="1"/>
    <col min="7682" max="7682" width="12.7109375" style="10" customWidth="1"/>
    <col min="7683" max="7683" width="11.42578125" style="10"/>
    <col min="7684" max="7684" width="10.140625" style="10" customWidth="1"/>
    <col min="7685" max="7685" width="9.5703125" style="10" customWidth="1"/>
    <col min="7686" max="7686" width="15.42578125" style="10" customWidth="1"/>
    <col min="7687" max="7687" width="12.42578125" style="10" customWidth="1"/>
    <col min="7688" max="7688" width="15.28515625" style="10" customWidth="1"/>
    <col min="7689" max="7689" width="11.42578125" style="10"/>
    <col min="7690" max="7690" width="5.7109375" style="10" customWidth="1"/>
    <col min="7691" max="7936" width="11.42578125" style="10"/>
    <col min="7937" max="7937" width="5.28515625" style="10" customWidth="1"/>
    <col min="7938" max="7938" width="12.7109375" style="10" customWidth="1"/>
    <col min="7939" max="7939" width="11.42578125" style="10"/>
    <col min="7940" max="7940" width="10.140625" style="10" customWidth="1"/>
    <col min="7941" max="7941" width="9.5703125" style="10" customWidth="1"/>
    <col min="7942" max="7942" width="15.42578125" style="10" customWidth="1"/>
    <col min="7943" max="7943" width="12.42578125" style="10" customWidth="1"/>
    <col min="7944" max="7944" width="15.28515625" style="10" customWidth="1"/>
    <col min="7945" max="7945" width="11.42578125" style="10"/>
    <col min="7946" max="7946" width="5.7109375" style="10" customWidth="1"/>
    <col min="7947" max="8192" width="11.42578125" style="10"/>
    <col min="8193" max="8193" width="5.28515625" style="10" customWidth="1"/>
    <col min="8194" max="8194" width="12.7109375" style="10" customWidth="1"/>
    <col min="8195" max="8195" width="11.42578125" style="10"/>
    <col min="8196" max="8196" width="10.140625" style="10" customWidth="1"/>
    <col min="8197" max="8197" width="9.5703125" style="10" customWidth="1"/>
    <col min="8198" max="8198" width="15.42578125" style="10" customWidth="1"/>
    <col min="8199" max="8199" width="12.42578125" style="10" customWidth="1"/>
    <col min="8200" max="8200" width="15.28515625" style="10" customWidth="1"/>
    <col min="8201" max="8201" width="11.42578125" style="10"/>
    <col min="8202" max="8202" width="5.7109375" style="10" customWidth="1"/>
    <col min="8203" max="8448" width="11.42578125" style="10"/>
    <col min="8449" max="8449" width="5.28515625" style="10" customWidth="1"/>
    <col min="8450" max="8450" width="12.7109375" style="10" customWidth="1"/>
    <col min="8451" max="8451" width="11.42578125" style="10"/>
    <col min="8452" max="8452" width="10.140625" style="10" customWidth="1"/>
    <col min="8453" max="8453" width="9.5703125" style="10" customWidth="1"/>
    <col min="8454" max="8454" width="15.42578125" style="10" customWidth="1"/>
    <col min="8455" max="8455" width="12.42578125" style="10" customWidth="1"/>
    <col min="8456" max="8456" width="15.28515625" style="10" customWidth="1"/>
    <col min="8457" max="8457" width="11.42578125" style="10"/>
    <col min="8458" max="8458" width="5.7109375" style="10" customWidth="1"/>
    <col min="8459" max="8704" width="11.42578125" style="10"/>
    <col min="8705" max="8705" width="5.28515625" style="10" customWidth="1"/>
    <col min="8706" max="8706" width="12.7109375" style="10" customWidth="1"/>
    <col min="8707" max="8707" width="11.42578125" style="10"/>
    <col min="8708" max="8708" width="10.140625" style="10" customWidth="1"/>
    <col min="8709" max="8709" width="9.5703125" style="10" customWidth="1"/>
    <col min="8710" max="8710" width="15.42578125" style="10" customWidth="1"/>
    <col min="8711" max="8711" width="12.42578125" style="10" customWidth="1"/>
    <col min="8712" max="8712" width="15.28515625" style="10" customWidth="1"/>
    <col min="8713" max="8713" width="11.42578125" style="10"/>
    <col min="8714" max="8714" width="5.7109375" style="10" customWidth="1"/>
    <col min="8715" max="8960" width="11.42578125" style="10"/>
    <col min="8961" max="8961" width="5.28515625" style="10" customWidth="1"/>
    <col min="8962" max="8962" width="12.7109375" style="10" customWidth="1"/>
    <col min="8963" max="8963" width="11.42578125" style="10"/>
    <col min="8964" max="8964" width="10.140625" style="10" customWidth="1"/>
    <col min="8965" max="8965" width="9.5703125" style="10" customWidth="1"/>
    <col min="8966" max="8966" width="15.42578125" style="10" customWidth="1"/>
    <col min="8967" max="8967" width="12.42578125" style="10" customWidth="1"/>
    <col min="8968" max="8968" width="15.28515625" style="10" customWidth="1"/>
    <col min="8969" max="8969" width="11.42578125" style="10"/>
    <col min="8970" max="8970" width="5.7109375" style="10" customWidth="1"/>
    <col min="8971" max="9216" width="11.42578125" style="10"/>
    <col min="9217" max="9217" width="5.28515625" style="10" customWidth="1"/>
    <col min="9218" max="9218" width="12.7109375" style="10" customWidth="1"/>
    <col min="9219" max="9219" width="11.42578125" style="10"/>
    <col min="9220" max="9220" width="10.140625" style="10" customWidth="1"/>
    <col min="9221" max="9221" width="9.5703125" style="10" customWidth="1"/>
    <col min="9222" max="9222" width="15.42578125" style="10" customWidth="1"/>
    <col min="9223" max="9223" width="12.42578125" style="10" customWidth="1"/>
    <col min="9224" max="9224" width="15.28515625" style="10" customWidth="1"/>
    <col min="9225" max="9225" width="11.42578125" style="10"/>
    <col min="9226" max="9226" width="5.7109375" style="10" customWidth="1"/>
    <col min="9227" max="9472" width="11.42578125" style="10"/>
    <col min="9473" max="9473" width="5.28515625" style="10" customWidth="1"/>
    <col min="9474" max="9474" width="12.7109375" style="10" customWidth="1"/>
    <col min="9475" max="9475" width="11.42578125" style="10"/>
    <col min="9476" max="9476" width="10.140625" style="10" customWidth="1"/>
    <col min="9477" max="9477" width="9.5703125" style="10" customWidth="1"/>
    <col min="9478" max="9478" width="15.42578125" style="10" customWidth="1"/>
    <col min="9479" max="9479" width="12.42578125" style="10" customWidth="1"/>
    <col min="9480" max="9480" width="15.28515625" style="10" customWidth="1"/>
    <col min="9481" max="9481" width="11.42578125" style="10"/>
    <col min="9482" max="9482" width="5.7109375" style="10" customWidth="1"/>
    <col min="9483" max="9728" width="11.42578125" style="10"/>
    <col min="9729" max="9729" width="5.28515625" style="10" customWidth="1"/>
    <col min="9730" max="9730" width="12.7109375" style="10" customWidth="1"/>
    <col min="9731" max="9731" width="11.42578125" style="10"/>
    <col min="9732" max="9732" width="10.140625" style="10" customWidth="1"/>
    <col min="9733" max="9733" width="9.5703125" style="10" customWidth="1"/>
    <col min="9734" max="9734" width="15.42578125" style="10" customWidth="1"/>
    <col min="9735" max="9735" width="12.42578125" style="10" customWidth="1"/>
    <col min="9736" max="9736" width="15.28515625" style="10" customWidth="1"/>
    <col min="9737" max="9737" width="11.42578125" style="10"/>
    <col min="9738" max="9738" width="5.7109375" style="10" customWidth="1"/>
    <col min="9739" max="9984" width="11.42578125" style="10"/>
    <col min="9985" max="9985" width="5.28515625" style="10" customWidth="1"/>
    <col min="9986" max="9986" width="12.7109375" style="10" customWidth="1"/>
    <col min="9987" max="9987" width="11.42578125" style="10"/>
    <col min="9988" max="9988" width="10.140625" style="10" customWidth="1"/>
    <col min="9989" max="9989" width="9.5703125" style="10" customWidth="1"/>
    <col min="9990" max="9990" width="15.42578125" style="10" customWidth="1"/>
    <col min="9991" max="9991" width="12.42578125" style="10" customWidth="1"/>
    <col min="9992" max="9992" width="15.28515625" style="10" customWidth="1"/>
    <col min="9993" max="9993" width="11.42578125" style="10"/>
    <col min="9994" max="9994" width="5.7109375" style="10" customWidth="1"/>
    <col min="9995" max="10240" width="11.42578125" style="10"/>
    <col min="10241" max="10241" width="5.28515625" style="10" customWidth="1"/>
    <col min="10242" max="10242" width="12.7109375" style="10" customWidth="1"/>
    <col min="10243" max="10243" width="11.42578125" style="10"/>
    <col min="10244" max="10244" width="10.140625" style="10" customWidth="1"/>
    <col min="10245" max="10245" width="9.5703125" style="10" customWidth="1"/>
    <col min="10246" max="10246" width="15.42578125" style="10" customWidth="1"/>
    <col min="10247" max="10247" width="12.42578125" style="10" customWidth="1"/>
    <col min="10248" max="10248" width="15.28515625" style="10" customWidth="1"/>
    <col min="10249" max="10249" width="11.42578125" style="10"/>
    <col min="10250" max="10250" width="5.7109375" style="10" customWidth="1"/>
    <col min="10251" max="10496" width="11.42578125" style="10"/>
    <col min="10497" max="10497" width="5.28515625" style="10" customWidth="1"/>
    <col min="10498" max="10498" width="12.7109375" style="10" customWidth="1"/>
    <col min="10499" max="10499" width="11.42578125" style="10"/>
    <col min="10500" max="10500" width="10.140625" style="10" customWidth="1"/>
    <col min="10501" max="10501" width="9.5703125" style="10" customWidth="1"/>
    <col min="10502" max="10502" width="15.42578125" style="10" customWidth="1"/>
    <col min="10503" max="10503" width="12.42578125" style="10" customWidth="1"/>
    <col min="10504" max="10504" width="15.28515625" style="10" customWidth="1"/>
    <col min="10505" max="10505" width="11.42578125" style="10"/>
    <col min="10506" max="10506" width="5.7109375" style="10" customWidth="1"/>
    <col min="10507" max="10752" width="11.42578125" style="10"/>
    <col min="10753" max="10753" width="5.28515625" style="10" customWidth="1"/>
    <col min="10754" max="10754" width="12.7109375" style="10" customWidth="1"/>
    <col min="10755" max="10755" width="11.42578125" style="10"/>
    <col min="10756" max="10756" width="10.140625" style="10" customWidth="1"/>
    <col min="10757" max="10757" width="9.5703125" style="10" customWidth="1"/>
    <col min="10758" max="10758" width="15.42578125" style="10" customWidth="1"/>
    <col min="10759" max="10759" width="12.42578125" style="10" customWidth="1"/>
    <col min="10760" max="10760" width="15.28515625" style="10" customWidth="1"/>
    <col min="10761" max="10761" width="11.42578125" style="10"/>
    <col min="10762" max="10762" width="5.7109375" style="10" customWidth="1"/>
    <col min="10763" max="11008" width="11.42578125" style="10"/>
    <col min="11009" max="11009" width="5.28515625" style="10" customWidth="1"/>
    <col min="11010" max="11010" width="12.7109375" style="10" customWidth="1"/>
    <col min="11011" max="11011" width="11.42578125" style="10"/>
    <col min="11012" max="11012" width="10.140625" style="10" customWidth="1"/>
    <col min="11013" max="11013" width="9.5703125" style="10" customWidth="1"/>
    <col min="11014" max="11014" width="15.42578125" style="10" customWidth="1"/>
    <col min="11015" max="11015" width="12.42578125" style="10" customWidth="1"/>
    <col min="11016" max="11016" width="15.28515625" style="10" customWidth="1"/>
    <col min="11017" max="11017" width="11.42578125" style="10"/>
    <col min="11018" max="11018" width="5.7109375" style="10" customWidth="1"/>
    <col min="11019" max="11264" width="11.42578125" style="10"/>
    <col min="11265" max="11265" width="5.28515625" style="10" customWidth="1"/>
    <col min="11266" max="11266" width="12.7109375" style="10" customWidth="1"/>
    <col min="11267" max="11267" width="11.42578125" style="10"/>
    <col min="11268" max="11268" width="10.140625" style="10" customWidth="1"/>
    <col min="11269" max="11269" width="9.5703125" style="10" customWidth="1"/>
    <col min="11270" max="11270" width="15.42578125" style="10" customWidth="1"/>
    <col min="11271" max="11271" width="12.42578125" style="10" customWidth="1"/>
    <col min="11272" max="11272" width="15.28515625" style="10" customWidth="1"/>
    <col min="11273" max="11273" width="11.42578125" style="10"/>
    <col min="11274" max="11274" width="5.7109375" style="10" customWidth="1"/>
    <col min="11275" max="11520" width="11.42578125" style="10"/>
    <col min="11521" max="11521" width="5.28515625" style="10" customWidth="1"/>
    <col min="11522" max="11522" width="12.7109375" style="10" customWidth="1"/>
    <col min="11523" max="11523" width="11.42578125" style="10"/>
    <col min="11524" max="11524" width="10.140625" style="10" customWidth="1"/>
    <col min="11525" max="11525" width="9.5703125" style="10" customWidth="1"/>
    <col min="11526" max="11526" width="15.42578125" style="10" customWidth="1"/>
    <col min="11527" max="11527" width="12.42578125" style="10" customWidth="1"/>
    <col min="11528" max="11528" width="15.28515625" style="10" customWidth="1"/>
    <col min="11529" max="11529" width="11.42578125" style="10"/>
    <col min="11530" max="11530" width="5.7109375" style="10" customWidth="1"/>
    <col min="11531" max="11776" width="11.42578125" style="10"/>
    <col min="11777" max="11777" width="5.28515625" style="10" customWidth="1"/>
    <col min="11778" max="11778" width="12.7109375" style="10" customWidth="1"/>
    <col min="11779" max="11779" width="11.42578125" style="10"/>
    <col min="11780" max="11780" width="10.140625" style="10" customWidth="1"/>
    <col min="11781" max="11781" width="9.5703125" style="10" customWidth="1"/>
    <col min="11782" max="11782" width="15.42578125" style="10" customWidth="1"/>
    <col min="11783" max="11783" width="12.42578125" style="10" customWidth="1"/>
    <col min="11784" max="11784" width="15.28515625" style="10" customWidth="1"/>
    <col min="11785" max="11785" width="11.42578125" style="10"/>
    <col min="11786" max="11786" width="5.7109375" style="10" customWidth="1"/>
    <col min="11787" max="12032" width="11.42578125" style="10"/>
    <col min="12033" max="12033" width="5.28515625" style="10" customWidth="1"/>
    <col min="12034" max="12034" width="12.7109375" style="10" customWidth="1"/>
    <col min="12035" max="12035" width="11.42578125" style="10"/>
    <col min="12036" max="12036" width="10.140625" style="10" customWidth="1"/>
    <col min="12037" max="12037" width="9.5703125" style="10" customWidth="1"/>
    <col min="12038" max="12038" width="15.42578125" style="10" customWidth="1"/>
    <col min="12039" max="12039" width="12.42578125" style="10" customWidth="1"/>
    <col min="12040" max="12040" width="15.28515625" style="10" customWidth="1"/>
    <col min="12041" max="12041" width="11.42578125" style="10"/>
    <col min="12042" max="12042" width="5.7109375" style="10" customWidth="1"/>
    <col min="12043" max="12288" width="11.42578125" style="10"/>
    <col min="12289" max="12289" width="5.28515625" style="10" customWidth="1"/>
    <col min="12290" max="12290" width="12.7109375" style="10" customWidth="1"/>
    <col min="12291" max="12291" width="11.42578125" style="10"/>
    <col min="12292" max="12292" width="10.140625" style="10" customWidth="1"/>
    <col min="12293" max="12293" width="9.5703125" style="10" customWidth="1"/>
    <col min="12294" max="12294" width="15.42578125" style="10" customWidth="1"/>
    <col min="12295" max="12295" width="12.42578125" style="10" customWidth="1"/>
    <col min="12296" max="12296" width="15.28515625" style="10" customWidth="1"/>
    <col min="12297" max="12297" width="11.42578125" style="10"/>
    <col min="12298" max="12298" width="5.7109375" style="10" customWidth="1"/>
    <col min="12299" max="12544" width="11.42578125" style="10"/>
    <col min="12545" max="12545" width="5.28515625" style="10" customWidth="1"/>
    <col min="12546" max="12546" width="12.7109375" style="10" customWidth="1"/>
    <col min="12547" max="12547" width="11.42578125" style="10"/>
    <col min="12548" max="12548" width="10.140625" style="10" customWidth="1"/>
    <col min="12549" max="12549" width="9.5703125" style="10" customWidth="1"/>
    <col min="12550" max="12550" width="15.42578125" style="10" customWidth="1"/>
    <col min="12551" max="12551" width="12.42578125" style="10" customWidth="1"/>
    <col min="12552" max="12552" width="15.28515625" style="10" customWidth="1"/>
    <col min="12553" max="12553" width="11.42578125" style="10"/>
    <col min="12554" max="12554" width="5.7109375" style="10" customWidth="1"/>
    <col min="12555" max="12800" width="11.42578125" style="10"/>
    <col min="12801" max="12801" width="5.28515625" style="10" customWidth="1"/>
    <col min="12802" max="12802" width="12.7109375" style="10" customWidth="1"/>
    <col min="12803" max="12803" width="11.42578125" style="10"/>
    <col min="12804" max="12804" width="10.140625" style="10" customWidth="1"/>
    <col min="12805" max="12805" width="9.5703125" style="10" customWidth="1"/>
    <col min="12806" max="12806" width="15.42578125" style="10" customWidth="1"/>
    <col min="12807" max="12807" width="12.42578125" style="10" customWidth="1"/>
    <col min="12808" max="12808" width="15.28515625" style="10" customWidth="1"/>
    <col min="12809" max="12809" width="11.42578125" style="10"/>
    <col min="12810" max="12810" width="5.7109375" style="10" customWidth="1"/>
    <col min="12811" max="13056" width="11.42578125" style="10"/>
    <col min="13057" max="13057" width="5.28515625" style="10" customWidth="1"/>
    <col min="13058" max="13058" width="12.7109375" style="10" customWidth="1"/>
    <col min="13059" max="13059" width="11.42578125" style="10"/>
    <col min="13060" max="13060" width="10.140625" style="10" customWidth="1"/>
    <col min="13061" max="13061" width="9.5703125" style="10" customWidth="1"/>
    <col min="13062" max="13062" width="15.42578125" style="10" customWidth="1"/>
    <col min="13063" max="13063" width="12.42578125" style="10" customWidth="1"/>
    <col min="13064" max="13064" width="15.28515625" style="10" customWidth="1"/>
    <col min="13065" max="13065" width="11.42578125" style="10"/>
    <col min="13066" max="13066" width="5.7109375" style="10" customWidth="1"/>
    <col min="13067" max="13312" width="11.42578125" style="10"/>
    <col min="13313" max="13313" width="5.28515625" style="10" customWidth="1"/>
    <col min="13314" max="13314" width="12.7109375" style="10" customWidth="1"/>
    <col min="13315" max="13315" width="11.42578125" style="10"/>
    <col min="13316" max="13316" width="10.140625" style="10" customWidth="1"/>
    <col min="13317" max="13317" width="9.5703125" style="10" customWidth="1"/>
    <col min="13318" max="13318" width="15.42578125" style="10" customWidth="1"/>
    <col min="13319" max="13319" width="12.42578125" style="10" customWidth="1"/>
    <col min="13320" max="13320" width="15.28515625" style="10" customWidth="1"/>
    <col min="13321" max="13321" width="11.42578125" style="10"/>
    <col min="13322" max="13322" width="5.7109375" style="10" customWidth="1"/>
    <col min="13323" max="13568" width="11.42578125" style="10"/>
    <col min="13569" max="13569" width="5.28515625" style="10" customWidth="1"/>
    <col min="13570" max="13570" width="12.7109375" style="10" customWidth="1"/>
    <col min="13571" max="13571" width="11.42578125" style="10"/>
    <col min="13572" max="13572" width="10.140625" style="10" customWidth="1"/>
    <col min="13573" max="13573" width="9.5703125" style="10" customWidth="1"/>
    <col min="13574" max="13574" width="15.42578125" style="10" customWidth="1"/>
    <col min="13575" max="13575" width="12.42578125" style="10" customWidth="1"/>
    <col min="13576" max="13576" width="15.28515625" style="10" customWidth="1"/>
    <col min="13577" max="13577" width="11.42578125" style="10"/>
    <col min="13578" max="13578" width="5.7109375" style="10" customWidth="1"/>
    <col min="13579" max="13824" width="11.42578125" style="10"/>
    <col min="13825" max="13825" width="5.28515625" style="10" customWidth="1"/>
    <col min="13826" max="13826" width="12.7109375" style="10" customWidth="1"/>
    <col min="13827" max="13827" width="11.42578125" style="10"/>
    <col min="13828" max="13828" width="10.140625" style="10" customWidth="1"/>
    <col min="13829" max="13829" width="9.5703125" style="10" customWidth="1"/>
    <col min="13830" max="13830" width="15.42578125" style="10" customWidth="1"/>
    <col min="13831" max="13831" width="12.42578125" style="10" customWidth="1"/>
    <col min="13832" max="13832" width="15.28515625" style="10" customWidth="1"/>
    <col min="13833" max="13833" width="11.42578125" style="10"/>
    <col min="13834" max="13834" width="5.7109375" style="10" customWidth="1"/>
    <col min="13835" max="14080" width="11.42578125" style="10"/>
    <col min="14081" max="14081" width="5.28515625" style="10" customWidth="1"/>
    <col min="14082" max="14082" width="12.7109375" style="10" customWidth="1"/>
    <col min="14083" max="14083" width="11.42578125" style="10"/>
    <col min="14084" max="14084" width="10.140625" style="10" customWidth="1"/>
    <col min="14085" max="14085" width="9.5703125" style="10" customWidth="1"/>
    <col min="14086" max="14086" width="15.42578125" style="10" customWidth="1"/>
    <col min="14087" max="14087" width="12.42578125" style="10" customWidth="1"/>
    <col min="14088" max="14088" width="15.28515625" style="10" customWidth="1"/>
    <col min="14089" max="14089" width="11.42578125" style="10"/>
    <col min="14090" max="14090" width="5.7109375" style="10" customWidth="1"/>
    <col min="14091" max="14336" width="11.42578125" style="10"/>
    <col min="14337" max="14337" width="5.28515625" style="10" customWidth="1"/>
    <col min="14338" max="14338" width="12.7109375" style="10" customWidth="1"/>
    <col min="14339" max="14339" width="11.42578125" style="10"/>
    <col min="14340" max="14340" width="10.140625" style="10" customWidth="1"/>
    <col min="14341" max="14341" width="9.5703125" style="10" customWidth="1"/>
    <col min="14342" max="14342" width="15.42578125" style="10" customWidth="1"/>
    <col min="14343" max="14343" width="12.42578125" style="10" customWidth="1"/>
    <col min="14344" max="14344" width="15.28515625" style="10" customWidth="1"/>
    <col min="14345" max="14345" width="11.42578125" style="10"/>
    <col min="14346" max="14346" width="5.7109375" style="10" customWidth="1"/>
    <col min="14347" max="14592" width="11.42578125" style="10"/>
    <col min="14593" max="14593" width="5.28515625" style="10" customWidth="1"/>
    <col min="14594" max="14594" width="12.7109375" style="10" customWidth="1"/>
    <col min="14595" max="14595" width="11.42578125" style="10"/>
    <col min="14596" max="14596" width="10.140625" style="10" customWidth="1"/>
    <col min="14597" max="14597" width="9.5703125" style="10" customWidth="1"/>
    <col min="14598" max="14598" width="15.42578125" style="10" customWidth="1"/>
    <col min="14599" max="14599" width="12.42578125" style="10" customWidth="1"/>
    <col min="14600" max="14600" width="15.28515625" style="10" customWidth="1"/>
    <col min="14601" max="14601" width="11.42578125" style="10"/>
    <col min="14602" max="14602" width="5.7109375" style="10" customWidth="1"/>
    <col min="14603" max="14848" width="11.42578125" style="10"/>
    <col min="14849" max="14849" width="5.28515625" style="10" customWidth="1"/>
    <col min="14850" max="14850" width="12.7109375" style="10" customWidth="1"/>
    <col min="14851" max="14851" width="11.42578125" style="10"/>
    <col min="14852" max="14852" width="10.140625" style="10" customWidth="1"/>
    <col min="14853" max="14853" width="9.5703125" style="10" customWidth="1"/>
    <col min="14854" max="14854" width="15.42578125" style="10" customWidth="1"/>
    <col min="14855" max="14855" width="12.42578125" style="10" customWidth="1"/>
    <col min="14856" max="14856" width="15.28515625" style="10" customWidth="1"/>
    <col min="14857" max="14857" width="11.42578125" style="10"/>
    <col min="14858" max="14858" width="5.7109375" style="10" customWidth="1"/>
    <col min="14859" max="15104" width="11.42578125" style="10"/>
    <col min="15105" max="15105" width="5.28515625" style="10" customWidth="1"/>
    <col min="15106" max="15106" width="12.7109375" style="10" customWidth="1"/>
    <col min="15107" max="15107" width="11.42578125" style="10"/>
    <col min="15108" max="15108" width="10.140625" style="10" customWidth="1"/>
    <col min="15109" max="15109" width="9.5703125" style="10" customWidth="1"/>
    <col min="15110" max="15110" width="15.42578125" style="10" customWidth="1"/>
    <col min="15111" max="15111" width="12.42578125" style="10" customWidth="1"/>
    <col min="15112" max="15112" width="15.28515625" style="10" customWidth="1"/>
    <col min="15113" max="15113" width="11.42578125" style="10"/>
    <col min="15114" max="15114" width="5.7109375" style="10" customWidth="1"/>
    <col min="15115" max="15360" width="11.42578125" style="10"/>
    <col min="15361" max="15361" width="5.28515625" style="10" customWidth="1"/>
    <col min="15362" max="15362" width="12.7109375" style="10" customWidth="1"/>
    <col min="15363" max="15363" width="11.42578125" style="10"/>
    <col min="15364" max="15364" width="10.140625" style="10" customWidth="1"/>
    <col min="15365" max="15365" width="9.5703125" style="10" customWidth="1"/>
    <col min="15366" max="15366" width="15.42578125" style="10" customWidth="1"/>
    <col min="15367" max="15367" width="12.42578125" style="10" customWidth="1"/>
    <col min="15368" max="15368" width="15.28515625" style="10" customWidth="1"/>
    <col min="15369" max="15369" width="11.42578125" style="10"/>
    <col min="15370" max="15370" width="5.7109375" style="10" customWidth="1"/>
    <col min="15371" max="15616" width="11.42578125" style="10"/>
    <col min="15617" max="15617" width="5.28515625" style="10" customWidth="1"/>
    <col min="15618" max="15618" width="12.7109375" style="10" customWidth="1"/>
    <col min="15619" max="15619" width="11.42578125" style="10"/>
    <col min="15620" max="15620" width="10.140625" style="10" customWidth="1"/>
    <col min="15621" max="15621" width="9.5703125" style="10" customWidth="1"/>
    <col min="15622" max="15622" width="15.42578125" style="10" customWidth="1"/>
    <col min="15623" max="15623" width="12.42578125" style="10" customWidth="1"/>
    <col min="15624" max="15624" width="15.28515625" style="10" customWidth="1"/>
    <col min="15625" max="15625" width="11.42578125" style="10"/>
    <col min="15626" max="15626" width="5.7109375" style="10" customWidth="1"/>
    <col min="15627" max="15872" width="11.42578125" style="10"/>
    <col min="15873" max="15873" width="5.28515625" style="10" customWidth="1"/>
    <col min="15874" max="15874" width="12.7109375" style="10" customWidth="1"/>
    <col min="15875" max="15875" width="11.42578125" style="10"/>
    <col min="15876" max="15876" width="10.140625" style="10" customWidth="1"/>
    <col min="15877" max="15877" width="9.5703125" style="10" customWidth="1"/>
    <col min="15878" max="15878" width="15.42578125" style="10" customWidth="1"/>
    <col min="15879" max="15879" width="12.42578125" style="10" customWidth="1"/>
    <col min="15880" max="15880" width="15.28515625" style="10" customWidth="1"/>
    <col min="15881" max="15881" width="11.42578125" style="10"/>
    <col min="15882" max="15882" width="5.7109375" style="10" customWidth="1"/>
    <col min="15883" max="16128" width="11.42578125" style="10"/>
    <col min="16129" max="16129" width="5.28515625" style="10" customWidth="1"/>
    <col min="16130" max="16130" width="12.7109375" style="10" customWidth="1"/>
    <col min="16131" max="16131" width="11.42578125" style="10"/>
    <col min="16132" max="16132" width="10.140625" style="10" customWidth="1"/>
    <col min="16133" max="16133" width="9.5703125" style="10" customWidth="1"/>
    <col min="16134" max="16134" width="15.42578125" style="10" customWidth="1"/>
    <col min="16135" max="16135" width="12.42578125" style="10" customWidth="1"/>
    <col min="16136" max="16136" width="15.28515625" style="10" customWidth="1"/>
    <col min="16137" max="16137" width="11.42578125" style="10"/>
    <col min="16138" max="16138" width="5.7109375" style="10" customWidth="1"/>
    <col min="16139" max="16384" width="11.42578125" style="10"/>
  </cols>
  <sheetData>
    <row r="1" spans="1:12" ht="21" x14ac:dyDescent="0.35">
      <c r="A1" s="352" t="s">
        <v>102</v>
      </c>
      <c r="B1" s="353"/>
      <c r="C1" s="353"/>
      <c r="D1" s="353"/>
      <c r="E1" s="353"/>
      <c r="F1" s="353"/>
      <c r="G1" s="353"/>
      <c r="H1" s="353"/>
      <c r="I1" s="353"/>
      <c r="J1" s="65"/>
    </row>
    <row r="2" spans="1:12" ht="21" x14ac:dyDescent="0.35">
      <c r="A2" s="354" t="s">
        <v>101</v>
      </c>
      <c r="B2" s="355"/>
      <c r="C2" s="355"/>
      <c r="D2" s="355"/>
      <c r="E2" s="355"/>
      <c r="F2" s="355"/>
      <c r="G2" s="355"/>
      <c r="H2" s="355"/>
      <c r="I2" s="355"/>
      <c r="J2" s="86"/>
    </row>
    <row r="3" spans="1:12" ht="18.75" customHeight="1" x14ac:dyDescent="0.35">
      <c r="A3" s="96"/>
      <c r="B3" s="95" t="s">
        <v>100</v>
      </c>
      <c r="C3" s="93"/>
      <c r="D3" s="93"/>
      <c r="E3" s="94"/>
      <c r="F3" s="94"/>
      <c r="G3" s="93"/>
      <c r="H3" s="93"/>
      <c r="I3" s="92" t="s">
        <v>99</v>
      </c>
      <c r="J3" s="91"/>
    </row>
    <row r="4" spans="1:12" ht="10.5" customHeight="1" x14ac:dyDescent="0.35">
      <c r="A4" s="90"/>
      <c r="B4" s="89" t="s">
        <v>98</v>
      </c>
      <c r="C4" s="88"/>
      <c r="D4" s="88"/>
      <c r="E4" s="88"/>
      <c r="G4" s="88"/>
      <c r="H4" s="88"/>
      <c r="I4" s="87" t="s">
        <v>97</v>
      </c>
      <c r="J4" s="13"/>
    </row>
    <row r="5" spans="1:12" ht="11.25" customHeight="1" x14ac:dyDescent="0.25">
      <c r="A5" s="356" t="s">
        <v>96</v>
      </c>
      <c r="B5" s="357"/>
      <c r="C5" s="357"/>
      <c r="D5" s="357"/>
      <c r="E5" s="357"/>
      <c r="F5" s="357"/>
      <c r="G5" s="357"/>
      <c r="H5" s="357"/>
      <c r="I5" s="357"/>
      <c r="J5" s="86"/>
    </row>
    <row r="6" spans="1:12" x14ac:dyDescent="0.2">
      <c r="A6" s="15"/>
      <c r="J6" s="13"/>
    </row>
    <row r="7" spans="1:12" ht="13.5" customHeight="1" x14ac:dyDescent="0.25">
      <c r="A7" s="15"/>
      <c r="B7" s="73" t="s">
        <v>95</v>
      </c>
      <c r="C7" s="73"/>
      <c r="D7" s="73"/>
      <c r="E7" s="85" t="s">
        <v>94</v>
      </c>
      <c r="F7" s="60"/>
      <c r="G7" s="84"/>
      <c r="H7" s="60"/>
      <c r="I7" s="60"/>
      <c r="J7" s="13"/>
      <c r="K7" s="20">
        <v>1</v>
      </c>
      <c r="L7" s="20"/>
    </row>
    <row r="8" spans="1:12" ht="13.5" customHeight="1" x14ac:dyDescent="0.25">
      <c r="A8" s="15"/>
      <c r="B8" s="73" t="s">
        <v>93</v>
      </c>
      <c r="C8" s="73"/>
      <c r="D8" s="73"/>
      <c r="E8" s="85" t="s">
        <v>92</v>
      </c>
      <c r="F8" s="60"/>
      <c r="G8" s="84"/>
      <c r="H8" s="60"/>
      <c r="I8" s="60"/>
      <c r="J8" s="13"/>
      <c r="K8" s="20">
        <v>2</v>
      </c>
      <c r="L8" s="20"/>
    </row>
    <row r="9" spans="1:12" ht="13.5" customHeight="1" x14ac:dyDescent="0.25">
      <c r="A9" s="15"/>
      <c r="B9" s="73" t="s">
        <v>91</v>
      </c>
      <c r="C9" s="73"/>
      <c r="D9" s="73"/>
      <c r="E9" s="85">
        <v>1</v>
      </c>
      <c r="G9" s="74"/>
      <c r="J9" s="13"/>
      <c r="K9" s="20">
        <v>3</v>
      </c>
      <c r="L9" s="20"/>
    </row>
    <row r="10" spans="1:12" ht="13.5" customHeight="1" x14ac:dyDescent="0.25">
      <c r="A10" s="15"/>
      <c r="B10" s="73" t="s">
        <v>90</v>
      </c>
      <c r="C10" s="73"/>
      <c r="D10" s="73"/>
      <c r="E10" s="85" t="s">
        <v>88</v>
      </c>
      <c r="G10" s="74"/>
      <c r="J10" s="13"/>
      <c r="K10" s="20" t="s">
        <v>88</v>
      </c>
      <c r="L10" s="20"/>
    </row>
    <row r="11" spans="1:12" ht="13.5" customHeight="1" x14ac:dyDescent="0.25">
      <c r="A11" s="15"/>
      <c r="B11" s="73" t="s">
        <v>89</v>
      </c>
      <c r="C11" s="73"/>
      <c r="D11" s="73"/>
      <c r="E11" s="85" t="s">
        <v>88</v>
      </c>
      <c r="G11" s="74"/>
      <c r="J11" s="13"/>
      <c r="K11" s="20" t="s">
        <v>87</v>
      </c>
      <c r="L11" s="20"/>
    </row>
    <row r="12" spans="1:12" ht="13.5" customHeight="1" x14ac:dyDescent="0.25">
      <c r="A12" s="15"/>
      <c r="B12" s="73" t="s">
        <v>86</v>
      </c>
      <c r="C12" s="73"/>
      <c r="D12" s="73"/>
      <c r="E12" s="85" t="s">
        <v>85</v>
      </c>
      <c r="F12" s="60"/>
      <c r="G12" s="74"/>
      <c r="J12" s="13"/>
      <c r="K12" s="20" t="s">
        <v>85</v>
      </c>
      <c r="L12" s="20"/>
    </row>
    <row r="13" spans="1:12" ht="13.5" customHeight="1" x14ac:dyDescent="0.25">
      <c r="A13" s="15"/>
      <c r="B13" s="73" t="s">
        <v>84</v>
      </c>
      <c r="C13" s="73"/>
      <c r="D13" s="73"/>
      <c r="E13" s="85" t="s">
        <v>83</v>
      </c>
      <c r="F13" s="60"/>
      <c r="G13" s="84"/>
      <c r="H13" s="60"/>
      <c r="I13" s="60"/>
      <c r="J13" s="13"/>
      <c r="K13" s="20" t="s">
        <v>82</v>
      </c>
      <c r="L13" s="20"/>
    </row>
    <row r="14" spans="1:12" ht="13.5" customHeight="1" x14ac:dyDescent="0.25">
      <c r="A14" s="15"/>
      <c r="B14" s="73"/>
      <c r="C14" s="73"/>
      <c r="D14" s="73"/>
      <c r="E14" s="72"/>
      <c r="F14" s="74"/>
      <c r="G14" s="74"/>
      <c r="J14" s="13"/>
      <c r="K14" s="20" t="s">
        <v>81</v>
      </c>
      <c r="L14" s="20"/>
    </row>
    <row r="15" spans="1:12" ht="13.5" customHeight="1" x14ac:dyDescent="0.25">
      <c r="A15" s="15"/>
      <c r="B15" s="73" t="s">
        <v>80</v>
      </c>
      <c r="C15" s="73"/>
      <c r="D15" s="73"/>
      <c r="E15" s="72"/>
      <c r="G15" s="83">
        <v>20</v>
      </c>
      <c r="H15" s="74" t="s">
        <v>79</v>
      </c>
      <c r="J15" s="13"/>
      <c r="K15" s="80">
        <v>1</v>
      </c>
      <c r="L15" s="20"/>
    </row>
    <row r="16" spans="1:12" ht="13.5" customHeight="1" x14ac:dyDescent="0.25">
      <c r="A16" s="15"/>
      <c r="B16" s="73" t="s">
        <v>78</v>
      </c>
      <c r="C16" s="73"/>
      <c r="D16" s="73"/>
      <c r="E16" s="72"/>
      <c r="G16" s="82" t="s">
        <v>71</v>
      </c>
      <c r="H16" s="74"/>
      <c r="J16" s="13"/>
      <c r="K16" s="80">
        <v>1.1000000000000001</v>
      </c>
      <c r="L16" s="20"/>
    </row>
    <row r="17" spans="1:12" ht="13.5" customHeight="1" x14ac:dyDescent="0.25">
      <c r="A17" s="15"/>
      <c r="B17" s="73" t="s">
        <v>77</v>
      </c>
      <c r="G17" s="81">
        <v>6</v>
      </c>
      <c r="H17" s="10" t="s">
        <v>76</v>
      </c>
      <c r="J17" s="13"/>
      <c r="K17" s="80">
        <v>1.2</v>
      </c>
      <c r="L17" s="20"/>
    </row>
    <row r="18" spans="1:12" ht="13.5" customHeight="1" x14ac:dyDescent="0.25">
      <c r="A18" s="15"/>
      <c r="B18" s="73" t="s">
        <v>75</v>
      </c>
      <c r="C18" s="73"/>
      <c r="D18" s="73"/>
      <c r="E18" s="72"/>
      <c r="G18" s="81">
        <v>1</v>
      </c>
      <c r="H18" s="74"/>
      <c r="J18" s="13"/>
      <c r="K18" s="80">
        <v>1.3</v>
      </c>
      <c r="L18" s="20"/>
    </row>
    <row r="19" spans="1:12" ht="13.5" customHeight="1" x14ac:dyDescent="0.25">
      <c r="A19" s="15"/>
      <c r="B19" s="73"/>
      <c r="C19" s="73"/>
      <c r="D19" s="73"/>
      <c r="E19" s="72"/>
      <c r="G19" s="74"/>
      <c r="H19" s="74"/>
      <c r="J19" s="13"/>
      <c r="K19" s="20" t="s">
        <v>74</v>
      </c>
      <c r="L19" s="20"/>
    </row>
    <row r="20" spans="1:12" ht="13.5" customHeight="1" x14ac:dyDescent="0.25">
      <c r="A20" s="15"/>
      <c r="B20" s="73" t="s">
        <v>73</v>
      </c>
      <c r="C20" s="73"/>
      <c r="D20" s="73"/>
      <c r="E20" s="72"/>
      <c r="G20" s="79">
        <v>4495</v>
      </c>
      <c r="H20" s="74" t="s">
        <v>72</v>
      </c>
      <c r="J20" s="13"/>
      <c r="K20" s="20" t="s">
        <v>71</v>
      </c>
      <c r="L20" s="20"/>
    </row>
    <row r="21" spans="1:12" ht="13.5" customHeight="1" x14ac:dyDescent="0.25">
      <c r="A21" s="15"/>
      <c r="B21" s="73" t="s">
        <v>70</v>
      </c>
      <c r="C21" s="73"/>
      <c r="D21" s="73"/>
      <c r="E21" s="72"/>
      <c r="G21" s="78">
        <v>2.5000000000000001E-2</v>
      </c>
      <c r="H21" s="74"/>
      <c r="J21" s="13"/>
      <c r="K21" s="20" t="s">
        <v>69</v>
      </c>
      <c r="L21" s="20"/>
    </row>
    <row r="22" spans="1:12" ht="13.5" customHeight="1" x14ac:dyDescent="0.25">
      <c r="A22" s="15"/>
      <c r="B22" s="73" t="s">
        <v>68</v>
      </c>
      <c r="C22" s="73"/>
      <c r="D22" s="73"/>
      <c r="E22" s="72"/>
      <c r="G22" s="78">
        <v>1.23E-2</v>
      </c>
      <c r="H22" s="74"/>
      <c r="J22" s="13"/>
      <c r="K22" s="20" t="s">
        <v>67</v>
      </c>
      <c r="L22" s="20"/>
    </row>
    <row r="23" spans="1:12" ht="13.5" customHeight="1" x14ac:dyDescent="0.25">
      <c r="A23" s="15"/>
      <c r="B23" s="77" t="s">
        <v>66</v>
      </c>
      <c r="C23" s="72"/>
      <c r="D23" s="72"/>
      <c r="E23" s="72"/>
      <c r="G23" s="76">
        <f>IF(E9=1,1,IF(E9=2,-0.084*LN(G20)+1.5802,IF(E9=3,-0.079*LN(G20)+1.4135,"Ingresar manualmente")))</f>
        <v>1</v>
      </c>
      <c r="H23" s="74"/>
      <c r="J23" s="13"/>
      <c r="K23" s="20" t="s">
        <v>65</v>
      </c>
      <c r="L23" s="20"/>
    </row>
    <row r="24" spans="1:12" ht="13.5" customHeight="1" x14ac:dyDescent="0.25">
      <c r="A24" s="15"/>
      <c r="B24" s="73" t="s">
        <v>64</v>
      </c>
      <c r="C24" s="73"/>
      <c r="D24" s="73"/>
      <c r="E24" s="72"/>
      <c r="G24" s="75">
        <v>1</v>
      </c>
      <c r="H24" s="74"/>
      <c r="J24" s="13"/>
      <c r="K24" s="20">
        <v>0</v>
      </c>
      <c r="L24" s="20"/>
    </row>
    <row r="25" spans="1:12" ht="13.5" customHeight="1" x14ac:dyDescent="0.25">
      <c r="A25" s="15"/>
      <c r="B25" s="72"/>
      <c r="C25" s="72"/>
      <c r="D25" s="72"/>
      <c r="E25" s="72"/>
      <c r="F25" s="72"/>
      <c r="G25" s="74"/>
      <c r="J25" s="13"/>
      <c r="K25" s="20">
        <v>1</v>
      </c>
      <c r="L25" s="20"/>
    </row>
    <row r="26" spans="1:12" ht="13.5" customHeight="1" x14ac:dyDescent="0.25">
      <c r="A26" s="15"/>
      <c r="B26" s="73" t="s">
        <v>63</v>
      </c>
      <c r="C26" s="73"/>
      <c r="D26" s="73"/>
      <c r="E26" s="72"/>
      <c r="F26" s="71">
        <f>((1+G22)^G15-1)/(G22*G15)*365*G15*G20*G21*G23*G24</f>
        <v>923652.96028854011</v>
      </c>
      <c r="G26" s="70" t="s">
        <v>62</v>
      </c>
      <c r="J26" s="13"/>
      <c r="K26" s="20">
        <v>2</v>
      </c>
      <c r="L26" s="20"/>
    </row>
    <row r="27" spans="1:12" ht="13.5" thickBot="1" x14ac:dyDescent="0.25">
      <c r="A27" s="15"/>
      <c r="J27" s="13"/>
      <c r="K27" s="20">
        <v>3</v>
      </c>
      <c r="L27" s="20"/>
    </row>
    <row r="28" spans="1:12" ht="16.5" thickBot="1" x14ac:dyDescent="0.3">
      <c r="A28" s="15"/>
      <c r="B28" s="358" t="s">
        <v>61</v>
      </c>
      <c r="C28" s="359"/>
      <c r="D28" s="359"/>
      <c r="E28" s="359"/>
      <c r="F28" s="359"/>
      <c r="G28" s="359"/>
      <c r="H28" s="359"/>
      <c r="I28" s="360"/>
      <c r="J28" s="13"/>
      <c r="K28" s="20">
        <v>4</v>
      </c>
      <c r="L28" s="20"/>
    </row>
    <row r="29" spans="1:12" ht="15" x14ac:dyDescent="0.25">
      <c r="A29" s="15"/>
      <c r="B29" s="69" t="s">
        <v>60</v>
      </c>
      <c r="C29" s="68"/>
      <c r="D29" s="67">
        <v>4.5</v>
      </c>
      <c r="E29" s="66" t="s">
        <v>59</v>
      </c>
      <c r="F29" s="65"/>
      <c r="G29" s="361" t="s">
        <v>58</v>
      </c>
      <c r="H29" s="362"/>
      <c r="I29" s="367">
        <v>17.410726931702388</v>
      </c>
      <c r="J29" s="13"/>
      <c r="K29" s="20">
        <v>5</v>
      </c>
      <c r="L29" s="20"/>
    </row>
    <row r="30" spans="1:12" x14ac:dyDescent="0.2">
      <c r="A30" s="15"/>
      <c r="B30" s="15" t="s">
        <v>57</v>
      </c>
      <c r="D30" s="64">
        <f xml:space="preserve"> (-0.0000253*D29^4 + 0.0056399*D29^3 - 0.4272757*D29^2 + 19.9279168*D29 + 17.7871725)*0.271</f>
        <v>26.914101176418747</v>
      </c>
      <c r="E30" s="10" t="s">
        <v>55</v>
      </c>
      <c r="F30" s="62">
        <f>D30/0.271</f>
        <v>99.314026481249982</v>
      </c>
      <c r="G30" s="363"/>
      <c r="H30" s="364"/>
      <c r="I30" s="368"/>
      <c r="J30" s="13"/>
      <c r="K30" s="20">
        <v>6</v>
      </c>
      <c r="L30" s="20"/>
    </row>
    <row r="31" spans="1:12" x14ac:dyDescent="0.2">
      <c r="A31" s="15"/>
      <c r="B31" s="15" t="s">
        <v>56</v>
      </c>
      <c r="D31" s="63">
        <f>F31*0.271</f>
        <v>39.685959281072485</v>
      </c>
      <c r="E31" s="10" t="s">
        <v>55</v>
      </c>
      <c r="F31" s="62">
        <f>IF(E12="Granular",[2]relaciones!W26,IF('Planilla de calculo 1'!E12="Tratada con cemento",[2]relaciones!W30,IF('Planilla de calculo 1'!E12="Sin Subbase",'Planilla de calculo 1'!D30,"error")))</f>
        <v>146.4426541736992</v>
      </c>
      <c r="G31" s="363"/>
      <c r="H31" s="364"/>
      <c r="I31" s="368"/>
      <c r="J31" s="13"/>
      <c r="K31" s="20">
        <v>7</v>
      </c>
      <c r="L31" s="20"/>
    </row>
    <row r="32" spans="1:12" ht="13.5" thickBot="1" x14ac:dyDescent="0.25">
      <c r="A32" s="15"/>
      <c r="B32" s="15" t="s">
        <v>54</v>
      </c>
      <c r="D32" s="61">
        <v>4.3</v>
      </c>
      <c r="E32" s="60" t="s">
        <v>18</v>
      </c>
      <c r="F32" s="59">
        <f>D32*145.0377</f>
        <v>623.66210999999998</v>
      </c>
      <c r="G32" s="365"/>
      <c r="H32" s="366"/>
      <c r="I32" s="369"/>
      <c r="J32" s="13"/>
      <c r="K32" s="20">
        <v>8</v>
      </c>
      <c r="L32" s="20"/>
    </row>
    <row r="33" spans="1:12" ht="12.75" customHeight="1" x14ac:dyDescent="0.2">
      <c r="A33" s="15"/>
      <c r="B33" s="15" t="s">
        <v>53</v>
      </c>
      <c r="D33" s="58">
        <v>0.15</v>
      </c>
      <c r="E33" s="10" t="s">
        <v>52</v>
      </c>
      <c r="F33" s="13"/>
      <c r="G33" s="370" t="s">
        <v>51</v>
      </c>
      <c r="H33" s="371"/>
      <c r="I33" s="374">
        <v>20</v>
      </c>
      <c r="J33" s="13"/>
    </row>
    <row r="34" spans="1:12" ht="13.5" thickBot="1" x14ac:dyDescent="0.25">
      <c r="A34" s="15"/>
      <c r="B34" s="12"/>
      <c r="C34" s="57"/>
      <c r="D34" s="57"/>
      <c r="E34" s="57"/>
      <c r="F34" s="11"/>
      <c r="G34" s="372"/>
      <c r="H34" s="373"/>
      <c r="I34" s="375"/>
      <c r="J34" s="13"/>
    </row>
    <row r="35" spans="1:12" ht="12.75" customHeight="1" x14ac:dyDescent="0.2">
      <c r="A35" s="15"/>
      <c r="B35" s="376" t="s">
        <v>50</v>
      </c>
      <c r="C35" s="378" t="s">
        <v>49</v>
      </c>
      <c r="D35" s="380" t="s">
        <v>48</v>
      </c>
      <c r="E35" s="381"/>
      <c r="F35" s="378" t="s">
        <v>47</v>
      </c>
      <c r="G35" s="378"/>
      <c r="H35" s="378" t="s">
        <v>46</v>
      </c>
      <c r="I35" s="382"/>
      <c r="J35" s="13"/>
    </row>
    <row r="36" spans="1:12" ht="26.25" thickBot="1" x14ac:dyDescent="0.25">
      <c r="A36" s="15"/>
      <c r="B36" s="377"/>
      <c r="C36" s="379"/>
      <c r="D36" s="380"/>
      <c r="E36" s="381"/>
      <c r="F36" s="56" t="s">
        <v>44</v>
      </c>
      <c r="G36" s="56" t="s">
        <v>45</v>
      </c>
      <c r="H36" s="56" t="s">
        <v>44</v>
      </c>
      <c r="I36" s="55" t="s">
        <v>43</v>
      </c>
      <c r="J36" s="13"/>
    </row>
    <row r="37" spans="1:12" x14ac:dyDescent="0.2">
      <c r="A37" s="15"/>
      <c r="B37" s="384" t="s">
        <v>42</v>
      </c>
      <c r="C37" s="385"/>
      <c r="D37" s="385"/>
      <c r="E37" s="385"/>
      <c r="F37" s="385"/>
      <c r="G37" s="385"/>
      <c r="H37" s="385"/>
      <c r="I37" s="386"/>
      <c r="J37" s="13"/>
    </row>
    <row r="38" spans="1:12" x14ac:dyDescent="0.2">
      <c r="A38" s="15"/>
      <c r="B38" s="49" t="s">
        <v>38</v>
      </c>
      <c r="C38" s="47"/>
      <c r="D38" s="48">
        <f>F38*0.006894757</f>
        <v>1.7670749508717403</v>
      </c>
      <c r="E38" s="47" t="s">
        <v>37</v>
      </c>
      <c r="F38" s="48">
        <f>'[2]modelos PCA'!B41</f>
        <v>256.29256417183962</v>
      </c>
      <c r="G38" s="47" t="s">
        <v>19</v>
      </c>
      <c r="H38" s="47"/>
      <c r="I38" s="46"/>
      <c r="J38" s="13"/>
    </row>
    <row r="39" spans="1:12" x14ac:dyDescent="0.2">
      <c r="A39" s="15"/>
      <c r="B39" s="54" t="s">
        <v>36</v>
      </c>
      <c r="C39" s="52"/>
      <c r="D39" s="53">
        <f>D38/D32</f>
        <v>0.410947662993428</v>
      </c>
      <c r="E39" s="52"/>
      <c r="F39" s="43"/>
      <c r="G39" s="43"/>
      <c r="H39" s="51"/>
      <c r="I39" s="50"/>
      <c r="J39" s="40"/>
      <c r="K39" s="20" t="s">
        <v>41</v>
      </c>
      <c r="L39" s="20" t="s">
        <v>40</v>
      </c>
    </row>
    <row r="40" spans="1:12" x14ac:dyDescent="0.2">
      <c r="A40" s="15"/>
      <c r="B40" s="33">
        <f>'[2]Distribuciones de carga'!B6*0.454</f>
        <v>15.436</v>
      </c>
      <c r="C40" s="32">
        <f t="shared" ref="C40:C55" si="0">B40*$G$18</f>
        <v>15.436</v>
      </c>
      <c r="D40" s="383">
        <f>'[2]Distribuciones de carga'!J6</f>
        <v>0</v>
      </c>
      <c r="E40" s="383"/>
      <c r="F40" s="31">
        <f>IF(J40&lt;=0.45,"Ilimitadas",IF(J40&lt;0.55,(4.2577/(J40-0.4325))^3.268,10^(11.737-12.077*J40)))</f>
        <v>507.90300636330386</v>
      </c>
      <c r="G40" s="30">
        <f>IF(F40="Ilimitadas","",D40/F40)</f>
        <v>0</v>
      </c>
      <c r="H40" s="29">
        <f>IF('[2]modelos PCA'!$K$16*'Planilla de calculo 1'!L40&gt;9,10^(14.524-6.777*('[2]modelos PCA'!$K$16*'Planilla de calculo 1'!L40-9)^0.103-LOG('[2]modelos PCA'!$K$22)), "Ilimitadas")</f>
        <v>160894.9904103913</v>
      </c>
      <c r="I40" s="28">
        <f>IF(H40="Ilimitadas","",D40/H40)</f>
        <v>0</v>
      </c>
      <c r="J40" s="21">
        <f>$D$38/('[2]modelos PCA'!$B$30)*(((24/(C40*2.204623))^0.06)*((C40*2.204623)/18))/$D$32</f>
        <v>0.74780319752436242</v>
      </c>
      <c r="K40" s="20">
        <f>(C40*2.204623/18)*'[2]modelos PCA'!$H$23</f>
        <v>3.7890416515812542E-2</v>
      </c>
      <c r="L40" s="20">
        <f>268.7*('[2]modelos PCA'!$D$17^1.27*'Planilla de calculo 1'!K40^2/'[2]modelos PCA'!$D$16)</f>
        <v>31.676783686177316</v>
      </c>
    </row>
    <row r="41" spans="1:12" x14ac:dyDescent="0.2">
      <c r="A41" s="15"/>
      <c r="B41" s="33">
        <f>'[2]Distribuciones de carga'!B7*0.454</f>
        <v>14.528</v>
      </c>
      <c r="C41" s="32">
        <f t="shared" si="0"/>
        <v>14.528</v>
      </c>
      <c r="D41" s="383">
        <f>'[2]Distribuciones de carga'!J7</f>
        <v>0</v>
      </c>
      <c r="E41" s="383"/>
      <c r="F41" s="31">
        <f>IF(J41&lt;=0.45,"Ilimitadas",IF(J41&lt;0.55,(4.2577/(J41-0.4325))^3.268,10^(11.737-12.077*J41)))</f>
        <v>1607.1418865000262</v>
      </c>
      <c r="G41" s="30">
        <f>IF(F41="Ilimitadas","",D41/F41)</f>
        <v>0</v>
      </c>
      <c r="H41" s="29">
        <f>IF('[2]modelos PCA'!$K$16*'Planilla de calculo 1'!L41&gt;9,10^(14.524-6.777*('[2]modelos PCA'!$K$16*'Planilla de calculo 1'!L41-9)^0.103-LOG('[2]modelos PCA'!$K$22)), "Ilimitadas")</f>
        <v>235737.08458274507</v>
      </c>
      <c r="I41" s="28">
        <f>IF(H41="Ilimitadas","",D41/H41)</f>
        <v>0</v>
      </c>
      <c r="J41" s="21">
        <f>$D$38/('[2]modelos PCA'!$B$30)*(((24/(C41*2.204623))^0.06)*((C41*2.204623)/18))/$D$32</f>
        <v>0.70637954623346133</v>
      </c>
      <c r="K41" s="20">
        <f>(C41*2.204623/18)*'[2]modelos PCA'!$H$23</f>
        <v>3.5661568485470634E-2</v>
      </c>
      <c r="L41" s="20">
        <f>268.7*('[2]modelos PCA'!$D$17^1.27*'Planilla de calculo 1'!K41^2/'[2]modelos PCA'!$D$16)</f>
        <v>28.059711500558468</v>
      </c>
    </row>
    <row r="42" spans="1:12" x14ac:dyDescent="0.2">
      <c r="A42" s="15"/>
      <c r="B42" s="33">
        <f>'[2]Distribuciones de carga'!B8*0.454</f>
        <v>13.620000000000001</v>
      </c>
      <c r="C42" s="32">
        <f t="shared" si="0"/>
        <v>13.620000000000001</v>
      </c>
      <c r="D42" s="383">
        <f>'[2]Distribuciones de carga'!J8</f>
        <v>0</v>
      </c>
      <c r="E42" s="383"/>
      <c r="F42" s="31">
        <f>IF(J42&lt;=0.45,"Ilimitadas",IF(J42&lt;0.55,(4.2577/(J42-0.4325))^3.268,10^(11.737-12.077*J42)))</f>
        <v>5107.5011004949893</v>
      </c>
      <c r="G42" s="30">
        <f>IF(F42="Ilimitadas","",D42/F42)</f>
        <v>0</v>
      </c>
      <c r="H42" s="29">
        <f>IF('[2]modelos PCA'!$K$16*'Planilla de calculo 1'!L42&gt;9,10^(14.524-6.777*('[2]modelos PCA'!$K$16*'Planilla de calculo 1'!L42-9)^0.103-LOG('[2]modelos PCA'!$K$22)), "Ilimitadas")</f>
        <v>360048.66141958965</v>
      </c>
      <c r="I42" s="28">
        <f>IF(H42="Ilimitadas","",D42/H42)</f>
        <v>0</v>
      </c>
      <c r="J42" s="21">
        <f>$D$38/('[2]modelos PCA'!$B$30)*(((24/(C42*2.204623))^0.06)*((C42*2.204623)/18))/$D$32</f>
        <v>0.66480015990060659</v>
      </c>
      <c r="K42" s="20">
        <f>(C42*2.204623/18)*'[2]modelos PCA'!$H$23</f>
        <v>3.3432720455128719E-2</v>
      </c>
      <c r="L42" s="20">
        <f>268.7*('[2]modelos PCA'!$D$17^1.27*'Planilla de calculo 1'!K42^2/'[2]modelos PCA'!$D$16)</f>
        <v>24.661855811037718</v>
      </c>
    </row>
    <row r="43" spans="1:12" x14ac:dyDescent="0.2">
      <c r="A43" s="15"/>
      <c r="B43" s="33">
        <f>'[2]Distribuciones de carga'!B9*0.454</f>
        <v>12.712</v>
      </c>
      <c r="C43" s="32">
        <f t="shared" si="0"/>
        <v>12.712</v>
      </c>
      <c r="D43" s="383">
        <f>'[2]Distribuciones de carga'!J9</f>
        <v>0</v>
      </c>
      <c r="E43" s="383"/>
      <c r="F43" s="31">
        <f t="shared" ref="F43:F51" si="1">IF(J43&lt;=0.45,"Ilimitadas",IF(J43&lt;0.55,(4.2577/(J43-0.4325))^3.268,10^(11.737-12.077*J43)))</f>
        <v>16307.106166782924</v>
      </c>
      <c r="G43" s="30">
        <f t="shared" ref="G43:G51" si="2">IF(F43="Ilimitadas","",D43/F43)</f>
        <v>0</v>
      </c>
      <c r="H43" s="29">
        <f>IF('[2]modelos PCA'!$K$16*'Planilla de calculo 1'!L43&gt;9,10^(14.524-6.777*('[2]modelos PCA'!$K$16*'Planilla de calculo 1'!L43-9)^0.103-LOG('[2]modelos PCA'!$K$22)), "Ilimitadas")</f>
        <v>581196.39041156392</v>
      </c>
      <c r="I43" s="28">
        <f t="shared" ref="I43:I51" si="3">IF(H43="Ilimitadas","",D43/H43)</f>
        <v>0</v>
      </c>
      <c r="J43" s="21">
        <f>$D$38/('[2]modelos PCA'!$B$30)*(((24/(C43*2.204623))^0.06)*((C43*2.204623)/18))/$D$32</f>
        <v>0.62305399530783623</v>
      </c>
      <c r="K43" s="20">
        <f>(C43*2.204623/18)*'[2]modelos PCA'!$H$23</f>
        <v>3.1203872424786797E-2</v>
      </c>
      <c r="L43" s="20">
        <f>268.7*('[2]modelos PCA'!$D$17^1.27*'Planilla de calculo 1'!K43^2/'[2]modelos PCA'!$D$16)</f>
        <v>21.483216617615067</v>
      </c>
    </row>
    <row r="44" spans="1:12" x14ac:dyDescent="0.2">
      <c r="A44" s="15"/>
      <c r="B44" s="33">
        <f>'[2]Distribuciones de carga'!B10*0.454</f>
        <v>11.804</v>
      </c>
      <c r="C44" s="32">
        <f t="shared" si="0"/>
        <v>11.804</v>
      </c>
      <c r="D44" s="383">
        <f>'[2]Distribuciones de carga'!J10</f>
        <v>0</v>
      </c>
      <c r="E44" s="383"/>
      <c r="F44" s="31">
        <f t="shared" si="1"/>
        <v>52325.4041743466</v>
      </c>
      <c r="G44" s="30">
        <f t="shared" si="2"/>
        <v>0</v>
      </c>
      <c r="H44" s="29">
        <f>IF('[2]modelos PCA'!$K$16*'Planilla de calculo 1'!L44&gt;9,10^(14.524-6.777*('[2]modelos PCA'!$K$16*'Planilla de calculo 1'!L44-9)^0.103-LOG('[2]modelos PCA'!$K$22)), "Ilimitadas")</f>
        <v>1014360.7579648043</v>
      </c>
      <c r="I44" s="28">
        <f t="shared" si="3"/>
        <v>0</v>
      </c>
      <c r="J44" s="21">
        <f>$D$38/('[2]modelos PCA'!$B$30)*(((24/(C44*2.204623))^0.06)*((C44*2.204623)/18))/$D$32</f>
        <v>0.58112837694613473</v>
      </c>
      <c r="K44" s="20">
        <f>(C44*2.204623/18)*'[2]modelos PCA'!$H$23</f>
        <v>2.8975024394444882E-2</v>
      </c>
      <c r="L44" s="20">
        <f>268.7*('[2]modelos PCA'!$D$17^1.27*'Planilla de calculo 1'!K44^2/'[2]modelos PCA'!$D$16)</f>
        <v>18.52379392029054</v>
      </c>
    </row>
    <row r="45" spans="1:12" x14ac:dyDescent="0.2">
      <c r="A45" s="15"/>
      <c r="B45" s="33">
        <f>'[2]Distribuciones de carga'!B11*0.454</f>
        <v>10.896000000000001</v>
      </c>
      <c r="C45" s="32">
        <f t="shared" si="0"/>
        <v>10.896000000000001</v>
      </c>
      <c r="D45" s="383">
        <f>'[2]Distribuciones de carga'!J11</f>
        <v>0</v>
      </c>
      <c r="E45" s="383"/>
      <c r="F45" s="31">
        <f t="shared" si="1"/>
        <v>171652.77381870698</v>
      </c>
      <c r="G45" s="30">
        <f t="shared" si="2"/>
        <v>0</v>
      </c>
      <c r="H45" s="29">
        <f>IF('[2]modelos PCA'!$K$16*'Planilla de calculo 1'!L45&gt;9,10^(14.524-6.777*('[2]modelos PCA'!$K$16*'Planilla de calculo 1'!L45-9)^0.103-LOG('[2]modelos PCA'!$K$22)), "Ilimitadas")</f>
        <v>1996351.2372496889</v>
      </c>
      <c r="I45" s="28">
        <f t="shared" si="3"/>
        <v>0</v>
      </c>
      <c r="J45" s="21">
        <f>$D$38/('[2]modelos PCA'!$B$30)*(((24/(C45*2.204623))^0.06)*((C45*2.204623)/18))/$D$32</f>
        <v>0.53900861055132099</v>
      </c>
      <c r="K45" s="20">
        <f>(C45*2.204623/18)*'[2]modelos PCA'!$H$23</f>
        <v>2.6746176364102977E-2</v>
      </c>
      <c r="L45" s="20">
        <f>268.7*('[2]modelos PCA'!$D$17^1.27*'Planilla de calculo 1'!K45^2/'[2]modelos PCA'!$D$16)</f>
        <v>15.783587719064139</v>
      </c>
    </row>
    <row r="46" spans="1:12" x14ac:dyDescent="0.2">
      <c r="A46" s="15"/>
      <c r="B46" s="33">
        <f>'[2]Distribuciones de carga'!B12*0.454</f>
        <v>9.9879999999999995</v>
      </c>
      <c r="C46" s="32">
        <f t="shared" si="0"/>
        <v>9.9879999999999995</v>
      </c>
      <c r="D46" s="383">
        <f>'[2]Distribuciones de carga'!J12</f>
        <v>898714.33036074962</v>
      </c>
      <c r="E46" s="383"/>
      <c r="F46" s="31">
        <f t="shared" si="1"/>
        <v>898706.51243548887</v>
      </c>
      <c r="G46" s="30">
        <f t="shared" si="2"/>
        <v>1.0000086990860226</v>
      </c>
      <c r="H46" s="29">
        <f>IF('[2]modelos PCA'!$K$16*'Planilla de calculo 1'!L46&gt;9,10^(14.524-6.777*('[2]modelos PCA'!$K$16*'Planilla de calculo 1'!L46-9)^0.103-LOG('[2]modelos PCA'!$K$22)), "Ilimitadas")</f>
        <v>4863528.9377084635</v>
      </c>
      <c r="I46" s="28">
        <f t="shared" si="3"/>
        <v>0.18478646716640995</v>
      </c>
      <c r="J46" s="21">
        <f>$D$38/('[2]modelos PCA'!$B$30)*(((24/(C46*2.204623))^0.06)*((C46*2.204623)/18))/$D$32</f>
        <v>0.49667746490771253</v>
      </c>
      <c r="K46" s="20">
        <f>(C46*2.204623/18)*'[2]modelos PCA'!$H$23</f>
        <v>2.4517328333761058E-2</v>
      </c>
      <c r="L46" s="20">
        <f>268.7*('[2]modelos PCA'!$D$17^1.27*'Planilla de calculo 1'!K46^2/'[2]modelos PCA'!$D$16)</f>
        <v>13.262598013935836</v>
      </c>
    </row>
    <row r="47" spans="1:12" x14ac:dyDescent="0.2">
      <c r="A47" s="15"/>
      <c r="B47" s="33">
        <f>'[2]Distribuciones de carga'!B13*0.454</f>
        <v>9.08</v>
      </c>
      <c r="C47" s="32">
        <f t="shared" si="0"/>
        <v>9.08</v>
      </c>
      <c r="D47" s="383">
        <f>'[2]Distribuciones de carga'!J13</f>
        <v>0</v>
      </c>
      <c r="E47" s="383"/>
      <c r="F47" s="31">
        <f t="shared" si="1"/>
        <v>31491936.923542798</v>
      </c>
      <c r="G47" s="30">
        <f t="shared" si="2"/>
        <v>0</v>
      </c>
      <c r="H47" s="29">
        <f>IF('[2]modelos PCA'!$K$16*'Planilla de calculo 1'!L47&gt;9,10^(14.524-6.777*('[2]modelos PCA'!$K$16*'Planilla de calculo 1'!L47-9)^0.103-LOG('[2]modelos PCA'!$K$22)), "Ilimitadas")</f>
        <v>19716489.494393323</v>
      </c>
      <c r="I47" s="28">
        <f t="shared" si="3"/>
        <v>0</v>
      </c>
      <c r="J47" s="21">
        <f>$D$38/('[2]modelos PCA'!$B$30)*(((24/(C47*2.204623))^0.06)*((C47*2.204623)/18))/$D$32</f>
        <v>0.45411446074504253</v>
      </c>
      <c r="K47" s="20">
        <f>(C47*2.204623/18)*'[2]modelos PCA'!$H$23</f>
        <v>2.2288480303419143E-2</v>
      </c>
      <c r="L47" s="20">
        <f>268.7*('[2]modelos PCA'!$D$17^1.27*'Planilla de calculo 1'!K47^2/'[2]modelos PCA'!$D$16)</f>
        <v>10.960824804905647</v>
      </c>
    </row>
    <row r="48" spans="1:12" x14ac:dyDescent="0.2">
      <c r="A48" s="15"/>
      <c r="B48" s="33">
        <f>'[2]Distribuciones de carga'!B14*0.454</f>
        <v>8.1720000000000006</v>
      </c>
      <c r="C48" s="32">
        <f t="shared" si="0"/>
        <v>8.1720000000000006</v>
      </c>
      <c r="D48" s="383">
        <f>'[2]Distribuciones de carga'!J14</f>
        <v>0</v>
      </c>
      <c r="E48" s="383"/>
      <c r="F48" s="31" t="str">
        <f t="shared" si="1"/>
        <v>Ilimitadas</v>
      </c>
      <c r="G48" s="30" t="str">
        <f t="shared" si="2"/>
        <v/>
      </c>
      <c r="H48" s="29" t="str">
        <f>IF('[2]modelos PCA'!$K$16*'Planilla de calculo 1'!L48&gt;9,10^(14.524-6.777*('[2]modelos PCA'!$K$16*'Planilla de calculo 1'!L48-9)^0.103-LOG('[2]modelos PCA'!$K$22)), "Ilimitadas")</f>
        <v>Ilimitadas</v>
      </c>
      <c r="I48" s="28" t="str">
        <f t="shared" si="3"/>
        <v/>
      </c>
      <c r="J48" s="21">
        <f>$D$38/('[2]modelos PCA'!$B$30)*(((24/(C48*2.204623))^0.06)*((C48*2.204623)/18))/$D$32</f>
        <v>0.41129486803181603</v>
      </c>
      <c r="K48" s="20">
        <f>(C48*2.204623/18)*'[2]modelos PCA'!$H$23</f>
        <v>2.0059632273077232E-2</v>
      </c>
      <c r="L48" s="20">
        <f>268.7*('[2]modelos PCA'!$D$17^1.27*'Planilla de calculo 1'!K48^2/'[2]modelos PCA'!$D$16)</f>
        <v>8.8782680919735775</v>
      </c>
    </row>
    <row r="49" spans="1:12" x14ac:dyDescent="0.2">
      <c r="A49" s="15"/>
      <c r="B49" s="33">
        <f>'[2]Distribuciones de carga'!B15*0.454</f>
        <v>7.2640000000000002</v>
      </c>
      <c r="C49" s="32">
        <f t="shared" si="0"/>
        <v>7.2640000000000002</v>
      </c>
      <c r="D49" s="383">
        <f>'[2]Distribuciones de carga'!J15</f>
        <v>0</v>
      </c>
      <c r="E49" s="383"/>
      <c r="F49" s="31" t="str">
        <f t="shared" si="1"/>
        <v>Ilimitadas</v>
      </c>
      <c r="G49" s="30" t="str">
        <f t="shared" si="2"/>
        <v/>
      </c>
      <c r="H49" s="29" t="str">
        <f>IF('[2]modelos PCA'!$K$16*'Planilla de calculo 1'!L49&gt;9,10^(14.524-6.777*('[2]modelos PCA'!$K$16*'Planilla de calculo 1'!L49-9)^0.103-LOG('[2]modelos PCA'!$K$22)), "Ilimitadas")</f>
        <v>Ilimitadas</v>
      </c>
      <c r="I49" s="28" t="str">
        <f t="shared" si="3"/>
        <v/>
      </c>
      <c r="J49" s="21">
        <f>$D$38/('[2]modelos PCA'!$B$30)*(((24/(C49*2.204623))^0.06)*((C49*2.204623)/18))/$D$32</f>
        <v>0.36818824555343566</v>
      </c>
      <c r="K49" s="20">
        <f>(C49*2.204623/18)*'[2]modelos PCA'!$H$23</f>
        <v>1.7830784242735317E-2</v>
      </c>
      <c r="L49" s="20">
        <f>268.7*('[2]modelos PCA'!$D$17^1.27*'Planilla de calculo 1'!K49^2/'[2]modelos PCA'!$D$16)</f>
        <v>7.0149278751396169</v>
      </c>
    </row>
    <row r="50" spans="1:12" x14ac:dyDescent="0.2">
      <c r="A50" s="15"/>
      <c r="B50" s="33">
        <f>'[2]Distribuciones de carga'!B16*0.454</f>
        <v>6.3559999999999999</v>
      </c>
      <c r="C50" s="32">
        <f t="shared" si="0"/>
        <v>6.3559999999999999</v>
      </c>
      <c r="D50" s="383">
        <f>'[2]Distribuciones de carga'!J16</f>
        <v>0</v>
      </c>
      <c r="E50" s="383"/>
      <c r="F50" s="31" t="str">
        <f t="shared" si="1"/>
        <v>Ilimitadas</v>
      </c>
      <c r="G50" s="30" t="str">
        <f t="shared" si="2"/>
        <v/>
      </c>
      <c r="H50" s="29" t="str">
        <f>IF('[2]modelos PCA'!$K$16*'Planilla de calculo 1'!L50&gt;9,10^(14.524-6.777*('[2]modelos PCA'!$K$16*'Planilla de calculo 1'!L50-9)^0.103-LOG('[2]modelos PCA'!$K$22)), "Ilimitadas")</f>
        <v>Ilimitadas</v>
      </c>
      <c r="I50" s="28" t="str">
        <f t="shared" si="3"/>
        <v/>
      </c>
      <c r="J50" s="21">
        <f>$D$38/('[2]modelos PCA'!$B$30)*(((24/(C50*2.204623))^0.06)*((C50*2.204623)/18))/$D$32</f>
        <v>0.32475622863184195</v>
      </c>
      <c r="K50" s="20">
        <f>(C50*2.204623/18)*'[2]modelos PCA'!$H$23</f>
        <v>1.5601936212393398E-2</v>
      </c>
      <c r="L50" s="20">
        <f>268.7*('[2]modelos PCA'!$D$17^1.27*'Planilla de calculo 1'!K50^2/'[2]modelos PCA'!$D$16)</f>
        <v>5.3708041544037668</v>
      </c>
    </row>
    <row r="51" spans="1:12" x14ac:dyDescent="0.2">
      <c r="A51" s="15"/>
      <c r="B51" s="33">
        <f>'[2]Distribuciones de carga'!B17*0.454</f>
        <v>5.4480000000000004</v>
      </c>
      <c r="C51" s="32">
        <f t="shared" si="0"/>
        <v>5.4480000000000004</v>
      </c>
      <c r="D51" s="383">
        <f>'[2]Distribuciones de carga'!J17</f>
        <v>91441.643068565478</v>
      </c>
      <c r="E51" s="383"/>
      <c r="F51" s="31" t="str">
        <f t="shared" si="1"/>
        <v>Ilimitadas</v>
      </c>
      <c r="G51" s="30" t="str">
        <f t="shared" si="2"/>
        <v/>
      </c>
      <c r="H51" s="29" t="str">
        <f>IF('[2]modelos PCA'!$K$16*'Planilla de calculo 1'!L51&gt;9,10^(14.524-6.777*('[2]modelos PCA'!$K$16*'Planilla de calculo 1'!L51-9)^0.103-LOG('[2]modelos PCA'!$K$22)), "Ilimitadas")</f>
        <v>Ilimitadas</v>
      </c>
      <c r="I51" s="28" t="str">
        <f t="shared" si="3"/>
        <v/>
      </c>
      <c r="J51" s="21">
        <f>$D$38/('[2]modelos PCA'!$B$30)*(((24/(C51*2.204623))^0.06)*((C51*2.204623)/18))/$D$32</f>
        <v>0.28094901064914929</v>
      </c>
      <c r="K51" s="20">
        <f>(C51*2.204623/18)*'[2]modelos PCA'!$H$23</f>
        <v>1.3373088182051488E-2</v>
      </c>
      <c r="L51" s="20">
        <f>268.7*('[2]modelos PCA'!$D$17^1.27*'Planilla de calculo 1'!K51^2/'[2]modelos PCA'!$D$16)</f>
        <v>3.9458969297660347</v>
      </c>
    </row>
    <row r="52" spans="1:12" x14ac:dyDescent="0.2">
      <c r="A52" s="15"/>
      <c r="B52" s="33">
        <f>'[2]Distribuciones de carga'!B18*0.454</f>
        <v>4.54</v>
      </c>
      <c r="C52" s="32">
        <f t="shared" si="0"/>
        <v>4.54</v>
      </c>
      <c r="D52" s="383">
        <f>'[2]Distribuciones de carga'!J18</f>
        <v>832211.31721997471</v>
      </c>
      <c r="E52" s="383"/>
      <c r="F52" s="31" t="str">
        <f>IF(J52&lt;=0.45,"Ilimitadas",IF(J52&lt;0.55,(4.2577/(J52-0.4325))^3.268,10^(11.737-12.077*J52)))</f>
        <v>Ilimitadas</v>
      </c>
      <c r="G52" s="30" t="str">
        <f>IF(F52="Ilimitadas","",D52/F52)</f>
        <v/>
      </c>
      <c r="H52" s="29" t="str">
        <f>IF('[2]modelos PCA'!$K$16*'Planilla de calculo 1'!L52&gt;9,10^(14.524-6.777*('[2]modelos PCA'!$K$16*'Planilla de calculo 1'!L52-9)^0.103-LOG('[2]modelos PCA'!$K$22)), "Ilimitadas")</f>
        <v>Ilimitadas</v>
      </c>
      <c r="I52" s="28" t="str">
        <f>IF(H52="Ilimitadas","",D52/H52)</f>
        <v/>
      </c>
      <c r="J52" s="21">
        <f>$D$38/('[2]modelos PCA'!$B$30)*(((24/(C52*2.204623))^0.06)*((C52*2.204623)/18))/$D$32</f>
        <v>0.23669938841476817</v>
      </c>
      <c r="K52" s="20">
        <f>(C52*2.204623/18)*'[2]modelos PCA'!$H$23</f>
        <v>1.1144240151709572E-2</v>
      </c>
      <c r="L52" s="20">
        <f>268.7*('[2]modelos PCA'!$D$17^1.27*'Planilla de calculo 1'!K52^2/'[2]modelos PCA'!$D$16)</f>
        <v>2.7402062012264117</v>
      </c>
    </row>
    <row r="53" spans="1:12" x14ac:dyDescent="0.2">
      <c r="A53" s="15"/>
      <c r="B53" s="33">
        <f>'[2]Distribuciones de carga'!B19*0.454</f>
        <v>3.6320000000000001</v>
      </c>
      <c r="C53" s="32">
        <f t="shared" si="0"/>
        <v>3.6320000000000001</v>
      </c>
      <c r="D53" s="383">
        <f>'[2]Distribuciones de carga'!J19</f>
        <v>0</v>
      </c>
      <c r="E53" s="383"/>
      <c r="F53" s="31" t="str">
        <f>IF(J53&lt;=0.45,"Ilimitadas",IF(J53&lt;0.55,(4.2577/(J53-0.4325))^3.268,10^(11.737-12.077*J53)))</f>
        <v>Ilimitadas</v>
      </c>
      <c r="G53" s="30" t="str">
        <f>IF(F53="Ilimitadas","",D53/F53)</f>
        <v/>
      </c>
      <c r="H53" s="29" t="str">
        <f>IF('[2]modelos PCA'!$K$16*'Planilla de calculo 1'!L53&gt;9,10^(14.524-6.777*('[2]modelos PCA'!$K$16*'Planilla de calculo 1'!L53-9)^0.103-LOG('[2]modelos PCA'!$K$22)), "Ilimitadas")</f>
        <v>Ilimitadas</v>
      </c>
      <c r="I53" s="28" t="str">
        <f>IF(H53="Ilimitadas","",D53/H53)</f>
        <v/>
      </c>
      <c r="J53" s="21">
        <f>$D$38/('[2]modelos PCA'!$B$30)*(((24/(C53*2.204623))^0.06)*((C53*2.204623)/18))/$D$32</f>
        <v>0.19191181976680996</v>
      </c>
      <c r="K53" s="20">
        <f>(C53*2.204623/18)*'[2]modelos PCA'!$H$23</f>
        <v>8.9153921213676584E-3</v>
      </c>
      <c r="L53" s="20">
        <f>268.7*('[2]modelos PCA'!$D$17^1.27*'Planilla de calculo 1'!K53^2/'[2]modelos PCA'!$D$16)</f>
        <v>1.7537319687849042</v>
      </c>
    </row>
    <row r="54" spans="1:12" x14ac:dyDescent="0.2">
      <c r="A54" s="15"/>
      <c r="B54" s="33">
        <f>'[2]Distribuciones de carga'!B20*0.454</f>
        <v>2.7240000000000002</v>
      </c>
      <c r="C54" s="32">
        <f t="shared" si="0"/>
        <v>2.7240000000000002</v>
      </c>
      <c r="D54" s="383">
        <f>'[2]Distribuciones de carga'!J20</f>
        <v>0</v>
      </c>
      <c r="E54" s="383"/>
      <c r="F54" s="31" t="str">
        <f>IF(J54&lt;=0.45,"Ilimitadas",IF(J54&lt;0.55,(4.2577/(J54-0.4325))^3.268,10^(11.737-12.077*J54)))</f>
        <v>Ilimitadas</v>
      </c>
      <c r="G54" s="30" t="str">
        <f>IF(F54="Ilimitadas","",D54/F54)</f>
        <v/>
      </c>
      <c r="H54" s="29" t="str">
        <f>IF('[2]modelos PCA'!$K$16*'Planilla de calculo 1'!L54&gt;9,10^(14.524-6.777*('[2]modelos PCA'!$K$16*'Planilla de calculo 1'!L54-9)^0.103-LOG('[2]modelos PCA'!$K$22)), "Ilimitadas")</f>
        <v>Ilimitadas</v>
      </c>
      <c r="I54" s="28" t="str">
        <f>IF(H54="Ilimitadas","",D54/H54)</f>
        <v/>
      </c>
      <c r="J54" s="21">
        <f>$D$38/('[2]modelos PCA'!$B$30)*(((24/(C54*2.204623))^0.06)*((C54*2.204623)/18))/$D$32</f>
        <v>0.14643986207196283</v>
      </c>
      <c r="K54" s="20">
        <f>(C54*2.204623/18)*'[2]modelos PCA'!$H$23</f>
        <v>6.6865440910257442E-3</v>
      </c>
      <c r="L54" s="20">
        <f>268.7*('[2]modelos PCA'!$D$17^1.27*'Planilla de calculo 1'!K54^2/'[2]modelos PCA'!$D$16)</f>
        <v>0.98647423244150867</v>
      </c>
    </row>
    <row r="55" spans="1:12" ht="13.5" thickBot="1" x14ac:dyDescent="0.25">
      <c r="A55" s="15"/>
      <c r="B55" s="33">
        <f>'[2]Distribuciones de carga'!B21*0.454</f>
        <v>1.8160000000000001</v>
      </c>
      <c r="C55" s="32">
        <f t="shared" si="0"/>
        <v>1.8160000000000001</v>
      </c>
      <c r="D55" s="383">
        <f>'[2]Distribuciones de carga'!J21</f>
        <v>0</v>
      </c>
      <c r="E55" s="383"/>
      <c r="F55" s="31" t="str">
        <f>IF(J55&lt;=0.45,"Ilimitadas",IF(J55&lt;0.55,(4.2577/(J55-0.4325))^3.268,10^(11.737-12.077*J55)))</f>
        <v>Ilimitadas</v>
      </c>
      <c r="G55" s="30" t="str">
        <f>IF(F55="Ilimitadas","",D55/F55)</f>
        <v/>
      </c>
      <c r="H55" s="29" t="str">
        <f>IF('[2]modelos PCA'!$K$16*'Planilla de calculo 1'!L55&gt;9,10^(14.524-6.777*('[2]modelos PCA'!$K$16*'Planilla de calculo 1'!L55-9)^0.103-LOG('[2]modelos PCA'!$K$22)), "Ilimitadas")</f>
        <v>Ilimitadas</v>
      </c>
      <c r="I55" s="28" t="str">
        <f>IF(H55="Ilimitadas","",D55/H55)</f>
        <v/>
      </c>
      <c r="J55" s="21">
        <f>$D$38/('[2]modelos PCA'!$B$30)*(((24/(C55*2.204623))^0.06)*((C55*2.204623)/18))/$D$32</f>
        <v>0.10003075060380585</v>
      </c>
      <c r="K55" s="20">
        <f>(C55*2.204623/18)*'[2]modelos PCA'!$H$23</f>
        <v>4.4576960606838292E-3</v>
      </c>
      <c r="L55" s="20">
        <f>268.7*('[2]modelos PCA'!$D$17^1.27*'Planilla de calculo 1'!K55^2/'[2]modelos PCA'!$D$16)</f>
        <v>0.43843299219622606</v>
      </c>
    </row>
    <row r="56" spans="1:12" x14ac:dyDescent="0.2">
      <c r="A56" s="15"/>
      <c r="B56" s="384" t="s">
        <v>39</v>
      </c>
      <c r="C56" s="385"/>
      <c r="D56" s="385"/>
      <c r="E56" s="385"/>
      <c r="F56" s="385"/>
      <c r="G56" s="385"/>
      <c r="H56" s="385"/>
      <c r="I56" s="386"/>
      <c r="J56" s="40"/>
      <c r="K56" s="20"/>
      <c r="L56" s="20"/>
    </row>
    <row r="57" spans="1:12" x14ac:dyDescent="0.2">
      <c r="A57" s="15"/>
      <c r="B57" s="49" t="s">
        <v>38</v>
      </c>
      <c r="C57" s="47"/>
      <c r="D57" s="48">
        <f>F57*0.006894757</f>
        <v>1.4964903097362861</v>
      </c>
      <c r="E57" s="47" t="s">
        <v>37</v>
      </c>
      <c r="F57" s="48">
        <f>'[2]modelos PCA'!C41</f>
        <v>217.04757828829736</v>
      </c>
      <c r="G57" s="47" t="s">
        <v>19</v>
      </c>
      <c r="H57" s="47"/>
      <c r="I57" s="46"/>
      <c r="J57" s="40"/>
      <c r="K57" s="20"/>
      <c r="L57" s="20"/>
    </row>
    <row r="58" spans="1:12" ht="13.5" thickBot="1" x14ac:dyDescent="0.25">
      <c r="A58" s="15"/>
      <c r="B58" s="45" t="s">
        <v>36</v>
      </c>
      <c r="C58" s="43"/>
      <c r="D58" s="44">
        <f>D57/D32</f>
        <v>0.34802100226425259</v>
      </c>
      <c r="E58" s="43"/>
      <c r="F58" s="43"/>
      <c r="G58" s="43"/>
      <c r="H58" s="42"/>
      <c r="I58" s="41"/>
      <c r="J58" s="40"/>
      <c r="K58" s="20"/>
      <c r="L58" s="20"/>
    </row>
    <row r="59" spans="1:12" x14ac:dyDescent="0.2">
      <c r="A59" s="15"/>
      <c r="B59" s="39">
        <f>'[2]Distribuciones de carga'!B24*0.454</f>
        <v>27.240000000000002</v>
      </c>
      <c r="C59" s="38">
        <f t="shared" ref="C59:C73" si="4">B59*$G$18</f>
        <v>27.240000000000002</v>
      </c>
      <c r="D59" s="387">
        <f>'[2]Distribuciones de carga'!J24</f>
        <v>0</v>
      </c>
      <c r="E59" s="387"/>
      <c r="F59" s="37">
        <f>IF(J59&lt;=0.45,"Ilimitadas",IF(J59&lt;0.55,(4.2577/(J59-0.4325))^3.268,10^(11.737-12.077*J59)))</f>
        <v>86620.967459313732</v>
      </c>
      <c r="G59" s="36">
        <f>IF(F59="Ilimitadas","",D59/F59)</f>
        <v>0</v>
      </c>
      <c r="H59" s="35">
        <f>IF('[2]modelos PCA'!$K$16*'Planilla de calculo 1'!L59&gt;9,10^(14.524-6.777*('[2]modelos PCA'!$K$16*'Planilla de calculo 1'!L59-9)^0.103-LOG('[2]modelos PCA'!$K$22)), "Ilimitadas")</f>
        <v>211070.81718633228</v>
      </c>
      <c r="I59" s="34">
        <f>IF(H59="Ilimitadas","",D59/H59)</f>
        <v>0</v>
      </c>
      <c r="J59" s="21">
        <f>$D$57/('[2]modelos PCA'!$B$31)*(((48/(C59*2.204623))^0.06)*((C59*2.204623)/36))/$D$32</f>
        <v>0.56300215036809809</v>
      </c>
      <c r="K59" s="20">
        <f>(C59*2.204623/36)*'[2]modelos PCA'!$I$23</f>
        <v>3.6284718335650064E-2</v>
      </c>
      <c r="L59" s="20">
        <f>268.7*('[2]modelos PCA'!$D$17^1.27*'Planilla de calculo 1'!K59^2/'[2]modelos PCA'!$D$16)</f>
        <v>29.048909432837721</v>
      </c>
    </row>
    <row r="60" spans="1:12" x14ac:dyDescent="0.2">
      <c r="A60" s="15"/>
      <c r="B60" s="33">
        <f>'[2]Distribuciones de carga'!B25*0.454</f>
        <v>25.423999999999999</v>
      </c>
      <c r="C60" s="32">
        <f t="shared" si="4"/>
        <v>25.423999999999999</v>
      </c>
      <c r="D60" s="383">
        <f>'[2]Distribuciones de carga'!J25</f>
        <v>0</v>
      </c>
      <c r="E60" s="383"/>
      <c r="F60" s="31">
        <f>IF(J60&lt;=0.45,"Ilimitadas",IF(J60&lt;0.55,(4.2577/(J60-0.4325))^3.268,10^(11.737-12.077*J60)))</f>
        <v>248157.87086023262</v>
      </c>
      <c r="G60" s="30">
        <f>IF(F60="Ilimitadas","",D60/F60)</f>
        <v>0</v>
      </c>
      <c r="H60" s="29">
        <f>IF('[2]modelos PCA'!$K$16*'Planilla de calculo 1'!L60&gt;9,10^(14.524-6.777*('[2]modelos PCA'!$K$16*'Planilla de calculo 1'!L60-9)^0.103-LOG('[2]modelos PCA'!$K$22)), "Ilimitadas")</f>
        <v>330348.21867007134</v>
      </c>
      <c r="I60" s="28">
        <f>IF(H60="Ilimitadas","",D60/H60)</f>
        <v>0</v>
      </c>
      <c r="J60" s="21">
        <f>$D$57/('[2]modelos PCA'!$B$31)*(((48/(C60*2.204623))^0.06)*((C60*2.204623)/36))/$D$32</f>
        <v>0.52764839768719596</v>
      </c>
      <c r="K60" s="20">
        <f>(C60*2.204623/36)*'[2]modelos PCA'!$I$23</f>
        <v>3.3865737113273391E-2</v>
      </c>
      <c r="L60" s="20">
        <f>268.7*('[2]modelos PCA'!$D$17^1.27*'Planilla de calculo 1'!K60^2/'[2]modelos PCA'!$D$16)</f>
        <v>25.304827772605304</v>
      </c>
    </row>
    <row r="61" spans="1:12" x14ac:dyDescent="0.2">
      <c r="A61" s="15"/>
      <c r="B61" s="33">
        <f>'[2]Distribuciones de carga'!B26*0.454</f>
        <v>23.608000000000001</v>
      </c>
      <c r="C61" s="32">
        <f t="shared" si="4"/>
        <v>23.608000000000001</v>
      </c>
      <c r="D61" s="383">
        <f>'[2]Distribuciones de carga'!J26</f>
        <v>0</v>
      </c>
      <c r="E61" s="383"/>
      <c r="F61" s="31">
        <f>IF(J61&lt;=0.45,"Ilimitadas",IF(J61&lt;0.55,(4.2577/(J61-0.4325))^3.268,10^(11.737-12.077*J61)))</f>
        <v>1141888.1200171968</v>
      </c>
      <c r="G61" s="30">
        <f>IF(F61="Ilimitadas","",D61/F61)</f>
        <v>0</v>
      </c>
      <c r="H61" s="29">
        <f>IF('[2]modelos PCA'!$K$16*'Planilla de calculo 1'!L61&gt;9,10^(14.524-6.777*('[2]modelos PCA'!$K$16*'Planilla de calculo 1'!L61-9)^0.103-LOG('[2]modelos PCA'!$K$22)), "Ilimitadas")</f>
        <v>549843.94265173608</v>
      </c>
      <c r="I61" s="28">
        <f>IF(H61="Ilimitadas","",D61/H61)</f>
        <v>0</v>
      </c>
      <c r="J61" s="21">
        <f>$D$57/('[2]modelos PCA'!$B$31)*(((48/(C61*2.204623))^0.06)*((C61*2.204623)/36))/$D$32</f>
        <v>0.49214267022666219</v>
      </c>
      <c r="K61" s="20">
        <f>(C61*2.204623/36)*'[2]modelos PCA'!$I$23</f>
        <v>3.1446755890896717E-2</v>
      </c>
      <c r="L61" s="20">
        <f>268.7*('[2]modelos PCA'!$D$17^1.27*'Planilla de calculo 1'!K61^2/'[2]modelos PCA'!$D$16)</f>
        <v>21.818958640664775</v>
      </c>
    </row>
    <row r="62" spans="1:12" x14ac:dyDescent="0.2">
      <c r="A62" s="15"/>
      <c r="B62" s="33">
        <f>'[2]Distribuciones de carga'!B27*0.454</f>
        <v>21.792000000000002</v>
      </c>
      <c r="C62" s="32">
        <f t="shared" si="4"/>
        <v>21.792000000000002</v>
      </c>
      <c r="D62" s="383">
        <f>'[2]Distribuciones de carga'!J27</f>
        <v>0</v>
      </c>
      <c r="E62" s="383"/>
      <c r="F62" s="31">
        <f t="shared" ref="F62:F70" si="5">IF(J62&lt;=0.45,"Ilimitadas",IF(J62&lt;0.55,(4.2577/(J62-0.4325))^3.268,10^(11.737-12.077*J62)))</f>
        <v>22451198.30163626</v>
      </c>
      <c r="G62" s="30">
        <f t="shared" ref="G62:G70" si="6">IF(F62="Ilimitadas","",D62/F62)</f>
        <v>0</v>
      </c>
      <c r="H62" s="29">
        <f>IF('[2]modelos PCA'!$K$16*'Planilla de calculo 1'!L62&gt;9,10^(14.524-6.777*('[2]modelos PCA'!$K$16*'Planilla de calculo 1'!L62-9)^0.103-LOG('[2]modelos PCA'!$K$22)), "Ilimitadas")</f>
        <v>999914.73319897824</v>
      </c>
      <c r="I62" s="28">
        <f t="shared" ref="I62:I70" si="7">IF(H62="Ilimitadas","",D62/H62)</f>
        <v>0</v>
      </c>
      <c r="J62" s="21">
        <f>$D$57/('[2]modelos PCA'!$B$31)*(((48/(C62*2.204623))^0.06)*((C62*2.204623)/36))/$D$32</f>
        <v>0.45647252379223979</v>
      </c>
      <c r="K62" s="20">
        <f>(C62*2.204623/36)*'[2]modelos PCA'!$I$23</f>
        <v>2.9027774668520055E-2</v>
      </c>
      <c r="L62" s="20">
        <f>268.7*('[2]modelos PCA'!$D$17^1.27*'Planilla de calculo 1'!K62^2/'[2]modelos PCA'!$D$16)</f>
        <v>18.591302037016149</v>
      </c>
    </row>
    <row r="63" spans="1:12" x14ac:dyDescent="0.2">
      <c r="A63" s="15"/>
      <c r="B63" s="33">
        <f>'[2]Distribuciones de carga'!B28*0.454</f>
        <v>19.975999999999999</v>
      </c>
      <c r="C63" s="32">
        <f t="shared" si="4"/>
        <v>19.975999999999999</v>
      </c>
      <c r="D63" s="383">
        <f>'[2]Distribuciones de carga'!J28</f>
        <v>0</v>
      </c>
      <c r="E63" s="383"/>
      <c r="F63" s="31" t="str">
        <f t="shared" si="5"/>
        <v>Ilimitadas</v>
      </c>
      <c r="G63" s="30" t="str">
        <f t="shared" si="6"/>
        <v/>
      </c>
      <c r="H63" s="29">
        <f>IF('[2]modelos PCA'!$K$16*'Planilla de calculo 1'!L63&gt;9,10^(14.524-6.777*('[2]modelos PCA'!$K$16*'Planilla de calculo 1'!L63-9)^0.103-LOG('[2]modelos PCA'!$K$22)), "Ilimitadas")</f>
        <v>2092994.1613032229</v>
      </c>
      <c r="I63" s="28">
        <f t="shared" si="7"/>
        <v>0</v>
      </c>
      <c r="J63" s="21">
        <f>$D$57/('[2]modelos PCA'!$B$31)*(((48/(C63*2.204623))^0.06)*((C63*2.204623)/36))/$D$32</f>
        <v>0.42062336571071968</v>
      </c>
      <c r="K63" s="20">
        <f>(C63*2.204623/36)*'[2]modelos PCA'!$I$23</f>
        <v>2.6608793446143378E-2</v>
      </c>
      <c r="L63" s="20">
        <f>268.7*('[2]modelos PCA'!$D$17^1.27*'Planilla de calculo 1'!K63^2/'[2]modelos PCA'!$D$16)</f>
        <v>15.621857961659396</v>
      </c>
    </row>
    <row r="64" spans="1:12" x14ac:dyDescent="0.2">
      <c r="A64" s="15"/>
      <c r="B64" s="33">
        <f>'[2]Distribuciones de carga'!B29*0.454</f>
        <v>18.16</v>
      </c>
      <c r="C64" s="32">
        <f t="shared" si="4"/>
        <v>18.16</v>
      </c>
      <c r="D64" s="383">
        <f>'[2]Distribuciones de carga'!J29</f>
        <v>0</v>
      </c>
      <c r="E64" s="383"/>
      <c r="F64" s="31" t="str">
        <f t="shared" si="5"/>
        <v>Ilimitadas</v>
      </c>
      <c r="G64" s="30" t="str">
        <f t="shared" si="6"/>
        <v/>
      </c>
      <c r="H64" s="29">
        <f>IF('[2]modelos PCA'!$K$16*'Planilla de calculo 1'!L64&gt;9,10^(14.524-6.777*('[2]modelos PCA'!$K$16*'Planilla de calculo 1'!L64-9)^0.103-LOG('[2]modelos PCA'!$K$22)), "Ilimitadas")</f>
        <v>5711210.9493660536</v>
      </c>
      <c r="I64" s="28">
        <f t="shared" si="7"/>
        <v>0</v>
      </c>
      <c r="J64" s="21">
        <f>$D$57/('[2]modelos PCA'!$B$31)*(((48/(C64*2.204623))^0.06)*((C64*2.204623)/36))/$D$32</f>
        <v>0.38457785261503663</v>
      </c>
      <c r="K64" s="20">
        <f>(C64*2.204623/36)*'[2]modelos PCA'!$I$23</f>
        <v>2.4189812223766708E-2</v>
      </c>
      <c r="L64" s="20">
        <f>268.7*('[2]modelos PCA'!$D$17^1.27*'Planilla de calculo 1'!K64^2/'[2]modelos PCA'!$D$16)</f>
        <v>12.910626414594542</v>
      </c>
    </row>
    <row r="65" spans="1:12" x14ac:dyDescent="0.2">
      <c r="A65" s="15"/>
      <c r="B65" s="33">
        <f>'[2]Distribuciones de carga'!B30*0.454</f>
        <v>16.344000000000001</v>
      </c>
      <c r="C65" s="32">
        <f t="shared" si="4"/>
        <v>16.344000000000001</v>
      </c>
      <c r="D65" s="383">
        <f>'[2]Distribuciones de carga'!J30</f>
        <v>0</v>
      </c>
      <c r="E65" s="383"/>
      <c r="F65" s="31" t="str">
        <f t="shared" si="5"/>
        <v>Ilimitadas</v>
      </c>
      <c r="G65" s="30" t="str">
        <f t="shared" si="6"/>
        <v/>
      </c>
      <c r="H65" s="29">
        <f>IF('[2]modelos PCA'!$K$16*'Planilla de calculo 1'!L65&gt;9,10^(14.524-6.777*('[2]modelos PCA'!$K$16*'Planilla de calculo 1'!L65-9)^0.103-LOG('[2]modelos PCA'!$K$22)), "Ilimitadas")</f>
        <v>32752722.605422523</v>
      </c>
      <c r="I65" s="28">
        <f t="shared" si="7"/>
        <v>0</v>
      </c>
      <c r="J65" s="21">
        <f>$D$57/('[2]modelos PCA'!$B$31)*(((48/(C65*2.204623))^0.06)*((C65*2.204623)/36))/$D$32</f>
        <v>0.34831504127781165</v>
      </c>
      <c r="K65" s="20">
        <f>(C65*2.204623/36)*'[2]modelos PCA'!$I$23</f>
        <v>2.1770831001390038E-2</v>
      </c>
      <c r="L65" s="20">
        <f>268.7*('[2]modelos PCA'!$D$17^1.27*'Planilla de calculo 1'!K65^2/'[2]modelos PCA'!$D$16)</f>
        <v>10.457607395821581</v>
      </c>
    </row>
    <row r="66" spans="1:12" x14ac:dyDescent="0.2">
      <c r="A66" s="15"/>
      <c r="B66" s="33">
        <f>'[2]Distribuciones de carga'!B31*0.454</f>
        <v>14.528</v>
      </c>
      <c r="C66" s="32">
        <f t="shared" si="4"/>
        <v>14.528</v>
      </c>
      <c r="D66" s="383">
        <f>'[2]Distribuciones de carga'!J31</f>
        <v>0</v>
      </c>
      <c r="E66" s="383"/>
      <c r="F66" s="31" t="str">
        <f t="shared" si="5"/>
        <v>Ilimitadas</v>
      </c>
      <c r="G66" s="30" t="str">
        <f t="shared" si="6"/>
        <v/>
      </c>
      <c r="H66" s="29" t="str">
        <f>IF('[2]modelos PCA'!$K$16*'Planilla de calculo 1'!L66&gt;9,10^(14.524-6.777*('[2]modelos PCA'!$K$16*'Planilla de calculo 1'!L66-9)^0.103-LOG('[2]modelos PCA'!$K$22)), "Ilimitadas")</f>
        <v>Ilimitadas</v>
      </c>
      <c r="I66" s="28" t="str">
        <f t="shared" si="7"/>
        <v/>
      </c>
      <c r="J66" s="21">
        <f>$D$57/('[2]modelos PCA'!$B$31)*(((48/(C66*2.204623))^0.06)*((C66*2.204623)/36))/$D$32</f>
        <v>0.31180915181764313</v>
      </c>
      <c r="K66" s="20">
        <f>(C66*2.204623/36)*'[2]modelos PCA'!$I$23</f>
        <v>1.9351849779013369E-2</v>
      </c>
      <c r="L66" s="20">
        <f>268.7*('[2]modelos PCA'!$D$17^1.27*'Planilla de calculo 1'!K66^2/'[2]modelos PCA'!$D$16)</f>
        <v>8.2628009053405105</v>
      </c>
    </row>
    <row r="67" spans="1:12" x14ac:dyDescent="0.2">
      <c r="A67" s="15"/>
      <c r="B67" s="33">
        <f>'[2]Distribuciones de carga'!B32*0.454</f>
        <v>12.712</v>
      </c>
      <c r="C67" s="32">
        <f t="shared" si="4"/>
        <v>12.712</v>
      </c>
      <c r="D67" s="383">
        <f>'[2]Distribuciones de carga'!J32</f>
        <v>0</v>
      </c>
      <c r="E67" s="383"/>
      <c r="F67" s="31" t="str">
        <f t="shared" si="5"/>
        <v>Ilimitadas</v>
      </c>
      <c r="G67" s="30" t="str">
        <f t="shared" si="6"/>
        <v/>
      </c>
      <c r="H67" s="29" t="str">
        <f>IF('[2]modelos PCA'!$K$16*'Planilla de calculo 1'!L67&gt;9,10^(14.524-6.777*('[2]modelos PCA'!$K$16*'Planilla de calculo 1'!L67-9)^0.103-LOG('[2]modelos PCA'!$K$22)), "Ilimitadas")</f>
        <v>Ilimitadas</v>
      </c>
      <c r="I67" s="28" t="str">
        <f t="shared" si="7"/>
        <v/>
      </c>
      <c r="J67" s="21">
        <f>$D$57/('[2]modelos PCA'!$B$31)*(((48/(C67*2.204623))^0.06)*((C67*2.204623)/36))/$D$32</f>
        <v>0.27502769417579065</v>
      </c>
      <c r="K67" s="20">
        <f>(C67*2.204623/36)*'[2]modelos PCA'!$I$23</f>
        <v>1.6932868556636695E-2</v>
      </c>
      <c r="L67" s="20">
        <f>268.7*('[2]modelos PCA'!$D$17^1.27*'Planilla de calculo 1'!K67^2/'[2]modelos PCA'!$D$16)</f>
        <v>6.3262069431513259</v>
      </c>
    </row>
    <row r="68" spans="1:12" x14ac:dyDescent="0.2">
      <c r="A68" s="15"/>
      <c r="B68" s="33">
        <f>'[2]Distribuciones de carga'!B33*0.454</f>
        <v>10.896000000000001</v>
      </c>
      <c r="C68" s="32">
        <f t="shared" si="4"/>
        <v>10.896000000000001</v>
      </c>
      <c r="D68" s="383">
        <f>'[2]Distribuciones de carga'!J33</f>
        <v>0</v>
      </c>
      <c r="E68" s="383"/>
      <c r="F68" s="31" t="str">
        <f t="shared" si="5"/>
        <v>Ilimitadas</v>
      </c>
      <c r="G68" s="30" t="str">
        <f t="shared" si="6"/>
        <v/>
      </c>
      <c r="H68" s="29" t="str">
        <f>IF('[2]modelos PCA'!$K$16*'Planilla de calculo 1'!L68&gt;9,10^(14.524-6.777*('[2]modelos PCA'!$K$16*'Planilla de calculo 1'!L68-9)^0.103-LOG('[2]modelos PCA'!$K$22)), "Ilimitadas")</f>
        <v>Ilimitadas</v>
      </c>
      <c r="I68" s="28" t="str">
        <f t="shared" si="7"/>
        <v/>
      </c>
      <c r="J68" s="21">
        <f>$D$57/('[2]modelos PCA'!$B$31)*(((48/(C68*2.204623))^0.06)*((C68*2.204623)/36))/$D$32</f>
        <v>0.23792848840907213</v>
      </c>
      <c r="K68" s="20">
        <f>(C68*2.204623/36)*'[2]modelos PCA'!$I$23</f>
        <v>1.4513887334260027E-2</v>
      </c>
      <c r="L68" s="20">
        <f>268.7*('[2]modelos PCA'!$D$17^1.27*'Planilla de calculo 1'!K68^2/'[2]modelos PCA'!$D$16)</f>
        <v>4.6478255092540373</v>
      </c>
    </row>
    <row r="69" spans="1:12" x14ac:dyDescent="0.2">
      <c r="A69" s="15"/>
      <c r="B69" s="33">
        <f>'[2]Distribuciones de carga'!B34*0.454</f>
        <v>9.08</v>
      </c>
      <c r="C69" s="32">
        <f t="shared" si="4"/>
        <v>9.08</v>
      </c>
      <c r="D69" s="383">
        <f>'[2]Distribuciones de carga'!J34</f>
        <v>0</v>
      </c>
      <c r="E69" s="383"/>
      <c r="F69" s="31" t="str">
        <f t="shared" si="5"/>
        <v>Ilimitadas</v>
      </c>
      <c r="G69" s="30" t="str">
        <f t="shared" si="6"/>
        <v/>
      </c>
      <c r="H69" s="29" t="str">
        <f>IF('[2]modelos PCA'!$K$16*'Planilla de calculo 1'!L69&gt;9,10^(14.524-6.777*('[2]modelos PCA'!$K$16*'Planilla de calculo 1'!L69-9)^0.103-LOG('[2]modelos PCA'!$K$22)), "Ilimitadas")</f>
        <v>Ilimitadas</v>
      </c>
      <c r="I69" s="28" t="str">
        <f t="shared" si="7"/>
        <v/>
      </c>
      <c r="J69" s="21">
        <f>$D$57/('[2]modelos PCA'!$B$31)*(((48/(C69*2.204623))^0.06)*((C69*2.204623)/36))/$D$32</f>
        <v>0.2004546218644894</v>
      </c>
      <c r="K69" s="20">
        <f>(C69*2.204623/36)*'[2]modelos PCA'!$I$23</f>
        <v>1.2094906111883354E-2</v>
      </c>
      <c r="L69" s="20">
        <f>268.7*('[2]modelos PCA'!$D$17^1.27*'Planilla de calculo 1'!K69^2/'[2]modelos PCA'!$D$16)</f>
        <v>3.2276566036486356</v>
      </c>
    </row>
    <row r="70" spans="1:12" x14ac:dyDescent="0.2">
      <c r="A70" s="15"/>
      <c r="B70" s="33">
        <f>'[2]Distribuciones de carga'!B35*0.454</f>
        <v>7.2640000000000002</v>
      </c>
      <c r="C70" s="32">
        <f t="shared" si="4"/>
        <v>7.2640000000000002</v>
      </c>
      <c r="D70" s="383">
        <f>'[2]Distribuciones de carga'!J35</f>
        <v>0</v>
      </c>
      <c r="E70" s="383"/>
      <c r="F70" s="31" t="str">
        <f t="shared" si="5"/>
        <v>Ilimitadas</v>
      </c>
      <c r="G70" s="30" t="str">
        <f t="shared" si="6"/>
        <v/>
      </c>
      <c r="H70" s="29" t="str">
        <f>IF('[2]modelos PCA'!$K$16*'Planilla de calculo 1'!L70&gt;9,10^(14.524-6.777*('[2]modelos PCA'!$K$16*'Planilla de calculo 1'!L70-9)^0.103-LOG('[2]modelos PCA'!$K$22)), "Ilimitadas")</f>
        <v>Ilimitadas</v>
      </c>
      <c r="I70" s="28" t="str">
        <f t="shared" si="7"/>
        <v/>
      </c>
      <c r="J70" s="21">
        <f>$D$57/('[2]modelos PCA'!$B$31)*(((48/(C70*2.204623))^0.06)*((C70*2.204623)/36))/$D$32</f>
        <v>0.16252518234340202</v>
      </c>
      <c r="K70" s="20">
        <f>(C70*2.204623/36)*'[2]modelos PCA'!$I$23</f>
        <v>9.6759248895066843E-3</v>
      </c>
      <c r="L70" s="20">
        <f>268.7*('[2]modelos PCA'!$D$17^1.27*'Planilla de calculo 1'!K70^2/'[2]modelos PCA'!$D$16)</f>
        <v>2.0657002263351276</v>
      </c>
    </row>
    <row r="71" spans="1:12" x14ac:dyDescent="0.2">
      <c r="A71" s="15"/>
      <c r="B71" s="33">
        <f>'[2]Distribuciones de carga'!B36*0.454</f>
        <v>5.4480000000000004</v>
      </c>
      <c r="C71" s="32">
        <f t="shared" si="4"/>
        <v>5.4480000000000004</v>
      </c>
      <c r="D71" s="383">
        <f>'[2]Distribuciones de carga'!J36</f>
        <v>0</v>
      </c>
      <c r="E71" s="383"/>
      <c r="F71" s="31" t="str">
        <f>IF(J71&lt;=0.45,"Ilimitadas",IF(J71&lt;0.55,(4.2577/(J71-0.4325))^3.268,10^(11.737-12.077*J71)))</f>
        <v>Ilimitadas</v>
      </c>
      <c r="G71" s="30" t="str">
        <f>IF(F71="Ilimitadas","",D71/F71)</f>
        <v/>
      </c>
      <c r="H71" s="29" t="str">
        <f>IF('[2]modelos PCA'!$K$16*'Planilla de calculo 1'!L71&gt;9,10^(14.524-6.777*('[2]modelos PCA'!$K$16*'Planilla de calculo 1'!L71-9)^0.103-LOG('[2]modelos PCA'!$K$22)), "Ilimitadas")</f>
        <v>Ilimitadas</v>
      </c>
      <c r="I71" s="28" t="str">
        <f>IF(H71="Ilimitadas","",D71/H71)</f>
        <v/>
      </c>
      <c r="J71" s="21">
        <f>$D$57/('[2]modelos PCA'!$B$31)*(((48/(C71*2.204623))^0.06)*((C71*2.204623)/36))/$D$32</f>
        <v>0.12401615134757063</v>
      </c>
      <c r="K71" s="20">
        <f>(C71*2.204623/36)*'[2]modelos PCA'!$I$23</f>
        <v>7.2569436671300136E-3</v>
      </c>
      <c r="L71" s="20">
        <f>268.7*('[2]modelos PCA'!$D$17^1.27*'Planilla de calculo 1'!K71^2/'[2]modelos PCA'!$D$16)</f>
        <v>1.1619563773135093</v>
      </c>
    </row>
    <row r="72" spans="1:12" x14ac:dyDescent="0.2">
      <c r="A72" s="15"/>
      <c r="B72" s="33">
        <f>'[2]Distribuciones de carga'!B37*0.454</f>
        <v>3.6320000000000001</v>
      </c>
      <c r="C72" s="32">
        <f t="shared" si="4"/>
        <v>3.6320000000000001</v>
      </c>
      <c r="D72" s="383">
        <f>'[2]Distribuciones de carga'!J37</f>
        <v>0</v>
      </c>
      <c r="E72" s="383"/>
      <c r="F72" s="31" t="str">
        <f>IF(J72&lt;=0.45,"Ilimitadas",IF(J72&lt;0.55,(4.2577/(J72-0.4325))^3.268,10^(11.737-12.077*J72)))</f>
        <v>Ilimitadas</v>
      </c>
      <c r="G72" s="30" t="str">
        <f>IF(F72="Ilimitadas","",D72/F72)</f>
        <v/>
      </c>
      <c r="H72" s="29" t="str">
        <f>IF('[2]modelos PCA'!$K$16*'Planilla de calculo 1'!L72&gt;9,10^(14.524-6.777*('[2]modelos PCA'!$K$16*'Planilla de calculo 1'!L72-9)^0.103-LOG('[2]modelos PCA'!$K$22)), "Ilimitadas")</f>
        <v>Ilimitadas</v>
      </c>
      <c r="I72" s="28" t="str">
        <f>IF(H72="Ilimitadas","",D72/H72)</f>
        <v/>
      </c>
      <c r="J72" s="21">
        <f>$D$57/('[2]modelos PCA'!$B$31)*(((48/(C72*2.204623))^0.06)*((C72*2.204623)/36))/$D$32</f>
        <v>8.4713468933728275E-2</v>
      </c>
      <c r="K72" s="20">
        <f>(C72*2.204623/36)*'[2]modelos PCA'!$I$23</f>
        <v>4.8379624447533421E-3</v>
      </c>
      <c r="L72" s="20">
        <f>268.7*('[2]modelos PCA'!$D$17^1.27*'Planilla de calculo 1'!K72^2/'[2]modelos PCA'!$D$16)</f>
        <v>0.51642505658378191</v>
      </c>
    </row>
    <row r="73" spans="1:12" ht="13.5" thickBot="1" x14ac:dyDescent="0.25">
      <c r="A73" s="15"/>
      <c r="B73" s="27">
        <f>'[2]Distribuciones de carga'!B38*0.454</f>
        <v>1.8160000000000001</v>
      </c>
      <c r="C73" s="26">
        <f t="shared" si="4"/>
        <v>1.8160000000000001</v>
      </c>
      <c r="D73" s="388">
        <f>'[2]Distribuciones de carga'!J38</f>
        <v>0</v>
      </c>
      <c r="E73" s="388"/>
      <c r="F73" s="25" t="str">
        <f>IF(J73&lt;=0.45,"Ilimitadas",IF(J73&lt;0.55,(4.2577/(J73-0.4325))^3.268,10^(11.737-12.077*J73)))</f>
        <v>Ilimitadas</v>
      </c>
      <c r="G73" s="24" t="str">
        <f>IF(F73="Ilimitadas","",D73/F73)</f>
        <v/>
      </c>
      <c r="H73" s="23" t="str">
        <f>IF('[2]modelos PCA'!$K$16*'Planilla de calculo 1'!L73&gt;9,10^(14.524-6.777*('[2]modelos PCA'!$K$16*'Planilla de calculo 1'!L73-9)^0.103-LOG('[2]modelos PCA'!$K$22)), "Ilimitadas")</f>
        <v>Ilimitadas</v>
      </c>
      <c r="I73" s="22" t="str">
        <f>IF(H73="Ilimitadas","",D73/H73)</f>
        <v/>
      </c>
      <c r="J73" s="21">
        <f>$D$57/('[2]modelos PCA'!$B$31)*(((48/(C73*2.204623))^0.06)*((C73*2.204623)/36))/$D$32</f>
        <v>4.4155445422744882E-2</v>
      </c>
      <c r="K73" s="20">
        <f>(C73*2.204623/36)*'[2]modelos PCA'!$I$23</f>
        <v>2.4189812223766711E-3</v>
      </c>
      <c r="L73" s="20">
        <f>268.7*('[2]modelos PCA'!$D$17^1.27*'Planilla de calculo 1'!K73^2/'[2]modelos PCA'!$D$16)</f>
        <v>0.12910626414594548</v>
      </c>
    </row>
    <row r="74" spans="1:12" ht="17.25" customHeight="1" thickBot="1" x14ac:dyDescent="0.25">
      <c r="A74" s="15"/>
      <c r="F74" s="19" t="s">
        <v>35</v>
      </c>
      <c r="G74" s="18">
        <f>SUM(G59:G70,G40:G51)</f>
        <v>1.0000086990860226</v>
      </c>
      <c r="H74" s="17" t="s">
        <v>34</v>
      </c>
      <c r="I74" s="16">
        <f>SUM(I59:I70,I40:I51)</f>
        <v>0.18478646716640995</v>
      </c>
      <c r="J74" s="13"/>
    </row>
    <row r="75" spans="1:12" ht="10.5" customHeight="1" x14ac:dyDescent="0.2">
      <c r="A75" s="15"/>
      <c r="C75" s="14"/>
      <c r="D75" s="14"/>
      <c r="E75" s="14"/>
      <c r="F75" s="14"/>
      <c r="G75" s="14"/>
      <c r="H75" s="14"/>
      <c r="I75" s="14"/>
      <c r="J75" s="13"/>
    </row>
    <row r="76" spans="1:12" ht="52.5" customHeight="1" thickBot="1" x14ac:dyDescent="0.25">
      <c r="A76" s="12"/>
      <c r="B76" s="389" t="s">
        <v>33</v>
      </c>
      <c r="C76" s="390"/>
      <c r="D76" s="390"/>
      <c r="E76" s="390"/>
      <c r="F76" s="390"/>
      <c r="G76" s="390"/>
      <c r="H76" s="390"/>
      <c r="I76" s="390"/>
      <c r="J76" s="11"/>
    </row>
  </sheetData>
  <sheetProtection password="CC59" sheet="1" objects="1" scenarios="1"/>
  <mergeCells count="47">
    <mergeCell ref="D71:E71"/>
    <mergeCell ref="D72:E72"/>
    <mergeCell ref="D73:E73"/>
    <mergeCell ref="B76:I76"/>
    <mergeCell ref="D65:E65"/>
    <mergeCell ref="D66:E66"/>
    <mergeCell ref="D67:E67"/>
    <mergeCell ref="D68:E68"/>
    <mergeCell ref="D69:E69"/>
    <mergeCell ref="D70:E70"/>
    <mergeCell ref="D64:E64"/>
    <mergeCell ref="D51:E51"/>
    <mergeCell ref="D52:E52"/>
    <mergeCell ref="D53:E53"/>
    <mergeCell ref="D54:E54"/>
    <mergeCell ref="D55:E55"/>
    <mergeCell ref="B56:I56"/>
    <mergeCell ref="D59:E59"/>
    <mergeCell ref="D60:E60"/>
    <mergeCell ref="D61:E61"/>
    <mergeCell ref="D62:E62"/>
    <mergeCell ref="D63:E63"/>
    <mergeCell ref="D50:E50"/>
    <mergeCell ref="B37:I37"/>
    <mergeCell ref="D40:E40"/>
    <mergeCell ref="D41:E41"/>
    <mergeCell ref="D42:E42"/>
    <mergeCell ref="D43:E43"/>
    <mergeCell ref="D44:E44"/>
    <mergeCell ref="D45:E45"/>
    <mergeCell ref="D46:E46"/>
    <mergeCell ref="D47:E47"/>
    <mergeCell ref="D48:E48"/>
    <mergeCell ref="D49:E49"/>
    <mergeCell ref="G33:H34"/>
    <mergeCell ref="I33:I34"/>
    <mergeCell ref="B35:B36"/>
    <mergeCell ref="C35:C36"/>
    <mergeCell ref="D35:E36"/>
    <mergeCell ref="F35:G35"/>
    <mergeCell ref="H35:I35"/>
    <mergeCell ref="A1:I1"/>
    <mergeCell ref="A2:I2"/>
    <mergeCell ref="A5:I5"/>
    <mergeCell ref="B28:I28"/>
    <mergeCell ref="G29:H32"/>
    <mergeCell ref="I29:I32"/>
  </mergeCells>
  <dataValidations disablePrompts="1" count="6">
    <dataValidation type="list" allowBlank="1" showInputMessage="1" showErrorMessage="1" sqref="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xr:uid="{00000000-0002-0000-0100-000000000000}">
      <formula1>$K$19:$K$23</formula1>
    </dataValidation>
    <dataValidation type="list" allowBlank="1" showInputMessage="1" showErrorMessage="1" sqref="G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WVO983057" xr:uid="{00000000-0002-0000-0100-000001000000}">
      <formula1>$K$24:$K$32</formula1>
    </dataValidation>
    <dataValidation type="list" allowBlank="1" showInputMessage="1" showErrorMessage="1" sqref="G18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G65554 JC65554 SY65554 ACU65554 AMQ65554 AWM65554 BGI65554 BQE65554 CAA65554 CJW65554 CTS65554 DDO65554 DNK65554 DXG65554 EHC65554 EQY65554 FAU65554 FKQ65554 FUM65554 GEI65554 GOE65554 GYA65554 HHW65554 HRS65554 IBO65554 ILK65554 IVG65554 JFC65554 JOY65554 JYU65554 KIQ65554 KSM65554 LCI65554 LME65554 LWA65554 MFW65554 MPS65554 MZO65554 NJK65554 NTG65554 ODC65554 OMY65554 OWU65554 PGQ65554 PQM65554 QAI65554 QKE65554 QUA65554 RDW65554 RNS65554 RXO65554 SHK65554 SRG65554 TBC65554 TKY65554 TUU65554 UEQ65554 UOM65554 UYI65554 VIE65554 VSA65554 WBW65554 WLS65554 WVO65554 G131090 JC131090 SY131090 ACU131090 AMQ131090 AWM131090 BGI131090 BQE131090 CAA131090 CJW131090 CTS131090 DDO131090 DNK131090 DXG131090 EHC131090 EQY131090 FAU131090 FKQ131090 FUM131090 GEI131090 GOE131090 GYA131090 HHW131090 HRS131090 IBO131090 ILK131090 IVG131090 JFC131090 JOY131090 JYU131090 KIQ131090 KSM131090 LCI131090 LME131090 LWA131090 MFW131090 MPS131090 MZO131090 NJK131090 NTG131090 ODC131090 OMY131090 OWU131090 PGQ131090 PQM131090 QAI131090 QKE131090 QUA131090 RDW131090 RNS131090 RXO131090 SHK131090 SRG131090 TBC131090 TKY131090 TUU131090 UEQ131090 UOM131090 UYI131090 VIE131090 VSA131090 WBW131090 WLS131090 WVO131090 G196626 JC196626 SY196626 ACU196626 AMQ196626 AWM196626 BGI196626 BQE196626 CAA196626 CJW196626 CTS196626 DDO196626 DNK196626 DXG196626 EHC196626 EQY196626 FAU196626 FKQ196626 FUM196626 GEI196626 GOE196626 GYA196626 HHW196626 HRS196626 IBO196626 ILK196626 IVG196626 JFC196626 JOY196626 JYU196626 KIQ196626 KSM196626 LCI196626 LME196626 LWA196626 MFW196626 MPS196626 MZO196626 NJK196626 NTG196626 ODC196626 OMY196626 OWU196626 PGQ196626 PQM196626 QAI196626 QKE196626 QUA196626 RDW196626 RNS196626 RXO196626 SHK196626 SRG196626 TBC196626 TKY196626 TUU196626 UEQ196626 UOM196626 UYI196626 VIE196626 VSA196626 WBW196626 WLS196626 WVO196626 G262162 JC262162 SY262162 ACU262162 AMQ262162 AWM262162 BGI262162 BQE262162 CAA262162 CJW262162 CTS262162 DDO262162 DNK262162 DXG262162 EHC262162 EQY262162 FAU262162 FKQ262162 FUM262162 GEI262162 GOE262162 GYA262162 HHW262162 HRS262162 IBO262162 ILK262162 IVG262162 JFC262162 JOY262162 JYU262162 KIQ262162 KSM262162 LCI262162 LME262162 LWA262162 MFW262162 MPS262162 MZO262162 NJK262162 NTG262162 ODC262162 OMY262162 OWU262162 PGQ262162 PQM262162 QAI262162 QKE262162 QUA262162 RDW262162 RNS262162 RXO262162 SHK262162 SRG262162 TBC262162 TKY262162 TUU262162 UEQ262162 UOM262162 UYI262162 VIE262162 VSA262162 WBW262162 WLS262162 WVO262162 G327698 JC327698 SY327698 ACU327698 AMQ327698 AWM327698 BGI327698 BQE327698 CAA327698 CJW327698 CTS327698 DDO327698 DNK327698 DXG327698 EHC327698 EQY327698 FAU327698 FKQ327698 FUM327698 GEI327698 GOE327698 GYA327698 HHW327698 HRS327698 IBO327698 ILK327698 IVG327698 JFC327698 JOY327698 JYU327698 KIQ327698 KSM327698 LCI327698 LME327698 LWA327698 MFW327698 MPS327698 MZO327698 NJK327698 NTG327698 ODC327698 OMY327698 OWU327698 PGQ327698 PQM327698 QAI327698 QKE327698 QUA327698 RDW327698 RNS327698 RXO327698 SHK327698 SRG327698 TBC327698 TKY327698 TUU327698 UEQ327698 UOM327698 UYI327698 VIE327698 VSA327698 WBW327698 WLS327698 WVO327698 G393234 JC393234 SY393234 ACU393234 AMQ393234 AWM393234 BGI393234 BQE393234 CAA393234 CJW393234 CTS393234 DDO393234 DNK393234 DXG393234 EHC393234 EQY393234 FAU393234 FKQ393234 FUM393234 GEI393234 GOE393234 GYA393234 HHW393234 HRS393234 IBO393234 ILK393234 IVG393234 JFC393234 JOY393234 JYU393234 KIQ393234 KSM393234 LCI393234 LME393234 LWA393234 MFW393234 MPS393234 MZO393234 NJK393234 NTG393234 ODC393234 OMY393234 OWU393234 PGQ393234 PQM393234 QAI393234 QKE393234 QUA393234 RDW393234 RNS393234 RXO393234 SHK393234 SRG393234 TBC393234 TKY393234 TUU393234 UEQ393234 UOM393234 UYI393234 VIE393234 VSA393234 WBW393234 WLS393234 WVO393234 G458770 JC458770 SY458770 ACU458770 AMQ458770 AWM458770 BGI458770 BQE458770 CAA458770 CJW458770 CTS458770 DDO458770 DNK458770 DXG458770 EHC458770 EQY458770 FAU458770 FKQ458770 FUM458770 GEI458770 GOE458770 GYA458770 HHW458770 HRS458770 IBO458770 ILK458770 IVG458770 JFC458770 JOY458770 JYU458770 KIQ458770 KSM458770 LCI458770 LME458770 LWA458770 MFW458770 MPS458770 MZO458770 NJK458770 NTG458770 ODC458770 OMY458770 OWU458770 PGQ458770 PQM458770 QAI458770 QKE458770 QUA458770 RDW458770 RNS458770 RXO458770 SHK458770 SRG458770 TBC458770 TKY458770 TUU458770 UEQ458770 UOM458770 UYI458770 VIE458770 VSA458770 WBW458770 WLS458770 WVO458770 G524306 JC524306 SY524306 ACU524306 AMQ524306 AWM524306 BGI524306 BQE524306 CAA524306 CJW524306 CTS524306 DDO524306 DNK524306 DXG524306 EHC524306 EQY524306 FAU524306 FKQ524306 FUM524306 GEI524306 GOE524306 GYA524306 HHW524306 HRS524306 IBO524306 ILK524306 IVG524306 JFC524306 JOY524306 JYU524306 KIQ524306 KSM524306 LCI524306 LME524306 LWA524306 MFW524306 MPS524306 MZO524306 NJK524306 NTG524306 ODC524306 OMY524306 OWU524306 PGQ524306 PQM524306 QAI524306 QKE524306 QUA524306 RDW524306 RNS524306 RXO524306 SHK524306 SRG524306 TBC524306 TKY524306 TUU524306 UEQ524306 UOM524306 UYI524306 VIE524306 VSA524306 WBW524306 WLS524306 WVO524306 G589842 JC589842 SY589842 ACU589842 AMQ589842 AWM589842 BGI589842 BQE589842 CAA589842 CJW589842 CTS589842 DDO589842 DNK589842 DXG589842 EHC589842 EQY589842 FAU589842 FKQ589842 FUM589842 GEI589842 GOE589842 GYA589842 HHW589842 HRS589842 IBO589842 ILK589842 IVG589842 JFC589842 JOY589842 JYU589842 KIQ589842 KSM589842 LCI589842 LME589842 LWA589842 MFW589842 MPS589842 MZO589842 NJK589842 NTG589842 ODC589842 OMY589842 OWU589842 PGQ589842 PQM589842 QAI589842 QKE589842 QUA589842 RDW589842 RNS589842 RXO589842 SHK589842 SRG589842 TBC589842 TKY589842 TUU589842 UEQ589842 UOM589842 UYI589842 VIE589842 VSA589842 WBW589842 WLS589842 WVO589842 G655378 JC655378 SY655378 ACU655378 AMQ655378 AWM655378 BGI655378 BQE655378 CAA655378 CJW655378 CTS655378 DDO655378 DNK655378 DXG655378 EHC655378 EQY655378 FAU655378 FKQ655378 FUM655378 GEI655378 GOE655378 GYA655378 HHW655378 HRS655378 IBO655378 ILK655378 IVG655378 JFC655378 JOY655378 JYU655378 KIQ655378 KSM655378 LCI655378 LME655378 LWA655378 MFW655378 MPS655378 MZO655378 NJK655378 NTG655378 ODC655378 OMY655378 OWU655378 PGQ655378 PQM655378 QAI655378 QKE655378 QUA655378 RDW655378 RNS655378 RXO655378 SHK655378 SRG655378 TBC655378 TKY655378 TUU655378 UEQ655378 UOM655378 UYI655378 VIE655378 VSA655378 WBW655378 WLS655378 WVO655378 G720914 JC720914 SY720914 ACU720914 AMQ720914 AWM720914 BGI720914 BQE720914 CAA720914 CJW720914 CTS720914 DDO720914 DNK720914 DXG720914 EHC720914 EQY720914 FAU720914 FKQ720914 FUM720914 GEI720914 GOE720914 GYA720914 HHW720914 HRS720914 IBO720914 ILK720914 IVG720914 JFC720914 JOY720914 JYU720914 KIQ720914 KSM720914 LCI720914 LME720914 LWA720914 MFW720914 MPS720914 MZO720914 NJK720914 NTG720914 ODC720914 OMY720914 OWU720914 PGQ720914 PQM720914 QAI720914 QKE720914 QUA720914 RDW720914 RNS720914 RXO720914 SHK720914 SRG720914 TBC720914 TKY720914 TUU720914 UEQ720914 UOM720914 UYI720914 VIE720914 VSA720914 WBW720914 WLS720914 WVO720914 G786450 JC786450 SY786450 ACU786450 AMQ786450 AWM786450 BGI786450 BQE786450 CAA786450 CJW786450 CTS786450 DDO786450 DNK786450 DXG786450 EHC786450 EQY786450 FAU786450 FKQ786450 FUM786450 GEI786450 GOE786450 GYA786450 HHW786450 HRS786450 IBO786450 ILK786450 IVG786450 JFC786450 JOY786450 JYU786450 KIQ786450 KSM786450 LCI786450 LME786450 LWA786450 MFW786450 MPS786450 MZO786450 NJK786450 NTG786450 ODC786450 OMY786450 OWU786450 PGQ786450 PQM786450 QAI786450 QKE786450 QUA786450 RDW786450 RNS786450 RXO786450 SHK786450 SRG786450 TBC786450 TKY786450 TUU786450 UEQ786450 UOM786450 UYI786450 VIE786450 VSA786450 WBW786450 WLS786450 WVO786450 G851986 JC851986 SY851986 ACU851986 AMQ851986 AWM851986 BGI851986 BQE851986 CAA851986 CJW851986 CTS851986 DDO851986 DNK851986 DXG851986 EHC851986 EQY851986 FAU851986 FKQ851986 FUM851986 GEI851986 GOE851986 GYA851986 HHW851986 HRS851986 IBO851986 ILK851986 IVG851986 JFC851986 JOY851986 JYU851986 KIQ851986 KSM851986 LCI851986 LME851986 LWA851986 MFW851986 MPS851986 MZO851986 NJK851986 NTG851986 ODC851986 OMY851986 OWU851986 PGQ851986 PQM851986 QAI851986 QKE851986 QUA851986 RDW851986 RNS851986 RXO851986 SHK851986 SRG851986 TBC851986 TKY851986 TUU851986 UEQ851986 UOM851986 UYI851986 VIE851986 VSA851986 WBW851986 WLS851986 WVO851986 G917522 JC917522 SY917522 ACU917522 AMQ917522 AWM917522 BGI917522 BQE917522 CAA917522 CJW917522 CTS917522 DDO917522 DNK917522 DXG917522 EHC917522 EQY917522 FAU917522 FKQ917522 FUM917522 GEI917522 GOE917522 GYA917522 HHW917522 HRS917522 IBO917522 ILK917522 IVG917522 JFC917522 JOY917522 JYU917522 KIQ917522 KSM917522 LCI917522 LME917522 LWA917522 MFW917522 MPS917522 MZO917522 NJK917522 NTG917522 ODC917522 OMY917522 OWU917522 PGQ917522 PQM917522 QAI917522 QKE917522 QUA917522 RDW917522 RNS917522 RXO917522 SHK917522 SRG917522 TBC917522 TKY917522 TUU917522 UEQ917522 UOM917522 UYI917522 VIE917522 VSA917522 WBW917522 WLS917522 WVO917522 G983058 JC983058 SY983058 ACU983058 AMQ983058 AWM983058 BGI983058 BQE983058 CAA983058 CJW983058 CTS983058 DDO983058 DNK983058 DXG983058 EHC983058 EQY983058 FAU983058 FKQ983058 FUM983058 GEI983058 GOE983058 GYA983058 HHW983058 HRS983058 IBO983058 ILK983058 IVG983058 JFC983058 JOY983058 JYU983058 KIQ983058 KSM983058 LCI983058 LME983058 LWA983058 MFW983058 MPS983058 MZO983058 NJK983058 NTG983058 ODC983058 OMY983058 OWU983058 PGQ983058 PQM983058 QAI983058 QKE983058 QUA983058 RDW983058 RNS983058 RXO983058 SHK983058 SRG983058 TBC983058 TKY983058 TUU983058 UEQ983058 UOM983058 UYI983058 VIE983058 VSA983058 WBW983058 WLS983058 WVO983058" xr:uid="{00000000-0002-0000-0100-000002000000}">
      <formula1>$K$15:$K$18</formula1>
    </dataValidation>
    <dataValidation type="list" allowBlank="1" showInputMessage="1" showErrorMessage="1"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xr:uid="{00000000-0002-0000-0100-000003000000}">
      <formula1>$K$7:$K$9</formula1>
    </dataValidation>
    <dataValidation type="list" allowBlank="1" showInputMessage="1" showErrorMessage="1" sqref="E10:E11 JA10:JA11 SW10:SW11 ACS10:ACS11 AMO10:AMO11 AWK10:AWK11 BGG10:BGG11 BQC10:BQC11 BZY10:BZY11 CJU10:CJU11 CTQ10:CTQ11 DDM10:DDM11 DNI10:DNI11 DXE10:DXE11 EHA10:EHA11 EQW10:EQW11 FAS10:FAS11 FKO10:FKO11 FUK10:FUK11 GEG10:GEG11 GOC10:GOC11 GXY10:GXY11 HHU10:HHU11 HRQ10:HRQ11 IBM10:IBM11 ILI10:ILI11 IVE10:IVE11 JFA10:JFA11 JOW10:JOW11 JYS10:JYS11 KIO10:KIO11 KSK10:KSK11 LCG10:LCG11 LMC10:LMC11 LVY10:LVY11 MFU10:MFU11 MPQ10:MPQ11 MZM10:MZM11 NJI10:NJI11 NTE10:NTE11 ODA10:ODA11 OMW10:OMW11 OWS10:OWS11 PGO10:PGO11 PQK10:PQK11 QAG10:QAG11 QKC10:QKC11 QTY10:QTY11 RDU10:RDU11 RNQ10:RNQ11 RXM10:RXM11 SHI10:SHI11 SRE10:SRE11 TBA10:TBA11 TKW10:TKW11 TUS10:TUS11 UEO10:UEO11 UOK10:UOK11 UYG10:UYG11 VIC10:VIC11 VRY10:VRY11 WBU10:WBU11 WLQ10:WLQ11 WVM10:WVM11 E65546:E65547 JA65546:JA65547 SW65546:SW65547 ACS65546:ACS65547 AMO65546:AMO65547 AWK65546:AWK65547 BGG65546:BGG65547 BQC65546:BQC65547 BZY65546:BZY65547 CJU65546:CJU65547 CTQ65546:CTQ65547 DDM65546:DDM65547 DNI65546:DNI65547 DXE65546:DXE65547 EHA65546:EHA65547 EQW65546:EQW65547 FAS65546:FAS65547 FKO65546:FKO65547 FUK65546:FUK65547 GEG65546:GEG65547 GOC65546:GOC65547 GXY65546:GXY65547 HHU65546:HHU65547 HRQ65546:HRQ65547 IBM65546:IBM65547 ILI65546:ILI65547 IVE65546:IVE65547 JFA65546:JFA65547 JOW65546:JOW65547 JYS65546:JYS65547 KIO65546:KIO65547 KSK65546:KSK65547 LCG65546:LCG65547 LMC65546:LMC65547 LVY65546:LVY65547 MFU65546:MFU65547 MPQ65546:MPQ65547 MZM65546:MZM65547 NJI65546:NJI65547 NTE65546:NTE65547 ODA65546:ODA65547 OMW65546:OMW65547 OWS65546:OWS65547 PGO65546:PGO65547 PQK65546:PQK65547 QAG65546:QAG65547 QKC65546:QKC65547 QTY65546:QTY65547 RDU65546:RDU65547 RNQ65546:RNQ65547 RXM65546:RXM65547 SHI65546:SHI65547 SRE65546:SRE65547 TBA65546:TBA65547 TKW65546:TKW65547 TUS65546:TUS65547 UEO65546:UEO65547 UOK65546:UOK65547 UYG65546:UYG65547 VIC65546:VIC65547 VRY65546:VRY65547 WBU65546:WBU65547 WLQ65546:WLQ65547 WVM65546:WVM65547 E131082:E131083 JA131082:JA131083 SW131082:SW131083 ACS131082:ACS131083 AMO131082:AMO131083 AWK131082:AWK131083 BGG131082:BGG131083 BQC131082:BQC131083 BZY131082:BZY131083 CJU131082:CJU131083 CTQ131082:CTQ131083 DDM131082:DDM131083 DNI131082:DNI131083 DXE131082:DXE131083 EHA131082:EHA131083 EQW131082:EQW131083 FAS131082:FAS131083 FKO131082:FKO131083 FUK131082:FUK131083 GEG131082:GEG131083 GOC131082:GOC131083 GXY131082:GXY131083 HHU131082:HHU131083 HRQ131082:HRQ131083 IBM131082:IBM131083 ILI131082:ILI131083 IVE131082:IVE131083 JFA131082:JFA131083 JOW131082:JOW131083 JYS131082:JYS131083 KIO131082:KIO131083 KSK131082:KSK131083 LCG131082:LCG131083 LMC131082:LMC131083 LVY131082:LVY131083 MFU131082:MFU131083 MPQ131082:MPQ131083 MZM131082:MZM131083 NJI131082:NJI131083 NTE131082:NTE131083 ODA131082:ODA131083 OMW131082:OMW131083 OWS131082:OWS131083 PGO131082:PGO131083 PQK131082:PQK131083 QAG131082:QAG131083 QKC131082:QKC131083 QTY131082:QTY131083 RDU131082:RDU131083 RNQ131082:RNQ131083 RXM131082:RXM131083 SHI131082:SHI131083 SRE131082:SRE131083 TBA131082:TBA131083 TKW131082:TKW131083 TUS131082:TUS131083 UEO131082:UEO131083 UOK131082:UOK131083 UYG131082:UYG131083 VIC131082:VIC131083 VRY131082:VRY131083 WBU131082:WBU131083 WLQ131082:WLQ131083 WVM131082:WVM131083 E196618:E196619 JA196618:JA196619 SW196618:SW196619 ACS196618:ACS196619 AMO196618:AMO196619 AWK196618:AWK196619 BGG196618:BGG196619 BQC196618:BQC196619 BZY196618:BZY196619 CJU196618:CJU196619 CTQ196618:CTQ196619 DDM196618:DDM196619 DNI196618:DNI196619 DXE196618:DXE196619 EHA196618:EHA196619 EQW196618:EQW196619 FAS196618:FAS196619 FKO196618:FKO196619 FUK196618:FUK196619 GEG196618:GEG196619 GOC196618:GOC196619 GXY196618:GXY196619 HHU196618:HHU196619 HRQ196618:HRQ196619 IBM196618:IBM196619 ILI196618:ILI196619 IVE196618:IVE196619 JFA196618:JFA196619 JOW196618:JOW196619 JYS196618:JYS196619 KIO196618:KIO196619 KSK196618:KSK196619 LCG196618:LCG196619 LMC196618:LMC196619 LVY196618:LVY196619 MFU196618:MFU196619 MPQ196618:MPQ196619 MZM196618:MZM196619 NJI196618:NJI196619 NTE196618:NTE196619 ODA196618:ODA196619 OMW196618:OMW196619 OWS196618:OWS196619 PGO196618:PGO196619 PQK196618:PQK196619 QAG196618:QAG196619 QKC196618:QKC196619 QTY196618:QTY196619 RDU196618:RDU196619 RNQ196618:RNQ196619 RXM196618:RXM196619 SHI196618:SHI196619 SRE196618:SRE196619 TBA196618:TBA196619 TKW196618:TKW196619 TUS196618:TUS196619 UEO196618:UEO196619 UOK196618:UOK196619 UYG196618:UYG196619 VIC196618:VIC196619 VRY196618:VRY196619 WBU196618:WBU196619 WLQ196618:WLQ196619 WVM196618:WVM196619 E262154:E262155 JA262154:JA262155 SW262154:SW262155 ACS262154:ACS262155 AMO262154:AMO262155 AWK262154:AWK262155 BGG262154:BGG262155 BQC262154:BQC262155 BZY262154:BZY262155 CJU262154:CJU262155 CTQ262154:CTQ262155 DDM262154:DDM262155 DNI262154:DNI262155 DXE262154:DXE262155 EHA262154:EHA262155 EQW262154:EQW262155 FAS262154:FAS262155 FKO262154:FKO262155 FUK262154:FUK262155 GEG262154:GEG262155 GOC262154:GOC262155 GXY262154:GXY262155 HHU262154:HHU262155 HRQ262154:HRQ262155 IBM262154:IBM262155 ILI262154:ILI262155 IVE262154:IVE262155 JFA262154:JFA262155 JOW262154:JOW262155 JYS262154:JYS262155 KIO262154:KIO262155 KSK262154:KSK262155 LCG262154:LCG262155 LMC262154:LMC262155 LVY262154:LVY262155 MFU262154:MFU262155 MPQ262154:MPQ262155 MZM262154:MZM262155 NJI262154:NJI262155 NTE262154:NTE262155 ODA262154:ODA262155 OMW262154:OMW262155 OWS262154:OWS262155 PGO262154:PGO262155 PQK262154:PQK262155 QAG262154:QAG262155 QKC262154:QKC262155 QTY262154:QTY262155 RDU262154:RDU262155 RNQ262154:RNQ262155 RXM262154:RXM262155 SHI262154:SHI262155 SRE262154:SRE262155 TBA262154:TBA262155 TKW262154:TKW262155 TUS262154:TUS262155 UEO262154:UEO262155 UOK262154:UOK262155 UYG262154:UYG262155 VIC262154:VIC262155 VRY262154:VRY262155 WBU262154:WBU262155 WLQ262154:WLQ262155 WVM262154:WVM262155 E327690:E327691 JA327690:JA327691 SW327690:SW327691 ACS327690:ACS327691 AMO327690:AMO327691 AWK327690:AWK327691 BGG327690:BGG327691 BQC327690:BQC327691 BZY327690:BZY327691 CJU327690:CJU327691 CTQ327690:CTQ327691 DDM327690:DDM327691 DNI327690:DNI327691 DXE327690:DXE327691 EHA327690:EHA327691 EQW327690:EQW327691 FAS327690:FAS327691 FKO327690:FKO327691 FUK327690:FUK327691 GEG327690:GEG327691 GOC327690:GOC327691 GXY327690:GXY327691 HHU327690:HHU327691 HRQ327690:HRQ327691 IBM327690:IBM327691 ILI327690:ILI327691 IVE327690:IVE327691 JFA327690:JFA327691 JOW327690:JOW327691 JYS327690:JYS327691 KIO327690:KIO327691 KSK327690:KSK327691 LCG327690:LCG327691 LMC327690:LMC327691 LVY327690:LVY327691 MFU327690:MFU327691 MPQ327690:MPQ327691 MZM327690:MZM327691 NJI327690:NJI327691 NTE327690:NTE327691 ODA327690:ODA327691 OMW327690:OMW327691 OWS327690:OWS327691 PGO327690:PGO327691 PQK327690:PQK327691 QAG327690:QAG327691 QKC327690:QKC327691 QTY327690:QTY327691 RDU327690:RDU327691 RNQ327690:RNQ327691 RXM327690:RXM327691 SHI327690:SHI327691 SRE327690:SRE327691 TBA327690:TBA327691 TKW327690:TKW327691 TUS327690:TUS327691 UEO327690:UEO327691 UOK327690:UOK327691 UYG327690:UYG327691 VIC327690:VIC327691 VRY327690:VRY327691 WBU327690:WBU327691 WLQ327690:WLQ327691 WVM327690:WVM327691 E393226:E393227 JA393226:JA393227 SW393226:SW393227 ACS393226:ACS393227 AMO393226:AMO393227 AWK393226:AWK393227 BGG393226:BGG393227 BQC393226:BQC393227 BZY393226:BZY393227 CJU393226:CJU393227 CTQ393226:CTQ393227 DDM393226:DDM393227 DNI393226:DNI393227 DXE393226:DXE393227 EHA393226:EHA393227 EQW393226:EQW393227 FAS393226:FAS393227 FKO393226:FKO393227 FUK393226:FUK393227 GEG393226:GEG393227 GOC393226:GOC393227 GXY393226:GXY393227 HHU393226:HHU393227 HRQ393226:HRQ393227 IBM393226:IBM393227 ILI393226:ILI393227 IVE393226:IVE393227 JFA393226:JFA393227 JOW393226:JOW393227 JYS393226:JYS393227 KIO393226:KIO393227 KSK393226:KSK393227 LCG393226:LCG393227 LMC393226:LMC393227 LVY393226:LVY393227 MFU393226:MFU393227 MPQ393226:MPQ393227 MZM393226:MZM393227 NJI393226:NJI393227 NTE393226:NTE393227 ODA393226:ODA393227 OMW393226:OMW393227 OWS393226:OWS393227 PGO393226:PGO393227 PQK393226:PQK393227 QAG393226:QAG393227 QKC393226:QKC393227 QTY393226:QTY393227 RDU393226:RDU393227 RNQ393226:RNQ393227 RXM393226:RXM393227 SHI393226:SHI393227 SRE393226:SRE393227 TBA393226:TBA393227 TKW393226:TKW393227 TUS393226:TUS393227 UEO393226:UEO393227 UOK393226:UOK393227 UYG393226:UYG393227 VIC393226:VIC393227 VRY393226:VRY393227 WBU393226:WBU393227 WLQ393226:WLQ393227 WVM393226:WVM393227 E458762:E458763 JA458762:JA458763 SW458762:SW458763 ACS458762:ACS458763 AMO458762:AMO458763 AWK458762:AWK458763 BGG458762:BGG458763 BQC458762:BQC458763 BZY458762:BZY458763 CJU458762:CJU458763 CTQ458762:CTQ458763 DDM458762:DDM458763 DNI458762:DNI458763 DXE458762:DXE458763 EHA458762:EHA458763 EQW458762:EQW458763 FAS458762:FAS458763 FKO458762:FKO458763 FUK458762:FUK458763 GEG458762:GEG458763 GOC458762:GOC458763 GXY458762:GXY458763 HHU458762:HHU458763 HRQ458762:HRQ458763 IBM458762:IBM458763 ILI458762:ILI458763 IVE458762:IVE458763 JFA458762:JFA458763 JOW458762:JOW458763 JYS458762:JYS458763 KIO458762:KIO458763 KSK458762:KSK458763 LCG458762:LCG458763 LMC458762:LMC458763 LVY458762:LVY458763 MFU458762:MFU458763 MPQ458762:MPQ458763 MZM458762:MZM458763 NJI458762:NJI458763 NTE458762:NTE458763 ODA458762:ODA458763 OMW458762:OMW458763 OWS458762:OWS458763 PGO458762:PGO458763 PQK458762:PQK458763 QAG458762:QAG458763 QKC458762:QKC458763 QTY458762:QTY458763 RDU458762:RDU458763 RNQ458762:RNQ458763 RXM458762:RXM458763 SHI458762:SHI458763 SRE458762:SRE458763 TBA458762:TBA458763 TKW458762:TKW458763 TUS458762:TUS458763 UEO458762:UEO458763 UOK458762:UOK458763 UYG458762:UYG458763 VIC458762:VIC458763 VRY458762:VRY458763 WBU458762:WBU458763 WLQ458762:WLQ458763 WVM458762:WVM458763 E524298:E524299 JA524298:JA524299 SW524298:SW524299 ACS524298:ACS524299 AMO524298:AMO524299 AWK524298:AWK524299 BGG524298:BGG524299 BQC524298:BQC524299 BZY524298:BZY524299 CJU524298:CJU524299 CTQ524298:CTQ524299 DDM524298:DDM524299 DNI524298:DNI524299 DXE524298:DXE524299 EHA524298:EHA524299 EQW524298:EQW524299 FAS524298:FAS524299 FKO524298:FKO524299 FUK524298:FUK524299 GEG524298:GEG524299 GOC524298:GOC524299 GXY524298:GXY524299 HHU524298:HHU524299 HRQ524298:HRQ524299 IBM524298:IBM524299 ILI524298:ILI524299 IVE524298:IVE524299 JFA524298:JFA524299 JOW524298:JOW524299 JYS524298:JYS524299 KIO524298:KIO524299 KSK524298:KSK524299 LCG524298:LCG524299 LMC524298:LMC524299 LVY524298:LVY524299 MFU524298:MFU524299 MPQ524298:MPQ524299 MZM524298:MZM524299 NJI524298:NJI524299 NTE524298:NTE524299 ODA524298:ODA524299 OMW524298:OMW524299 OWS524298:OWS524299 PGO524298:PGO524299 PQK524298:PQK524299 QAG524298:QAG524299 QKC524298:QKC524299 QTY524298:QTY524299 RDU524298:RDU524299 RNQ524298:RNQ524299 RXM524298:RXM524299 SHI524298:SHI524299 SRE524298:SRE524299 TBA524298:TBA524299 TKW524298:TKW524299 TUS524298:TUS524299 UEO524298:UEO524299 UOK524298:UOK524299 UYG524298:UYG524299 VIC524298:VIC524299 VRY524298:VRY524299 WBU524298:WBU524299 WLQ524298:WLQ524299 WVM524298:WVM524299 E589834:E589835 JA589834:JA589835 SW589834:SW589835 ACS589834:ACS589835 AMO589834:AMO589835 AWK589834:AWK589835 BGG589834:BGG589835 BQC589834:BQC589835 BZY589834:BZY589835 CJU589834:CJU589835 CTQ589834:CTQ589835 DDM589834:DDM589835 DNI589834:DNI589835 DXE589834:DXE589835 EHA589834:EHA589835 EQW589834:EQW589835 FAS589834:FAS589835 FKO589834:FKO589835 FUK589834:FUK589835 GEG589834:GEG589835 GOC589834:GOC589835 GXY589834:GXY589835 HHU589834:HHU589835 HRQ589834:HRQ589835 IBM589834:IBM589835 ILI589834:ILI589835 IVE589834:IVE589835 JFA589834:JFA589835 JOW589834:JOW589835 JYS589834:JYS589835 KIO589834:KIO589835 KSK589834:KSK589835 LCG589834:LCG589835 LMC589834:LMC589835 LVY589834:LVY589835 MFU589834:MFU589835 MPQ589834:MPQ589835 MZM589834:MZM589835 NJI589834:NJI589835 NTE589834:NTE589835 ODA589834:ODA589835 OMW589834:OMW589835 OWS589834:OWS589835 PGO589834:PGO589835 PQK589834:PQK589835 QAG589834:QAG589835 QKC589834:QKC589835 QTY589834:QTY589835 RDU589834:RDU589835 RNQ589834:RNQ589835 RXM589834:RXM589835 SHI589834:SHI589835 SRE589834:SRE589835 TBA589834:TBA589835 TKW589834:TKW589835 TUS589834:TUS589835 UEO589834:UEO589835 UOK589834:UOK589835 UYG589834:UYG589835 VIC589834:VIC589835 VRY589834:VRY589835 WBU589834:WBU589835 WLQ589834:WLQ589835 WVM589834:WVM589835 E655370:E655371 JA655370:JA655371 SW655370:SW655371 ACS655370:ACS655371 AMO655370:AMO655371 AWK655370:AWK655371 BGG655370:BGG655371 BQC655370:BQC655371 BZY655370:BZY655371 CJU655370:CJU655371 CTQ655370:CTQ655371 DDM655370:DDM655371 DNI655370:DNI655371 DXE655370:DXE655371 EHA655370:EHA655371 EQW655370:EQW655371 FAS655370:FAS655371 FKO655370:FKO655371 FUK655370:FUK655371 GEG655370:GEG655371 GOC655370:GOC655371 GXY655370:GXY655371 HHU655370:HHU655371 HRQ655370:HRQ655371 IBM655370:IBM655371 ILI655370:ILI655371 IVE655370:IVE655371 JFA655370:JFA655371 JOW655370:JOW655371 JYS655370:JYS655371 KIO655370:KIO655371 KSK655370:KSK655371 LCG655370:LCG655371 LMC655370:LMC655371 LVY655370:LVY655371 MFU655370:MFU655371 MPQ655370:MPQ655371 MZM655370:MZM655371 NJI655370:NJI655371 NTE655370:NTE655371 ODA655370:ODA655371 OMW655370:OMW655371 OWS655370:OWS655371 PGO655370:PGO655371 PQK655370:PQK655371 QAG655370:QAG655371 QKC655370:QKC655371 QTY655370:QTY655371 RDU655370:RDU655371 RNQ655370:RNQ655371 RXM655370:RXM655371 SHI655370:SHI655371 SRE655370:SRE655371 TBA655370:TBA655371 TKW655370:TKW655371 TUS655370:TUS655371 UEO655370:UEO655371 UOK655370:UOK655371 UYG655370:UYG655371 VIC655370:VIC655371 VRY655370:VRY655371 WBU655370:WBU655371 WLQ655370:WLQ655371 WVM655370:WVM655371 E720906:E720907 JA720906:JA720907 SW720906:SW720907 ACS720906:ACS720907 AMO720906:AMO720907 AWK720906:AWK720907 BGG720906:BGG720907 BQC720906:BQC720907 BZY720906:BZY720907 CJU720906:CJU720907 CTQ720906:CTQ720907 DDM720906:DDM720907 DNI720906:DNI720907 DXE720906:DXE720907 EHA720906:EHA720907 EQW720906:EQW720907 FAS720906:FAS720907 FKO720906:FKO720907 FUK720906:FUK720907 GEG720906:GEG720907 GOC720906:GOC720907 GXY720906:GXY720907 HHU720906:HHU720907 HRQ720906:HRQ720907 IBM720906:IBM720907 ILI720906:ILI720907 IVE720906:IVE720907 JFA720906:JFA720907 JOW720906:JOW720907 JYS720906:JYS720907 KIO720906:KIO720907 KSK720906:KSK720907 LCG720906:LCG720907 LMC720906:LMC720907 LVY720906:LVY720907 MFU720906:MFU720907 MPQ720906:MPQ720907 MZM720906:MZM720907 NJI720906:NJI720907 NTE720906:NTE720907 ODA720906:ODA720907 OMW720906:OMW720907 OWS720906:OWS720907 PGO720906:PGO720907 PQK720906:PQK720907 QAG720906:QAG720907 QKC720906:QKC720907 QTY720906:QTY720907 RDU720906:RDU720907 RNQ720906:RNQ720907 RXM720906:RXM720907 SHI720906:SHI720907 SRE720906:SRE720907 TBA720906:TBA720907 TKW720906:TKW720907 TUS720906:TUS720907 UEO720906:UEO720907 UOK720906:UOK720907 UYG720906:UYG720907 VIC720906:VIC720907 VRY720906:VRY720907 WBU720906:WBU720907 WLQ720906:WLQ720907 WVM720906:WVM720907 E786442:E786443 JA786442:JA786443 SW786442:SW786443 ACS786442:ACS786443 AMO786442:AMO786443 AWK786442:AWK786443 BGG786442:BGG786443 BQC786442:BQC786443 BZY786442:BZY786443 CJU786442:CJU786443 CTQ786442:CTQ786443 DDM786442:DDM786443 DNI786442:DNI786443 DXE786442:DXE786443 EHA786442:EHA786443 EQW786442:EQW786443 FAS786442:FAS786443 FKO786442:FKO786443 FUK786442:FUK786443 GEG786442:GEG786443 GOC786442:GOC786443 GXY786442:GXY786443 HHU786442:HHU786443 HRQ786442:HRQ786443 IBM786442:IBM786443 ILI786442:ILI786443 IVE786442:IVE786443 JFA786442:JFA786443 JOW786442:JOW786443 JYS786442:JYS786443 KIO786442:KIO786443 KSK786442:KSK786443 LCG786442:LCG786443 LMC786442:LMC786443 LVY786442:LVY786443 MFU786442:MFU786443 MPQ786442:MPQ786443 MZM786442:MZM786443 NJI786442:NJI786443 NTE786442:NTE786443 ODA786442:ODA786443 OMW786442:OMW786443 OWS786442:OWS786443 PGO786442:PGO786443 PQK786442:PQK786443 QAG786442:QAG786443 QKC786442:QKC786443 QTY786442:QTY786443 RDU786442:RDU786443 RNQ786442:RNQ786443 RXM786442:RXM786443 SHI786442:SHI786443 SRE786442:SRE786443 TBA786442:TBA786443 TKW786442:TKW786443 TUS786442:TUS786443 UEO786442:UEO786443 UOK786442:UOK786443 UYG786442:UYG786443 VIC786442:VIC786443 VRY786442:VRY786443 WBU786442:WBU786443 WLQ786442:WLQ786443 WVM786442:WVM786443 E851978:E851979 JA851978:JA851979 SW851978:SW851979 ACS851978:ACS851979 AMO851978:AMO851979 AWK851978:AWK851979 BGG851978:BGG851979 BQC851978:BQC851979 BZY851978:BZY851979 CJU851978:CJU851979 CTQ851978:CTQ851979 DDM851978:DDM851979 DNI851978:DNI851979 DXE851978:DXE851979 EHA851978:EHA851979 EQW851978:EQW851979 FAS851978:FAS851979 FKO851978:FKO851979 FUK851978:FUK851979 GEG851978:GEG851979 GOC851978:GOC851979 GXY851978:GXY851979 HHU851978:HHU851979 HRQ851978:HRQ851979 IBM851978:IBM851979 ILI851978:ILI851979 IVE851978:IVE851979 JFA851978:JFA851979 JOW851978:JOW851979 JYS851978:JYS851979 KIO851978:KIO851979 KSK851978:KSK851979 LCG851978:LCG851979 LMC851978:LMC851979 LVY851978:LVY851979 MFU851978:MFU851979 MPQ851978:MPQ851979 MZM851978:MZM851979 NJI851978:NJI851979 NTE851978:NTE851979 ODA851978:ODA851979 OMW851978:OMW851979 OWS851978:OWS851979 PGO851978:PGO851979 PQK851978:PQK851979 QAG851978:QAG851979 QKC851978:QKC851979 QTY851978:QTY851979 RDU851978:RDU851979 RNQ851978:RNQ851979 RXM851978:RXM851979 SHI851978:SHI851979 SRE851978:SRE851979 TBA851978:TBA851979 TKW851978:TKW851979 TUS851978:TUS851979 UEO851978:UEO851979 UOK851978:UOK851979 UYG851978:UYG851979 VIC851978:VIC851979 VRY851978:VRY851979 WBU851978:WBU851979 WLQ851978:WLQ851979 WVM851978:WVM851979 E917514:E917515 JA917514:JA917515 SW917514:SW917515 ACS917514:ACS917515 AMO917514:AMO917515 AWK917514:AWK917515 BGG917514:BGG917515 BQC917514:BQC917515 BZY917514:BZY917515 CJU917514:CJU917515 CTQ917514:CTQ917515 DDM917514:DDM917515 DNI917514:DNI917515 DXE917514:DXE917515 EHA917514:EHA917515 EQW917514:EQW917515 FAS917514:FAS917515 FKO917514:FKO917515 FUK917514:FUK917515 GEG917514:GEG917515 GOC917514:GOC917515 GXY917514:GXY917515 HHU917514:HHU917515 HRQ917514:HRQ917515 IBM917514:IBM917515 ILI917514:ILI917515 IVE917514:IVE917515 JFA917514:JFA917515 JOW917514:JOW917515 JYS917514:JYS917515 KIO917514:KIO917515 KSK917514:KSK917515 LCG917514:LCG917515 LMC917514:LMC917515 LVY917514:LVY917515 MFU917514:MFU917515 MPQ917514:MPQ917515 MZM917514:MZM917515 NJI917514:NJI917515 NTE917514:NTE917515 ODA917514:ODA917515 OMW917514:OMW917515 OWS917514:OWS917515 PGO917514:PGO917515 PQK917514:PQK917515 QAG917514:QAG917515 QKC917514:QKC917515 QTY917514:QTY917515 RDU917514:RDU917515 RNQ917514:RNQ917515 RXM917514:RXM917515 SHI917514:SHI917515 SRE917514:SRE917515 TBA917514:TBA917515 TKW917514:TKW917515 TUS917514:TUS917515 UEO917514:UEO917515 UOK917514:UOK917515 UYG917514:UYG917515 VIC917514:VIC917515 VRY917514:VRY917515 WBU917514:WBU917515 WLQ917514:WLQ917515 WVM917514:WVM917515 E983050:E983051 JA983050:JA983051 SW983050:SW983051 ACS983050:ACS983051 AMO983050:AMO983051 AWK983050:AWK983051 BGG983050:BGG983051 BQC983050:BQC983051 BZY983050:BZY983051 CJU983050:CJU983051 CTQ983050:CTQ983051 DDM983050:DDM983051 DNI983050:DNI983051 DXE983050:DXE983051 EHA983050:EHA983051 EQW983050:EQW983051 FAS983050:FAS983051 FKO983050:FKO983051 FUK983050:FUK983051 GEG983050:GEG983051 GOC983050:GOC983051 GXY983050:GXY983051 HHU983050:HHU983051 HRQ983050:HRQ983051 IBM983050:IBM983051 ILI983050:ILI983051 IVE983050:IVE983051 JFA983050:JFA983051 JOW983050:JOW983051 JYS983050:JYS983051 KIO983050:KIO983051 KSK983050:KSK983051 LCG983050:LCG983051 LMC983050:LMC983051 LVY983050:LVY983051 MFU983050:MFU983051 MPQ983050:MPQ983051 MZM983050:MZM983051 NJI983050:NJI983051 NTE983050:NTE983051 ODA983050:ODA983051 OMW983050:OMW983051 OWS983050:OWS983051 PGO983050:PGO983051 PQK983050:PQK983051 QAG983050:QAG983051 QKC983050:QKC983051 QTY983050:QTY983051 RDU983050:RDU983051 RNQ983050:RNQ983051 RXM983050:RXM983051 SHI983050:SHI983051 SRE983050:SRE983051 TBA983050:TBA983051 TKW983050:TKW983051 TUS983050:TUS983051 UEO983050:UEO983051 UOK983050:UOK983051 UYG983050:UYG983051 VIC983050:VIC983051 VRY983050:VRY983051 WBU983050:WBU983051 WLQ983050:WLQ983051 WVM983050:WVM983051" xr:uid="{00000000-0002-0000-0100-000004000000}">
      <formula1>$K$10:$K$11</formula1>
    </dataValidation>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xr:uid="{00000000-0002-0000-0100-000005000000}">
      <formula1>$K$12:$K$14</formula1>
    </dataValidation>
  </dataValidations>
  <hyperlinks>
    <hyperlink ref="I4" r:id="rId1" xr:uid="{00000000-0004-0000-0100-000000000000}"/>
  </hyperlinks>
  <pageMargins left="1.1811023622047245" right="0.78740157480314965" top="0.19685039370078741" bottom="0.19685039370078741" header="0.31496062992125984" footer="0.31496062992125984"/>
  <pageSetup scale="73" orientation="portrait" r:id="rId2"/>
  <drawing r:id="rId3"/>
  <legacyDrawing r:id="rId4"/>
  <controls>
    <mc:AlternateContent xmlns:mc="http://schemas.openxmlformats.org/markup-compatibility/2006">
      <mc:Choice Requires="x14">
        <control shapeId="17410" r:id="rId5" name="CommandButton2">
          <controlPr defaultSize="0" autoLine="0" r:id="rId6">
            <anchor moveWithCells="1">
              <from>
                <xdr:col>7</xdr:col>
                <xdr:colOff>76200</xdr:colOff>
                <xdr:row>22</xdr:row>
                <xdr:rowOff>152400</xdr:rowOff>
              </from>
              <to>
                <xdr:col>9</xdr:col>
                <xdr:colOff>276225</xdr:colOff>
                <xdr:row>24</xdr:row>
                <xdr:rowOff>114300</xdr:rowOff>
              </to>
            </anchor>
          </controlPr>
        </control>
      </mc:Choice>
      <mc:Fallback>
        <control shapeId="17410" r:id="rId5" name="CommandButton2"/>
      </mc:Fallback>
    </mc:AlternateContent>
    <mc:AlternateContent xmlns:mc="http://schemas.openxmlformats.org/markup-compatibility/2006">
      <mc:Choice Requires="x14">
        <control shapeId="17409" r:id="rId7" name="CommandButton1">
          <controlPr defaultSize="0" autoLine="0" r:id="rId8">
            <anchor moveWithCells="1">
              <from>
                <xdr:col>7</xdr:col>
                <xdr:colOff>85725</xdr:colOff>
                <xdr:row>21</xdr:row>
                <xdr:rowOff>0</xdr:rowOff>
              </from>
              <to>
                <xdr:col>9</xdr:col>
                <xdr:colOff>276225</xdr:colOff>
                <xdr:row>22</xdr:row>
                <xdr:rowOff>133350</xdr:rowOff>
              </to>
            </anchor>
          </controlPr>
        </control>
      </mc:Choice>
      <mc:Fallback>
        <control shapeId="17409" r:id="rId7" name="CommandButton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6">
    <tabColor indexed="56"/>
    <pageSetUpPr fitToPage="1"/>
  </sheetPr>
  <dimension ref="A1:L76"/>
  <sheetViews>
    <sheetView topLeftCell="A4" zoomScaleNormal="100" zoomScaleSheetLayoutView="100" workbookViewId="0">
      <selection activeCell="K43" sqref="K43"/>
    </sheetView>
  </sheetViews>
  <sheetFormatPr baseColWidth="10" defaultRowHeight="12.75" x14ac:dyDescent="0.2"/>
  <cols>
    <col min="1" max="1" width="5.28515625" style="10" customWidth="1"/>
    <col min="2" max="2" width="12.7109375" style="10" customWidth="1"/>
    <col min="3" max="3" width="11.42578125" style="10"/>
    <col min="4" max="4" width="10.140625" style="10" customWidth="1"/>
    <col min="5" max="5" width="9.5703125" style="10" customWidth="1"/>
    <col min="6" max="6" width="15.42578125" style="10" customWidth="1"/>
    <col min="7" max="7" width="12.42578125" style="10" customWidth="1"/>
    <col min="8" max="8" width="15.28515625" style="10" customWidth="1"/>
    <col min="9" max="9" width="11.42578125" style="10"/>
    <col min="10" max="10" width="5.7109375" style="10" customWidth="1"/>
    <col min="11" max="16384" width="11.42578125" style="10"/>
  </cols>
  <sheetData>
    <row r="1" spans="1:12" ht="21" x14ac:dyDescent="0.35">
      <c r="A1" s="352" t="s">
        <v>102</v>
      </c>
      <c r="B1" s="353"/>
      <c r="C1" s="353"/>
      <c r="D1" s="353"/>
      <c r="E1" s="353"/>
      <c r="F1" s="353"/>
      <c r="G1" s="353"/>
      <c r="H1" s="353"/>
      <c r="I1" s="353"/>
      <c r="J1" s="65"/>
    </row>
    <row r="2" spans="1:12" ht="21" x14ac:dyDescent="0.35">
      <c r="A2" s="354" t="s">
        <v>101</v>
      </c>
      <c r="B2" s="355"/>
      <c r="C2" s="355"/>
      <c r="D2" s="355"/>
      <c r="E2" s="355"/>
      <c r="F2" s="355"/>
      <c r="G2" s="355"/>
      <c r="H2" s="355"/>
      <c r="I2" s="355"/>
      <c r="J2" s="86"/>
    </row>
    <row r="3" spans="1:12" ht="18.75" customHeight="1" x14ac:dyDescent="0.35">
      <c r="A3" s="96"/>
      <c r="B3" s="95" t="s">
        <v>100</v>
      </c>
      <c r="C3" s="93"/>
      <c r="D3" s="93"/>
      <c r="E3" s="94"/>
      <c r="F3" s="94"/>
      <c r="G3" s="93"/>
      <c r="H3" s="93"/>
      <c r="I3" s="92" t="s">
        <v>99</v>
      </c>
      <c r="J3" s="91"/>
    </row>
    <row r="4" spans="1:12" ht="10.5" customHeight="1" x14ac:dyDescent="0.35">
      <c r="A4" s="90"/>
      <c r="B4" s="89" t="s">
        <v>98</v>
      </c>
      <c r="C4" s="88"/>
      <c r="D4" s="88"/>
      <c r="E4" s="88"/>
      <c r="G4" s="88"/>
      <c r="H4" s="88"/>
      <c r="I4" s="87" t="s">
        <v>97</v>
      </c>
      <c r="J4" s="13"/>
    </row>
    <row r="5" spans="1:12" ht="11.25" customHeight="1" x14ac:dyDescent="0.25">
      <c r="A5" s="356" t="s">
        <v>96</v>
      </c>
      <c r="B5" s="357"/>
      <c r="C5" s="357"/>
      <c r="D5" s="357"/>
      <c r="E5" s="357"/>
      <c r="F5" s="357"/>
      <c r="G5" s="357"/>
      <c r="H5" s="357"/>
      <c r="I5" s="357"/>
      <c r="J5" s="86"/>
    </row>
    <row r="6" spans="1:12" x14ac:dyDescent="0.2">
      <c r="A6" s="15"/>
      <c r="J6" s="13"/>
    </row>
    <row r="7" spans="1:12" ht="13.5" customHeight="1" x14ac:dyDescent="0.25">
      <c r="A7" s="15"/>
      <c r="B7" s="73" t="s">
        <v>95</v>
      </c>
      <c r="C7" s="73"/>
      <c r="D7" s="73"/>
      <c r="E7" s="85" t="s">
        <v>94</v>
      </c>
      <c r="F7" s="60"/>
      <c r="G7" s="84"/>
      <c r="H7" s="60"/>
      <c r="I7" s="60"/>
      <c r="J7" s="13"/>
      <c r="K7" s="20">
        <v>1</v>
      </c>
      <c r="L7" s="20"/>
    </row>
    <row r="8" spans="1:12" ht="13.5" customHeight="1" x14ac:dyDescent="0.25">
      <c r="A8" s="15"/>
      <c r="B8" s="73" t="s">
        <v>93</v>
      </c>
      <c r="C8" s="73"/>
      <c r="D8" s="73"/>
      <c r="E8" s="85" t="s">
        <v>92</v>
      </c>
      <c r="F8" s="60"/>
      <c r="G8" s="84"/>
      <c r="H8" s="60"/>
      <c r="I8" s="60"/>
      <c r="J8" s="13"/>
      <c r="K8" s="20">
        <v>2</v>
      </c>
      <c r="L8" s="20"/>
    </row>
    <row r="9" spans="1:12" ht="13.5" customHeight="1" x14ac:dyDescent="0.25">
      <c r="A9" s="15"/>
      <c r="B9" s="73" t="s">
        <v>91</v>
      </c>
      <c r="C9" s="73"/>
      <c r="D9" s="73"/>
      <c r="E9" s="85">
        <v>1</v>
      </c>
      <c r="G9" s="74"/>
      <c r="J9" s="13"/>
      <c r="K9" s="20">
        <v>3</v>
      </c>
      <c r="L9" s="20"/>
    </row>
    <row r="10" spans="1:12" ht="13.5" customHeight="1" x14ac:dyDescent="0.25">
      <c r="A10" s="15"/>
      <c r="B10" s="73" t="s">
        <v>90</v>
      </c>
      <c r="C10" s="73"/>
      <c r="D10" s="73"/>
      <c r="E10" s="85" t="s">
        <v>88</v>
      </c>
      <c r="G10" s="74"/>
      <c r="J10" s="13"/>
      <c r="K10" s="20" t="s">
        <v>88</v>
      </c>
      <c r="L10" s="20"/>
    </row>
    <row r="11" spans="1:12" ht="13.5" customHeight="1" x14ac:dyDescent="0.25">
      <c r="A11" s="15"/>
      <c r="B11" s="73" t="s">
        <v>89</v>
      </c>
      <c r="C11" s="73"/>
      <c r="D11" s="73"/>
      <c r="E11" s="85" t="s">
        <v>88</v>
      </c>
      <c r="G11" s="74"/>
      <c r="J11" s="13"/>
      <c r="K11" s="20" t="s">
        <v>87</v>
      </c>
      <c r="L11" s="20"/>
    </row>
    <row r="12" spans="1:12" ht="13.5" customHeight="1" x14ac:dyDescent="0.25">
      <c r="A12" s="15"/>
      <c r="B12" s="73" t="s">
        <v>86</v>
      </c>
      <c r="C12" s="73"/>
      <c r="D12" s="73"/>
      <c r="E12" s="85" t="s">
        <v>82</v>
      </c>
      <c r="F12" s="60"/>
      <c r="G12" s="74"/>
      <c r="J12" s="13"/>
      <c r="K12" s="20" t="s">
        <v>85</v>
      </c>
      <c r="L12" s="20"/>
    </row>
    <row r="13" spans="1:12" ht="13.5" customHeight="1" x14ac:dyDescent="0.25">
      <c r="A13" s="15"/>
      <c r="B13" s="73" t="s">
        <v>84</v>
      </c>
      <c r="C13" s="73"/>
      <c r="D13" s="73"/>
      <c r="E13" s="85" t="s">
        <v>83</v>
      </c>
      <c r="F13" s="60"/>
      <c r="G13" s="84"/>
      <c r="H13" s="60"/>
      <c r="I13" s="60"/>
      <c r="J13" s="13"/>
      <c r="K13" s="20" t="s">
        <v>82</v>
      </c>
      <c r="L13" s="20"/>
    </row>
    <row r="14" spans="1:12" ht="13.5" customHeight="1" x14ac:dyDescent="0.25">
      <c r="A14" s="15"/>
      <c r="B14" s="73"/>
      <c r="C14" s="73"/>
      <c r="D14" s="73"/>
      <c r="E14" s="72"/>
      <c r="F14" s="74"/>
      <c r="G14" s="74"/>
      <c r="J14" s="13"/>
      <c r="K14" s="20" t="s">
        <v>81</v>
      </c>
      <c r="L14" s="20"/>
    </row>
    <row r="15" spans="1:12" ht="13.5" customHeight="1" x14ac:dyDescent="0.25">
      <c r="A15" s="15"/>
      <c r="B15" s="73" t="s">
        <v>80</v>
      </c>
      <c r="C15" s="73"/>
      <c r="D15" s="73"/>
      <c r="E15" s="72"/>
      <c r="G15" s="83">
        <v>20</v>
      </c>
      <c r="H15" s="74" t="s">
        <v>79</v>
      </c>
      <c r="J15" s="13"/>
      <c r="K15" s="80">
        <v>1</v>
      </c>
      <c r="L15" s="20"/>
    </row>
    <row r="16" spans="1:12" ht="13.5" customHeight="1" x14ac:dyDescent="0.25">
      <c r="A16" s="15"/>
      <c r="B16" s="73" t="s">
        <v>78</v>
      </c>
      <c r="C16" s="73"/>
      <c r="D16" s="73"/>
      <c r="E16" s="72"/>
      <c r="G16" s="82" t="s">
        <v>71</v>
      </c>
      <c r="H16" s="74"/>
      <c r="J16" s="13"/>
      <c r="K16" s="80">
        <v>1.1000000000000001</v>
      </c>
      <c r="L16" s="20"/>
    </row>
    <row r="17" spans="1:12" ht="13.5" customHeight="1" x14ac:dyDescent="0.25">
      <c r="A17" s="15"/>
      <c r="B17" s="73" t="s">
        <v>77</v>
      </c>
      <c r="G17" s="81">
        <v>6</v>
      </c>
      <c r="H17" s="10" t="s">
        <v>76</v>
      </c>
      <c r="J17" s="13"/>
      <c r="K17" s="80">
        <v>1.2</v>
      </c>
      <c r="L17" s="20"/>
    </row>
    <row r="18" spans="1:12" ht="13.5" customHeight="1" x14ac:dyDescent="0.25">
      <c r="A18" s="15"/>
      <c r="B18" s="73" t="s">
        <v>75</v>
      </c>
      <c r="C18" s="73"/>
      <c r="D18" s="73"/>
      <c r="E18" s="72"/>
      <c r="G18" s="81">
        <v>1</v>
      </c>
      <c r="H18" s="74"/>
      <c r="J18" s="13"/>
      <c r="K18" s="80">
        <v>1.3</v>
      </c>
      <c r="L18" s="20"/>
    </row>
    <row r="19" spans="1:12" ht="13.5" customHeight="1" x14ac:dyDescent="0.25">
      <c r="A19" s="15"/>
      <c r="B19" s="73"/>
      <c r="C19" s="73"/>
      <c r="D19" s="73"/>
      <c r="E19" s="72"/>
      <c r="G19" s="74"/>
      <c r="H19" s="74"/>
      <c r="J19" s="13"/>
      <c r="K19" s="20" t="s">
        <v>74</v>
      </c>
      <c r="L19" s="20"/>
    </row>
    <row r="20" spans="1:12" ht="13.5" customHeight="1" x14ac:dyDescent="0.25">
      <c r="A20" s="15"/>
      <c r="B20" s="73" t="s">
        <v>73</v>
      </c>
      <c r="C20" s="73"/>
      <c r="D20" s="73"/>
      <c r="E20" s="72"/>
      <c r="G20" s="79">
        <v>4495</v>
      </c>
      <c r="H20" s="74" t="s">
        <v>72</v>
      </c>
      <c r="J20" s="13"/>
      <c r="K20" s="20" t="s">
        <v>71</v>
      </c>
      <c r="L20" s="20"/>
    </row>
    <row r="21" spans="1:12" ht="13.5" customHeight="1" x14ac:dyDescent="0.25">
      <c r="A21" s="15"/>
      <c r="B21" s="73" t="s">
        <v>70</v>
      </c>
      <c r="C21" s="73"/>
      <c r="D21" s="73"/>
      <c r="E21" s="72"/>
      <c r="G21" s="78">
        <v>2.5000000000000001E-2</v>
      </c>
      <c r="H21" s="74"/>
      <c r="J21" s="13"/>
      <c r="K21" s="20" t="s">
        <v>69</v>
      </c>
      <c r="L21" s="20"/>
    </row>
    <row r="22" spans="1:12" ht="13.5" customHeight="1" x14ac:dyDescent="0.25">
      <c r="A22" s="15"/>
      <c r="B22" s="73" t="s">
        <v>68</v>
      </c>
      <c r="C22" s="73"/>
      <c r="D22" s="73"/>
      <c r="E22" s="72"/>
      <c r="G22" s="78">
        <v>1.23E-2</v>
      </c>
      <c r="H22" s="74"/>
      <c r="J22" s="13"/>
      <c r="K22" s="20" t="s">
        <v>67</v>
      </c>
      <c r="L22" s="20"/>
    </row>
    <row r="23" spans="1:12" ht="13.5" customHeight="1" x14ac:dyDescent="0.25">
      <c r="A23" s="15"/>
      <c r="B23" s="77" t="s">
        <v>66</v>
      </c>
      <c r="C23" s="72"/>
      <c r="D23" s="72"/>
      <c r="E23" s="72"/>
      <c r="G23" s="76">
        <f>IF(E9=1,1,IF(E9=2,-0.084*LN(G20)+1.5802,IF(E9=3,-0.079*LN(G20)+1.4135,"Ingresar manualmente")))</f>
        <v>1</v>
      </c>
      <c r="H23" s="74"/>
      <c r="J23" s="13"/>
      <c r="K23" s="20" t="s">
        <v>65</v>
      </c>
      <c r="L23" s="20"/>
    </row>
    <row r="24" spans="1:12" ht="13.5" customHeight="1" x14ac:dyDescent="0.25">
      <c r="A24" s="15"/>
      <c r="B24" s="73" t="s">
        <v>64</v>
      </c>
      <c r="C24" s="73"/>
      <c r="D24" s="73"/>
      <c r="E24" s="72"/>
      <c r="G24" s="75">
        <v>1</v>
      </c>
      <c r="H24" s="74"/>
      <c r="J24" s="13"/>
      <c r="K24" s="20">
        <v>0</v>
      </c>
      <c r="L24" s="20"/>
    </row>
    <row r="25" spans="1:12" ht="13.5" customHeight="1" x14ac:dyDescent="0.25">
      <c r="A25" s="15"/>
      <c r="B25" s="72"/>
      <c r="C25" s="72"/>
      <c r="D25" s="72"/>
      <c r="E25" s="72"/>
      <c r="F25" s="72"/>
      <c r="G25" s="74"/>
      <c r="J25" s="13"/>
      <c r="K25" s="20">
        <v>1</v>
      </c>
      <c r="L25" s="20"/>
    </row>
    <row r="26" spans="1:12" ht="13.5" customHeight="1" x14ac:dyDescent="0.25">
      <c r="A26" s="15"/>
      <c r="B26" s="73" t="s">
        <v>63</v>
      </c>
      <c r="C26" s="73"/>
      <c r="D26" s="73"/>
      <c r="E26" s="72"/>
      <c r="F26" s="71">
        <f>((1+G22)^G15-1)/(G22*G15)*365*G15*G20*G21*G23*G24</f>
        <v>923652.96028854011</v>
      </c>
      <c r="G26" s="70" t="s">
        <v>62</v>
      </c>
      <c r="J26" s="13"/>
      <c r="K26" s="20">
        <v>2</v>
      </c>
      <c r="L26" s="20"/>
    </row>
    <row r="27" spans="1:12" ht="13.5" thickBot="1" x14ac:dyDescent="0.25">
      <c r="A27" s="15"/>
      <c r="J27" s="13"/>
      <c r="K27" s="20">
        <v>3</v>
      </c>
      <c r="L27" s="20"/>
    </row>
    <row r="28" spans="1:12" ht="16.5" thickBot="1" x14ac:dyDescent="0.3">
      <c r="A28" s="15"/>
      <c r="B28" s="358" t="s">
        <v>61</v>
      </c>
      <c r="C28" s="359"/>
      <c r="D28" s="359"/>
      <c r="E28" s="359"/>
      <c r="F28" s="359"/>
      <c r="G28" s="359"/>
      <c r="H28" s="359"/>
      <c r="I28" s="360"/>
      <c r="J28" s="13"/>
      <c r="K28" s="20">
        <v>4</v>
      </c>
      <c r="L28" s="20"/>
    </row>
    <row r="29" spans="1:12" ht="15" x14ac:dyDescent="0.25">
      <c r="A29" s="15"/>
      <c r="B29" s="69" t="s">
        <v>60</v>
      </c>
      <c r="C29" s="68"/>
      <c r="D29" s="67">
        <v>7</v>
      </c>
      <c r="E29" s="66" t="s">
        <v>59</v>
      </c>
      <c r="F29" s="65"/>
      <c r="G29" s="361" t="s">
        <v>58</v>
      </c>
      <c r="H29" s="362"/>
      <c r="I29" s="367">
        <v>14.886993131099105</v>
      </c>
      <c r="J29" s="13"/>
      <c r="K29" s="20">
        <v>5</v>
      </c>
      <c r="L29" s="20"/>
    </row>
    <row r="30" spans="1:12" x14ac:dyDescent="0.2">
      <c r="A30" s="15"/>
      <c r="B30" s="15" t="s">
        <v>57</v>
      </c>
      <c r="D30" s="64">
        <f xml:space="preserve"> (-0.0000253*D29^4 + 0.0056399*D29^3 - 0.4272757*D29^2 + 19.9279168*D29 + 17.7871725)*0.271</f>
        <v>37.457571545200004</v>
      </c>
      <c r="E30" s="10" t="s">
        <v>55</v>
      </c>
      <c r="F30" s="62">
        <f>D30/0.271</f>
        <v>138.21982120000001</v>
      </c>
      <c r="G30" s="363"/>
      <c r="H30" s="364"/>
      <c r="I30" s="368"/>
      <c r="J30" s="13"/>
      <c r="K30" s="20">
        <v>6</v>
      </c>
      <c r="L30" s="20"/>
    </row>
    <row r="31" spans="1:12" x14ac:dyDescent="0.2">
      <c r="A31" s="15"/>
      <c r="B31" s="15" t="s">
        <v>56</v>
      </c>
      <c r="D31" s="63">
        <f>F31*0.271</f>
        <v>132.11991783310089</v>
      </c>
      <c r="E31" s="10" t="s">
        <v>55</v>
      </c>
      <c r="F31" s="62">
        <f>IF(E12="Granular",[3]relaciones!W26,IF('Planilla de calculo 2'!E12="Tratada con cemento",[3]relaciones!W30,IF('Planilla de calculo 2'!E12="Sin Subbase",'Planilla de calculo 2'!D30,"error")))</f>
        <v>487.52737207786299</v>
      </c>
      <c r="G31" s="363"/>
      <c r="H31" s="364"/>
      <c r="I31" s="368"/>
      <c r="J31" s="13"/>
      <c r="K31" s="20">
        <v>7</v>
      </c>
      <c r="L31" s="20"/>
    </row>
    <row r="32" spans="1:12" ht="13.5" thickBot="1" x14ac:dyDescent="0.25">
      <c r="A32" s="15"/>
      <c r="B32" s="15" t="s">
        <v>54</v>
      </c>
      <c r="D32" s="61">
        <v>4.3</v>
      </c>
      <c r="E32" s="60" t="s">
        <v>18</v>
      </c>
      <c r="F32" s="59">
        <f>D32*145.0377</f>
        <v>623.66210999999998</v>
      </c>
      <c r="G32" s="365"/>
      <c r="H32" s="366"/>
      <c r="I32" s="369"/>
      <c r="J32" s="13"/>
      <c r="K32" s="20">
        <v>8</v>
      </c>
      <c r="L32" s="20"/>
    </row>
    <row r="33" spans="1:12" ht="12.75" customHeight="1" x14ac:dyDescent="0.2">
      <c r="A33" s="15"/>
      <c r="B33" s="15" t="s">
        <v>53</v>
      </c>
      <c r="D33" s="58">
        <v>0.15</v>
      </c>
      <c r="E33" s="10" t="s">
        <v>52</v>
      </c>
      <c r="F33" s="13"/>
      <c r="G33" s="370" t="s">
        <v>51</v>
      </c>
      <c r="H33" s="371"/>
      <c r="I33" s="374">
        <v>15</v>
      </c>
      <c r="J33" s="13"/>
    </row>
    <row r="34" spans="1:12" ht="13.5" thickBot="1" x14ac:dyDescent="0.25">
      <c r="A34" s="15"/>
      <c r="B34" s="12"/>
      <c r="C34" s="57"/>
      <c r="D34" s="57"/>
      <c r="E34" s="57"/>
      <c r="F34" s="11"/>
      <c r="G34" s="372"/>
      <c r="H34" s="373"/>
      <c r="I34" s="375"/>
      <c r="J34" s="13"/>
    </row>
    <row r="35" spans="1:12" ht="12.75" customHeight="1" x14ac:dyDescent="0.2">
      <c r="A35" s="15"/>
      <c r="B35" s="376" t="s">
        <v>50</v>
      </c>
      <c r="C35" s="378" t="s">
        <v>49</v>
      </c>
      <c r="D35" s="380" t="s">
        <v>48</v>
      </c>
      <c r="E35" s="381"/>
      <c r="F35" s="378" t="s">
        <v>47</v>
      </c>
      <c r="G35" s="378"/>
      <c r="H35" s="378" t="s">
        <v>46</v>
      </c>
      <c r="I35" s="382"/>
      <c r="J35" s="13"/>
    </row>
    <row r="36" spans="1:12" ht="26.25" thickBot="1" x14ac:dyDescent="0.25">
      <c r="A36" s="15"/>
      <c r="B36" s="377"/>
      <c r="C36" s="379"/>
      <c r="D36" s="380"/>
      <c r="E36" s="381"/>
      <c r="F36" s="56" t="s">
        <v>44</v>
      </c>
      <c r="G36" s="56" t="s">
        <v>45</v>
      </c>
      <c r="H36" s="56" t="s">
        <v>44</v>
      </c>
      <c r="I36" s="55" t="s">
        <v>43</v>
      </c>
      <c r="J36" s="13"/>
    </row>
    <row r="37" spans="1:12" x14ac:dyDescent="0.2">
      <c r="A37" s="15"/>
      <c r="B37" s="384" t="s">
        <v>42</v>
      </c>
      <c r="C37" s="385"/>
      <c r="D37" s="385"/>
      <c r="E37" s="385"/>
      <c r="F37" s="385"/>
      <c r="G37" s="385"/>
      <c r="H37" s="385"/>
      <c r="I37" s="386"/>
      <c r="J37" s="13"/>
    </row>
    <row r="38" spans="1:12" x14ac:dyDescent="0.2">
      <c r="A38" s="15"/>
      <c r="B38" s="49" t="s">
        <v>38</v>
      </c>
      <c r="C38" s="47"/>
      <c r="D38" s="48">
        <f>F38*0.006894757</f>
        <v>1.7670830781990376</v>
      </c>
      <c r="E38" s="47" t="s">
        <v>37</v>
      </c>
      <c r="F38" s="48">
        <f>'[3]modelos PCA'!B41</f>
        <v>256.29374294105475</v>
      </c>
      <c r="G38" s="47" t="s">
        <v>19</v>
      </c>
      <c r="H38" s="47"/>
      <c r="I38" s="46"/>
      <c r="J38" s="13"/>
    </row>
    <row r="39" spans="1:12" x14ac:dyDescent="0.2">
      <c r="A39" s="15"/>
      <c r="B39" s="54" t="s">
        <v>36</v>
      </c>
      <c r="C39" s="52"/>
      <c r="D39" s="53">
        <f>D38/D32</f>
        <v>0.41094955306954367</v>
      </c>
      <c r="E39" s="52"/>
      <c r="F39" s="43"/>
      <c r="G39" s="43"/>
      <c r="H39" s="51"/>
      <c r="I39" s="50"/>
      <c r="J39" s="40"/>
      <c r="K39" s="20" t="s">
        <v>41</v>
      </c>
      <c r="L39" s="20" t="s">
        <v>40</v>
      </c>
    </row>
    <row r="40" spans="1:12" x14ac:dyDescent="0.2">
      <c r="A40" s="15"/>
      <c r="B40" s="33">
        <f>'[3]Distribuciones de carga'!B6*0.454</f>
        <v>15.436</v>
      </c>
      <c r="C40" s="32">
        <f t="shared" ref="C40:C55" si="0">B40*$G$18</f>
        <v>15.436</v>
      </c>
      <c r="D40" s="383">
        <f>'[3]Distribuciones de carga'!J6</f>
        <v>0</v>
      </c>
      <c r="E40" s="383"/>
      <c r="F40" s="31">
        <f t="shared" ref="F40:F55" si="1">IF(J40&lt;=0.45,"Ilimitadas",IF(J40&lt;0.55,(4.2577/(J40-0.4325))^3.268,10^(11.737-12.077*J40)))</f>
        <v>507.854431133167</v>
      </c>
      <c r="G40" s="30">
        <f t="shared" ref="G40:G55" si="2">IF(F40="Ilimitadas","",D40/F40)</f>
        <v>0</v>
      </c>
      <c r="H40" s="29">
        <f>IF('[3]modelos PCA'!$K$16*'Planilla de calculo 2'!L40&gt;9,10^(14.524-6.777*('[3]modelos PCA'!$K$16*'Planilla de calculo 2'!L40-9)^0.103-LOG('[3]modelos PCA'!$K$22)), "Ilimitadas")</f>
        <v>72424.881021942158</v>
      </c>
      <c r="I40" s="28">
        <f t="shared" ref="I40:I55" si="3">IF(H40="Ilimitadas","",D40/H40)</f>
        <v>0</v>
      </c>
      <c r="J40" s="21">
        <f>$D$38/('[3]modelos PCA'!$B$30)*(((24/(C40*2.204623))^0.06)*((C40*2.204623)/18))/$D$32</f>
        <v>0.74780663690385063</v>
      </c>
      <c r="K40" s="20">
        <f>(C40*2.204623/18)*'[3]modelos PCA'!$H$23</f>
        <v>1.8884143384804916E-2</v>
      </c>
      <c r="L40" s="20">
        <f>268.7*('[3]modelos PCA'!$D$17^1.27*'Planilla de calculo 2'!K40^2/'[3]modelos PCA'!$D$16)</f>
        <v>42.388466850041901</v>
      </c>
    </row>
    <row r="41" spans="1:12" x14ac:dyDescent="0.2">
      <c r="A41" s="15"/>
      <c r="B41" s="33">
        <f>'[3]Distribuciones de carga'!B7*0.454</f>
        <v>14.528</v>
      </c>
      <c r="C41" s="32">
        <f t="shared" si="0"/>
        <v>14.528</v>
      </c>
      <c r="D41" s="383">
        <f>'[3]Distribuciones de carga'!J7</f>
        <v>0</v>
      </c>
      <c r="E41" s="383"/>
      <c r="F41" s="31">
        <f t="shared" si="1"/>
        <v>1606.9966953144492</v>
      </c>
      <c r="G41" s="30">
        <f t="shared" si="2"/>
        <v>0</v>
      </c>
      <c r="H41" s="29">
        <f>IF('[3]modelos PCA'!$K$16*'Planilla de calculo 2'!L41&gt;9,10^(14.524-6.777*('[3]modelos PCA'!$K$16*'Planilla de calculo 2'!L41-9)^0.103-LOG('[3]modelos PCA'!$K$22)), "Ilimitadas")</f>
        <v>103812.61051420271</v>
      </c>
      <c r="I41" s="28">
        <f t="shared" si="3"/>
        <v>0</v>
      </c>
      <c r="J41" s="21">
        <f>$D$38/('[3]modelos PCA'!$B$30)*(((24/(C41*2.204623))^0.06)*((C41*2.204623)/18))/$D$32</f>
        <v>0.70638279509269375</v>
      </c>
      <c r="K41" s="20">
        <f>(C41*2.204623/18)*'[3]modelos PCA'!$H$23</f>
        <v>1.7773311420992866E-2</v>
      </c>
      <c r="L41" s="20">
        <f>268.7*('[3]modelos PCA'!$D$17^1.27*'Planilla de calculo 2'!K41^2/'[3]modelos PCA'!$D$16)</f>
        <v>37.54826129277069</v>
      </c>
    </row>
    <row r="42" spans="1:12" x14ac:dyDescent="0.2">
      <c r="A42" s="15"/>
      <c r="B42" s="33">
        <f>'[3]Distribuciones de carga'!B8*0.454</f>
        <v>13.620000000000001</v>
      </c>
      <c r="C42" s="32">
        <f t="shared" si="0"/>
        <v>13.620000000000001</v>
      </c>
      <c r="D42" s="383">
        <f>'[3]Distribuciones de carga'!J8</f>
        <v>0</v>
      </c>
      <c r="E42" s="383"/>
      <c r="F42" s="31">
        <f t="shared" si="1"/>
        <v>5107.0668416680674</v>
      </c>
      <c r="G42" s="30">
        <f t="shared" si="2"/>
        <v>0</v>
      </c>
      <c r="H42" s="29">
        <f>IF('[3]modelos PCA'!$K$16*'Planilla de calculo 2'!L42&gt;9,10^(14.524-6.777*('[3]modelos PCA'!$K$16*'Planilla de calculo 2'!L42-9)^0.103-LOG('[3]modelos PCA'!$K$22)), "Ilimitadas")</f>
        <v>153732.45041809391</v>
      </c>
      <c r="I42" s="28">
        <f t="shared" si="3"/>
        <v>0</v>
      </c>
      <c r="J42" s="21">
        <f>$D$38/('[3]modelos PCA'!$B$30)*(((24/(C42*2.204623))^0.06)*((C42*2.204623)/18))/$D$32</f>
        <v>0.66480321752330906</v>
      </c>
      <c r="K42" s="20">
        <f>(C42*2.204623/18)*'[3]modelos PCA'!$H$23</f>
        <v>1.6662479457180811E-2</v>
      </c>
      <c r="L42" s="20">
        <f>268.7*('[3]modelos PCA'!$D$17^1.27*'Planilla de calculo 2'!K42^2/'[3]modelos PCA'!$D$16)</f>
        <v>33.001401526849236</v>
      </c>
    </row>
    <row r="43" spans="1:12" x14ac:dyDescent="0.2">
      <c r="A43" s="15"/>
      <c r="B43" s="33">
        <f>'[3]Distribuciones de carga'!B9*0.454</f>
        <v>12.712</v>
      </c>
      <c r="C43" s="32">
        <f t="shared" si="0"/>
        <v>12.712</v>
      </c>
      <c r="D43" s="383">
        <f>'[3]Distribuciones de carga'!J9</f>
        <v>0</v>
      </c>
      <c r="E43" s="383"/>
      <c r="F43" s="31">
        <f t="shared" si="1"/>
        <v>16305.80673700748</v>
      </c>
      <c r="G43" s="30">
        <f t="shared" si="2"/>
        <v>0</v>
      </c>
      <c r="H43" s="29">
        <f>IF('[3]modelos PCA'!$K$16*'Planilla de calculo 2'!L43&gt;9,10^(14.524-6.777*('[3]modelos PCA'!$K$16*'Planilla de calculo 2'!L43-9)^0.103-LOG('[3]modelos PCA'!$K$22)), "Ilimitadas")</f>
        <v>237262.19543865114</v>
      </c>
      <c r="I43" s="28">
        <f t="shared" si="3"/>
        <v>0</v>
      </c>
      <c r="J43" s="21">
        <f>$D$38/('[3]modelos PCA'!$B$30)*(((24/(C43*2.204623))^0.06)*((C43*2.204623)/18))/$D$32</f>
        <v>0.62305686092694379</v>
      </c>
      <c r="K43" s="20">
        <f>(C43*2.204623/18)*'[3]modelos PCA'!$H$23</f>
        <v>1.5551647493368754E-2</v>
      </c>
      <c r="L43" s="20">
        <f>268.7*('[3]modelos PCA'!$D$17^1.27*'Planilla de calculo 2'!K43^2/'[3]modelos PCA'!$D$16)</f>
        <v>28.747887552277547</v>
      </c>
    </row>
    <row r="44" spans="1:12" x14ac:dyDescent="0.2">
      <c r="A44" s="15"/>
      <c r="B44" s="33">
        <f>'[3]Distribuciones de carga'!B10*0.454</f>
        <v>11.804</v>
      </c>
      <c r="C44" s="32">
        <f t="shared" si="0"/>
        <v>11.804</v>
      </c>
      <c r="D44" s="383">
        <f>'[3]Distribuciones de carga'!J10</f>
        <v>0</v>
      </c>
      <c r="E44" s="383"/>
      <c r="F44" s="31">
        <f t="shared" si="1"/>
        <v>52321.515191128608</v>
      </c>
      <c r="G44" s="30">
        <f t="shared" si="2"/>
        <v>0</v>
      </c>
      <c r="H44" s="29">
        <f>IF('[3]modelos PCA'!$K$16*'Planilla de calculo 2'!L44&gt;9,10^(14.524-6.777*('[3]modelos PCA'!$K$16*'Planilla de calculo 2'!L44-9)^0.103-LOG('[3]modelos PCA'!$K$22)), "Ilimitadas")</f>
        <v>386707.94208661205</v>
      </c>
      <c r="I44" s="28">
        <f t="shared" si="3"/>
        <v>0</v>
      </c>
      <c r="J44" s="21">
        <f>$D$38/('[3]modelos PCA'!$B$30)*(((24/(C44*2.204623))^0.06)*((C44*2.204623)/18))/$D$32</f>
        <v>0.58113104973628371</v>
      </c>
      <c r="K44" s="20">
        <f>(C44*2.204623/18)*'[3]modelos PCA'!$H$23</f>
        <v>1.44408155295567E-2</v>
      </c>
      <c r="L44" s="20">
        <f>268.7*('[3]modelos PCA'!$D$17^1.27*'Planilla de calculo 2'!K44^2/'[3]modelos PCA'!$D$16)</f>
        <v>24.787719369055637</v>
      </c>
    </row>
    <row r="45" spans="1:12" x14ac:dyDescent="0.2">
      <c r="A45" s="15"/>
      <c r="B45" s="33">
        <f>'[3]Distribuciones de carga'!B11*0.454</f>
        <v>10.896000000000001</v>
      </c>
      <c r="C45" s="32">
        <f t="shared" si="0"/>
        <v>10.896000000000001</v>
      </c>
      <c r="D45" s="383">
        <f>'[3]Distribuciones de carga'!J11</f>
        <v>0</v>
      </c>
      <c r="E45" s="383"/>
      <c r="F45" s="31">
        <f t="shared" si="1"/>
        <v>171639.71767068157</v>
      </c>
      <c r="G45" s="30">
        <f t="shared" si="2"/>
        <v>0</v>
      </c>
      <c r="H45" s="29">
        <f>IF('[3]modelos PCA'!$K$16*'Planilla de calculo 2'!L45&gt;9,10^(14.524-6.777*('[3]modelos PCA'!$K$16*'Planilla de calculo 2'!L45-9)^0.103-LOG('[3]modelos PCA'!$K$22)), "Ilimitadas")</f>
        <v>680139.84839903354</v>
      </c>
      <c r="I45" s="28">
        <f t="shared" si="3"/>
        <v>0</v>
      </c>
      <c r="J45" s="21">
        <f>$D$38/('[3]modelos PCA'!$B$30)*(((24/(C45*2.204623))^0.06)*((C45*2.204623)/18))/$D$32</f>
        <v>0.53901108961956412</v>
      </c>
      <c r="K45" s="20">
        <f>(C45*2.204623/18)*'[3]modelos PCA'!$H$23</f>
        <v>1.3329983565744649E-2</v>
      </c>
      <c r="L45" s="20">
        <f>268.7*('[3]modelos PCA'!$D$17^1.27*'Planilla de calculo 2'!K45^2/'[3]modelos PCA'!$D$16)</f>
        <v>21.120896977183513</v>
      </c>
    </row>
    <row r="46" spans="1:12" x14ac:dyDescent="0.2">
      <c r="A46" s="15"/>
      <c r="B46" s="33">
        <f>'[3]Distribuciones de carga'!B12*0.454</f>
        <v>9.9879999999999995</v>
      </c>
      <c r="C46" s="32">
        <f t="shared" si="0"/>
        <v>9.9879999999999995</v>
      </c>
      <c r="D46" s="383">
        <f>'[3]Distribuciones de carga'!J12</f>
        <v>898714.33036074962</v>
      </c>
      <c r="E46" s="383"/>
      <c r="F46" s="31">
        <f t="shared" si="1"/>
        <v>898601.9798659943</v>
      </c>
      <c r="G46" s="30">
        <f t="shared" si="2"/>
        <v>1.0001250280961678</v>
      </c>
      <c r="H46" s="29">
        <f>IF('[3]modelos PCA'!$K$16*'Planilla de calculo 2'!L46&gt;9,10^(14.524-6.777*('[3]modelos PCA'!$K$16*'Planilla de calculo 2'!L46-9)^0.103-LOG('[3]modelos PCA'!$K$22)), "Ilimitadas")</f>
        <v>1342416.0019117142</v>
      </c>
      <c r="I46" s="28">
        <f t="shared" si="3"/>
        <v>0.66947528119517663</v>
      </c>
      <c r="J46" s="21">
        <f>$D$38/('[3]modelos PCA'!$B$30)*(((24/(C46*2.204623))^0.06)*((C46*2.204623)/18))/$D$32</f>
        <v>0.49667974928185099</v>
      </c>
      <c r="K46" s="20">
        <f>(C46*2.204623/18)*'[3]modelos PCA'!$H$23</f>
        <v>1.2219151601932593E-2</v>
      </c>
      <c r="L46" s="20">
        <f>268.7*('[3]modelos PCA'!$D$17^1.27*'Planilla de calculo 2'!K46^2/'[3]modelos PCA'!$D$16)</f>
        <v>17.74742037666114</v>
      </c>
    </row>
    <row r="47" spans="1:12" x14ac:dyDescent="0.2">
      <c r="A47" s="15"/>
      <c r="B47" s="33">
        <f>'[3]Distribuciones de carga'!B13*0.454</f>
        <v>9.08</v>
      </c>
      <c r="C47" s="32">
        <f t="shared" si="0"/>
        <v>9.08</v>
      </c>
      <c r="D47" s="383">
        <f>'[3]Distribuciones de carga'!J13</f>
        <v>0</v>
      </c>
      <c r="E47" s="383"/>
      <c r="F47" s="31">
        <f t="shared" si="1"/>
        <v>31481994.195121419</v>
      </c>
      <c r="G47" s="30">
        <f t="shared" si="2"/>
        <v>0</v>
      </c>
      <c r="H47" s="29">
        <f>IF('[3]modelos PCA'!$K$16*'Planilla de calculo 2'!L47&gt;9,10^(14.524-6.777*('[3]modelos PCA'!$K$16*'Planilla de calculo 2'!L47-9)^0.103-LOG('[3]modelos PCA'!$K$22)), "Ilimitadas")</f>
        <v>3234924.0878448887</v>
      </c>
      <c r="I47" s="28">
        <f t="shared" si="3"/>
        <v>0</v>
      </c>
      <c r="J47" s="21">
        <f>$D$38/('[3]modelos PCA'!$B$30)*(((24/(C47*2.204623))^0.06)*((C47*2.204623)/18))/$D$32</f>
        <v>0.45411654935868689</v>
      </c>
      <c r="K47" s="20">
        <f>(C47*2.204623/18)*'[3]modelos PCA'!$H$23</f>
        <v>1.1108319638120539E-2</v>
      </c>
      <c r="L47" s="20">
        <f>268.7*('[3]modelos PCA'!$D$17^1.27*'Planilla de calculo 2'!K47^2/'[3]modelos PCA'!$D$16)</f>
        <v>14.667289567488547</v>
      </c>
    </row>
    <row r="48" spans="1:12" x14ac:dyDescent="0.2">
      <c r="A48" s="15"/>
      <c r="B48" s="33">
        <f>'[3]Distribuciones de carga'!B14*0.454</f>
        <v>8.1720000000000006</v>
      </c>
      <c r="C48" s="32">
        <f t="shared" si="0"/>
        <v>8.1720000000000006</v>
      </c>
      <c r="D48" s="383">
        <f>'[3]Distribuciones de carga'!J14</f>
        <v>0</v>
      </c>
      <c r="E48" s="383"/>
      <c r="F48" s="31" t="str">
        <f t="shared" si="1"/>
        <v>Ilimitadas</v>
      </c>
      <c r="G48" s="30" t="str">
        <f t="shared" si="2"/>
        <v/>
      </c>
      <c r="H48" s="29">
        <f>IF('[3]modelos PCA'!$K$16*'Planilla de calculo 2'!L48&gt;9,10^(14.524-6.777*('[3]modelos PCA'!$K$16*'Planilla de calculo 2'!L48-9)^0.103-LOG('[3]modelos PCA'!$K$22)), "Ilimitadas")</f>
        <v>12229300.299210588</v>
      </c>
      <c r="I48" s="28">
        <f t="shared" si="3"/>
        <v>0</v>
      </c>
      <c r="J48" s="21">
        <f>$D$38/('[3]modelos PCA'!$B$30)*(((24/(C48*2.204623))^0.06)*((C48*2.204623)/18))/$D$32</f>
        <v>0.41129675970483565</v>
      </c>
      <c r="K48" s="20">
        <f>(C48*2.204623/18)*'[3]modelos PCA'!$H$23</f>
        <v>9.9974876743084869E-3</v>
      </c>
      <c r="L48" s="20">
        <f>268.7*('[3]modelos PCA'!$D$17^1.27*'Planilla de calculo 2'!K48^2/'[3]modelos PCA'!$D$16)</f>
        <v>11.880504549665726</v>
      </c>
    </row>
    <row r="49" spans="1:12" x14ac:dyDescent="0.2">
      <c r="A49" s="15"/>
      <c r="B49" s="33">
        <f>'[3]Distribuciones de carga'!B15*0.454</f>
        <v>7.2640000000000002</v>
      </c>
      <c r="C49" s="32">
        <f t="shared" si="0"/>
        <v>7.2640000000000002</v>
      </c>
      <c r="D49" s="383">
        <f>'[3]Distribuciones de carga'!J15</f>
        <v>0</v>
      </c>
      <c r="E49" s="383"/>
      <c r="F49" s="31" t="str">
        <f t="shared" si="1"/>
        <v>Ilimitadas</v>
      </c>
      <c r="G49" s="30" t="str">
        <f t="shared" si="2"/>
        <v/>
      </c>
      <c r="H49" s="29">
        <f>IF('[3]modelos PCA'!$K$16*'Planilla de calculo 2'!L49&gt;9,10^(14.524-6.777*('[3]modelos PCA'!$K$16*'Planilla de calculo 2'!L49-9)^0.103-LOG('[3]modelos PCA'!$K$22)), "Ilimitadas")</f>
        <v>1175836754.5637302</v>
      </c>
      <c r="I49" s="28">
        <f t="shared" si="3"/>
        <v>0</v>
      </c>
      <c r="J49" s="21">
        <f>$D$38/('[3]modelos PCA'!$B$30)*(((24/(C49*2.204623))^0.06)*((C49*2.204623)/18))/$D$32</f>
        <v>0.36818993896569147</v>
      </c>
      <c r="K49" s="20">
        <f>(C49*2.204623/18)*'[3]modelos PCA'!$H$23</f>
        <v>8.8866557104964328E-3</v>
      </c>
      <c r="L49" s="20">
        <f>268.7*('[3]modelos PCA'!$D$17^1.27*'Planilla de calculo 2'!K49^2/'[3]modelos PCA'!$D$16)</f>
        <v>9.3870653231926724</v>
      </c>
    </row>
    <row r="50" spans="1:12" x14ac:dyDescent="0.2">
      <c r="A50" s="15"/>
      <c r="B50" s="33">
        <f>'[3]Distribuciones de carga'!B16*0.454</f>
        <v>6.3559999999999999</v>
      </c>
      <c r="C50" s="32">
        <f t="shared" si="0"/>
        <v>6.3559999999999999</v>
      </c>
      <c r="D50" s="383">
        <f>'[3]Distribuciones de carga'!J16</f>
        <v>0</v>
      </c>
      <c r="E50" s="383"/>
      <c r="F50" s="31" t="str">
        <f t="shared" si="1"/>
        <v>Ilimitadas</v>
      </c>
      <c r="G50" s="30" t="str">
        <f t="shared" si="2"/>
        <v/>
      </c>
      <c r="H50" s="29" t="str">
        <f>IF('[3]modelos PCA'!$K$16*'Planilla de calculo 2'!L50&gt;9,10^(14.524-6.777*('[3]modelos PCA'!$K$16*'Planilla de calculo 2'!L50-9)^0.103-LOG('[3]modelos PCA'!$K$22)), "Ilimitadas")</f>
        <v>Ilimitadas</v>
      </c>
      <c r="I50" s="28" t="str">
        <f t="shared" si="3"/>
        <v/>
      </c>
      <c r="J50" s="21">
        <f>$D$38/('[3]modelos PCA'!$B$30)*(((24/(C50*2.204623))^0.06)*((C50*2.204623)/18))/$D$32</f>
        <v>0.3247577222867436</v>
      </c>
      <c r="K50" s="20">
        <f>(C50*2.204623/18)*'[3]modelos PCA'!$H$23</f>
        <v>7.7758237466843769E-3</v>
      </c>
      <c r="L50" s="20">
        <f>268.7*('[3]modelos PCA'!$D$17^1.27*'Planilla de calculo 2'!K50^2/'[3]modelos PCA'!$D$16)</f>
        <v>7.1869718880693867</v>
      </c>
    </row>
    <row r="51" spans="1:12" x14ac:dyDescent="0.2">
      <c r="A51" s="15"/>
      <c r="B51" s="33">
        <f>'[3]Distribuciones de carga'!B17*0.454</f>
        <v>5.4480000000000004</v>
      </c>
      <c r="C51" s="32">
        <f t="shared" si="0"/>
        <v>5.4480000000000004</v>
      </c>
      <c r="D51" s="383">
        <f>'[3]Distribuciones de carga'!J17</f>
        <v>91441.643068565478</v>
      </c>
      <c r="E51" s="383"/>
      <c r="F51" s="31" t="str">
        <f t="shared" si="1"/>
        <v>Ilimitadas</v>
      </c>
      <c r="G51" s="30" t="str">
        <f t="shared" si="2"/>
        <v/>
      </c>
      <c r="H51" s="29" t="str">
        <f>IF('[3]modelos PCA'!$K$16*'Planilla de calculo 2'!L51&gt;9,10^(14.524-6.777*('[3]modelos PCA'!$K$16*'Planilla de calculo 2'!L51-9)^0.103-LOG('[3]modelos PCA'!$K$22)), "Ilimitadas")</f>
        <v>Ilimitadas</v>
      </c>
      <c r="I51" s="28" t="str">
        <f t="shared" si="3"/>
        <v/>
      </c>
      <c r="J51" s="21">
        <f>$D$38/('[3]modelos PCA'!$B$30)*(((24/(C51*2.204623))^0.06)*((C51*2.204623)/18))/$D$32</f>
        <v>0.28095030282103045</v>
      </c>
      <c r="K51" s="20">
        <f>(C51*2.204623/18)*'[3]modelos PCA'!$H$23</f>
        <v>6.6649917828723246E-3</v>
      </c>
      <c r="L51" s="20">
        <f>268.7*('[3]modelos PCA'!$D$17^1.27*'Planilla de calculo 2'!K51^2/'[3]modelos PCA'!$D$16)</f>
        <v>5.2802242442958782</v>
      </c>
    </row>
    <row r="52" spans="1:12" x14ac:dyDescent="0.2">
      <c r="A52" s="15"/>
      <c r="B52" s="33">
        <f>'[3]Distribuciones de carga'!B18*0.454</f>
        <v>4.54</v>
      </c>
      <c r="C52" s="32">
        <f t="shared" si="0"/>
        <v>4.54</v>
      </c>
      <c r="D52" s="383">
        <f>'[3]Distribuciones de carga'!J18</f>
        <v>832211.31721997471</v>
      </c>
      <c r="E52" s="383"/>
      <c r="F52" s="31" t="str">
        <f t="shared" si="1"/>
        <v>Ilimitadas</v>
      </c>
      <c r="G52" s="30" t="str">
        <f t="shared" si="2"/>
        <v/>
      </c>
      <c r="H52" s="29" t="str">
        <f>IF('[3]modelos PCA'!$K$16*'Planilla de calculo 2'!L52&gt;9,10^(14.524-6.777*('[3]modelos PCA'!$K$16*'Planilla de calculo 2'!L52-9)^0.103-LOG('[3]modelos PCA'!$K$22)), "Ilimitadas")</f>
        <v>Ilimitadas</v>
      </c>
      <c r="I52" s="28" t="str">
        <f t="shared" si="3"/>
        <v/>
      </c>
      <c r="J52" s="21">
        <f>$D$38/('[3]modelos PCA'!$B$30)*(((24/(C52*2.204623))^0.06)*((C52*2.204623)/18))/$D$32</f>
        <v>0.23670047706887409</v>
      </c>
      <c r="K52" s="20">
        <f>(C52*2.204623/18)*'[3]modelos PCA'!$H$23</f>
        <v>5.5541598190602696E-3</v>
      </c>
      <c r="L52" s="20">
        <f>268.7*('[3]modelos PCA'!$D$17^1.27*'Planilla de calculo 2'!K52^2/'[3]modelos PCA'!$D$16)</f>
        <v>3.6668223918721368</v>
      </c>
    </row>
    <row r="53" spans="1:12" x14ac:dyDescent="0.2">
      <c r="A53" s="15"/>
      <c r="B53" s="33">
        <f>'[3]Distribuciones de carga'!B19*0.454</f>
        <v>3.6320000000000001</v>
      </c>
      <c r="C53" s="32">
        <f t="shared" si="0"/>
        <v>3.6320000000000001</v>
      </c>
      <c r="D53" s="383">
        <f>'[3]Distribuciones de carga'!J19</f>
        <v>0</v>
      </c>
      <c r="E53" s="383"/>
      <c r="F53" s="31" t="str">
        <f t="shared" si="1"/>
        <v>Ilimitadas</v>
      </c>
      <c r="G53" s="30" t="str">
        <f t="shared" si="2"/>
        <v/>
      </c>
      <c r="H53" s="29" t="str">
        <f>IF('[3]modelos PCA'!$K$16*'Planilla de calculo 2'!L53&gt;9,10^(14.524-6.777*('[3]modelos PCA'!$K$16*'Planilla de calculo 2'!L53-9)^0.103-LOG('[3]modelos PCA'!$K$22)), "Ilimitadas")</f>
        <v>Ilimitadas</v>
      </c>
      <c r="I53" s="28" t="str">
        <f t="shared" si="3"/>
        <v/>
      </c>
      <c r="J53" s="21">
        <f>$D$38/('[3]modelos PCA'!$B$30)*(((24/(C53*2.204623))^0.06)*((C53*2.204623)/18))/$D$32</f>
        <v>0.19191270242895778</v>
      </c>
      <c r="K53" s="20">
        <f>(C53*2.204623/18)*'[3]modelos PCA'!$H$23</f>
        <v>4.4433278552482164E-3</v>
      </c>
      <c r="L53" s="20">
        <f>268.7*('[3]modelos PCA'!$D$17^1.27*'Planilla de calculo 2'!K53^2/'[3]modelos PCA'!$D$16)</f>
        <v>2.3467663307981681</v>
      </c>
    </row>
    <row r="54" spans="1:12" x14ac:dyDescent="0.2">
      <c r="A54" s="15"/>
      <c r="B54" s="33">
        <f>'[3]Distribuciones de carga'!B20*0.454</f>
        <v>2.7240000000000002</v>
      </c>
      <c r="C54" s="32">
        <f t="shared" si="0"/>
        <v>2.7240000000000002</v>
      </c>
      <c r="D54" s="383">
        <f>'[3]Distribuciones de carga'!J20</f>
        <v>0</v>
      </c>
      <c r="E54" s="383"/>
      <c r="F54" s="31" t="str">
        <f t="shared" si="1"/>
        <v>Ilimitadas</v>
      </c>
      <c r="G54" s="30" t="str">
        <f t="shared" si="2"/>
        <v/>
      </c>
      <c r="H54" s="29" t="str">
        <f>IF('[3]modelos PCA'!$K$16*'Planilla de calculo 2'!L54&gt;9,10^(14.524-6.777*('[3]modelos PCA'!$K$16*'Planilla de calculo 2'!L54-9)^0.103-LOG('[3]modelos PCA'!$K$22)), "Ilimitadas")</f>
        <v>Ilimitadas</v>
      </c>
      <c r="I54" s="28" t="str">
        <f t="shared" si="3"/>
        <v/>
      </c>
      <c r="J54" s="21">
        <f>$D$38/('[3]modelos PCA'!$B$30)*(((24/(C54*2.204623))^0.06)*((C54*2.204623)/18))/$D$32</f>
        <v>0.14644053559443446</v>
      </c>
      <c r="K54" s="20">
        <f>(C54*2.204623/18)*'[3]modelos PCA'!$H$23</f>
        <v>3.3324958914361623E-3</v>
      </c>
      <c r="L54" s="20">
        <f>268.7*('[3]modelos PCA'!$D$17^1.27*'Planilla de calculo 2'!K54^2/'[3]modelos PCA'!$D$16)</f>
        <v>1.3200560610739696</v>
      </c>
    </row>
    <row r="55" spans="1:12" ht="13.5" thickBot="1" x14ac:dyDescent="0.25">
      <c r="A55" s="15"/>
      <c r="B55" s="33">
        <f>'[3]Distribuciones de carga'!B21*0.454</f>
        <v>1.8160000000000001</v>
      </c>
      <c r="C55" s="32">
        <f t="shared" si="0"/>
        <v>1.8160000000000001</v>
      </c>
      <c r="D55" s="383">
        <f>'[3]Distribuciones de carga'!J21</f>
        <v>0</v>
      </c>
      <c r="E55" s="383"/>
      <c r="F55" s="31" t="str">
        <f t="shared" si="1"/>
        <v>Ilimitadas</v>
      </c>
      <c r="G55" s="30" t="str">
        <f t="shared" si="2"/>
        <v/>
      </c>
      <c r="H55" s="29" t="str">
        <f>IF('[3]modelos PCA'!$K$16*'Planilla de calculo 2'!L55&gt;9,10^(14.524-6.777*('[3]modelos PCA'!$K$16*'Planilla de calculo 2'!L55-9)^0.103-LOG('[3]modelos PCA'!$K$22)), "Ilimitadas")</f>
        <v>Ilimitadas</v>
      </c>
      <c r="I55" s="28" t="str">
        <f t="shared" si="3"/>
        <v/>
      </c>
      <c r="J55" s="21">
        <f>$D$38/('[3]modelos PCA'!$B$30)*(((24/(C55*2.204623))^0.06)*((C55*2.204623)/18))/$D$32</f>
        <v>0.1000312106763396</v>
      </c>
      <c r="K55" s="20">
        <f>(C55*2.204623/18)*'[3]modelos PCA'!$H$23</f>
        <v>2.2216639276241082E-3</v>
      </c>
      <c r="L55" s="20">
        <f>268.7*('[3]modelos PCA'!$D$17^1.27*'Planilla de calculo 2'!K55^2/'[3]modelos PCA'!$D$16)</f>
        <v>0.58669158269954202</v>
      </c>
    </row>
    <row r="56" spans="1:12" x14ac:dyDescent="0.2">
      <c r="A56" s="15"/>
      <c r="B56" s="384" t="s">
        <v>39</v>
      </c>
      <c r="C56" s="385"/>
      <c r="D56" s="385"/>
      <c r="E56" s="385"/>
      <c r="F56" s="385"/>
      <c r="G56" s="385"/>
      <c r="H56" s="385"/>
      <c r="I56" s="386"/>
      <c r="J56" s="40"/>
      <c r="K56" s="20"/>
      <c r="L56" s="20"/>
    </row>
    <row r="57" spans="1:12" x14ac:dyDescent="0.2">
      <c r="A57" s="15"/>
      <c r="B57" s="49" t="s">
        <v>38</v>
      </c>
      <c r="C57" s="47"/>
      <c r="D57" s="48">
        <f>F57*0.006894757</f>
        <v>1.5023755911761638</v>
      </c>
      <c r="E57" s="47" t="s">
        <v>37</v>
      </c>
      <c r="F57" s="48">
        <f>'[3]modelos PCA'!C41</f>
        <v>217.90116623053777</v>
      </c>
      <c r="G57" s="47" t="s">
        <v>19</v>
      </c>
      <c r="H57" s="47"/>
      <c r="I57" s="46"/>
      <c r="J57" s="40"/>
      <c r="K57" s="20"/>
      <c r="L57" s="20"/>
    </row>
    <row r="58" spans="1:12" ht="13.5" thickBot="1" x14ac:dyDescent="0.25">
      <c r="A58" s="15"/>
      <c r="B58" s="45" t="s">
        <v>36</v>
      </c>
      <c r="C58" s="43"/>
      <c r="D58" s="44">
        <f>D57/D32</f>
        <v>0.34938967236654972</v>
      </c>
      <c r="E58" s="43"/>
      <c r="F58" s="43"/>
      <c r="G58" s="43"/>
      <c r="H58" s="42"/>
      <c r="I58" s="41"/>
      <c r="J58" s="40"/>
      <c r="K58" s="20"/>
      <c r="L58" s="20"/>
    </row>
    <row r="59" spans="1:12" x14ac:dyDescent="0.2">
      <c r="A59" s="15"/>
      <c r="B59" s="39">
        <f>'[3]Distribuciones de carga'!B24*0.454</f>
        <v>27.240000000000002</v>
      </c>
      <c r="C59" s="38">
        <f t="shared" ref="C59:C73" si="4">B59*$G$18</f>
        <v>27.240000000000002</v>
      </c>
      <c r="D59" s="387">
        <f>'[3]Distribuciones de carga'!J24</f>
        <v>0</v>
      </c>
      <c r="E59" s="387"/>
      <c r="F59" s="37">
        <f t="shared" ref="F59:F73" si="5">IF(J59&lt;=0.45,"Ilimitadas",IF(J59&lt;0.55,(4.2577/(J59-0.4325))^3.268,10^(11.737-12.077*J59)))</f>
        <v>81448.476595751097</v>
      </c>
      <c r="G59" s="36">
        <f t="shared" ref="G59:G73" si="6">IF(F59="Ilimitadas","",D59/F59)</f>
        <v>0</v>
      </c>
      <c r="H59" s="35">
        <f>IF('[3]modelos PCA'!$K$16*'Planilla de calculo 2'!L59&gt;9,10^(14.524-6.777*('[3]modelos PCA'!$K$16*'Planilla de calculo 2'!L59-9)^0.103-LOG('[3]modelos PCA'!$K$22)), "Ilimitadas")</f>
        <v>250245.70388831961</v>
      </c>
      <c r="I59" s="34">
        <f t="shared" ref="I59:I73" si="7">IF(H59="Ilimitadas","",D59/H59)</f>
        <v>0</v>
      </c>
      <c r="J59" s="21">
        <f>$D$57/('[3]modelos PCA'!$B$31)*(((48/(C59*2.204623))^0.06)*((C59*2.204623)/36))/$D$32</f>
        <v>0.56521628171570204</v>
      </c>
      <c r="K59" s="20">
        <f>(C59*2.204623/36)*'[3]modelos PCA'!$I$23</f>
        <v>1.542345170043715E-2</v>
      </c>
      <c r="L59" s="20">
        <f>268.7*('[3]modelos PCA'!$D$17^1.27*'Planilla de calculo 2'!K59^2/'[3]modelos PCA'!$D$16)</f>
        <v>28.275890149388541</v>
      </c>
    </row>
    <row r="60" spans="1:12" x14ac:dyDescent="0.2">
      <c r="A60" s="15"/>
      <c r="B60" s="33">
        <f>'[3]Distribuciones de carga'!B25*0.454</f>
        <v>25.423999999999999</v>
      </c>
      <c r="C60" s="32">
        <f t="shared" si="4"/>
        <v>25.423999999999999</v>
      </c>
      <c r="D60" s="383">
        <f>'[3]Distribuciones de carga'!J25</f>
        <v>0</v>
      </c>
      <c r="E60" s="383"/>
      <c r="F60" s="31">
        <f t="shared" si="5"/>
        <v>231263.84794200509</v>
      </c>
      <c r="G60" s="30">
        <f t="shared" si="6"/>
        <v>0</v>
      </c>
      <c r="H60" s="29">
        <f>IF('[3]modelos PCA'!$K$16*'Planilla de calculo 2'!L60&gt;9,10^(14.524-6.777*('[3]modelos PCA'!$K$16*'Planilla de calculo 2'!L60-9)^0.103-LOG('[3]modelos PCA'!$K$22)), "Ilimitadas")</f>
        <v>395107.11688749207</v>
      </c>
      <c r="I60" s="28">
        <f t="shared" si="7"/>
        <v>0</v>
      </c>
      <c r="J60" s="21">
        <f>$D$57/('[3]modelos PCA'!$B$31)*(((48/(C60*2.204623))^0.06)*((C60*2.204623)/36))/$D$32</f>
        <v>0.52972349252842943</v>
      </c>
      <c r="K60" s="20">
        <f>(C60*2.204623/36)*'[3]modelos PCA'!$I$23</f>
        <v>1.4395221587074672E-2</v>
      </c>
      <c r="L60" s="20">
        <f>268.7*('[3]modelos PCA'!$D$17^1.27*'Planilla de calculo 2'!K60^2/'[3]modelos PCA'!$D$16)</f>
        <v>24.631442085689571</v>
      </c>
    </row>
    <row r="61" spans="1:12" x14ac:dyDescent="0.2">
      <c r="A61" s="15"/>
      <c r="B61" s="33">
        <f>'[3]Distribuciones de carga'!B26*0.454</f>
        <v>23.608000000000001</v>
      </c>
      <c r="C61" s="32">
        <f t="shared" si="4"/>
        <v>23.608000000000001</v>
      </c>
      <c r="D61" s="383">
        <f>'[3]Distribuciones de carga'!J26</f>
        <v>0</v>
      </c>
      <c r="E61" s="383"/>
      <c r="F61" s="31">
        <f t="shared" si="5"/>
        <v>1028722.5934771068</v>
      </c>
      <c r="G61" s="30">
        <f t="shared" si="6"/>
        <v>0</v>
      </c>
      <c r="H61" s="29">
        <f>IF('[3]modelos PCA'!$K$16*'Planilla de calculo 2'!L61&gt;9,10^(14.524-6.777*('[3]modelos PCA'!$K$16*'Planilla de calculo 2'!L61-9)^0.103-LOG('[3]modelos PCA'!$K$22)), "Ilimitadas")</f>
        <v>666421.6628855411</v>
      </c>
      <c r="I61" s="28">
        <f t="shared" si="7"/>
        <v>0</v>
      </c>
      <c r="J61" s="21">
        <f>$D$57/('[3]modelos PCA'!$B$31)*(((48/(C61*2.204623))^0.06)*((C61*2.204623)/36))/$D$32</f>
        <v>0.49407813088685676</v>
      </c>
      <c r="K61" s="20">
        <f>(C61*2.204623/36)*'[3]modelos PCA'!$I$23</f>
        <v>1.3366991473712194E-2</v>
      </c>
      <c r="L61" s="20">
        <f>268.7*('[3]modelos PCA'!$D$17^1.27*'Planilla de calculo 2'!K61^2/'[3]modelos PCA'!$D$16)</f>
        <v>21.238335267762942</v>
      </c>
    </row>
    <row r="62" spans="1:12" x14ac:dyDescent="0.2">
      <c r="A62" s="15"/>
      <c r="B62" s="33">
        <f>'[3]Distribuciones de carga'!B27*0.454</f>
        <v>21.792000000000002</v>
      </c>
      <c r="C62" s="32">
        <f t="shared" si="4"/>
        <v>21.792000000000002</v>
      </c>
      <c r="D62" s="383">
        <f>'[3]Distribuciones de carga'!J27</f>
        <v>0</v>
      </c>
      <c r="E62" s="383"/>
      <c r="F62" s="31">
        <f t="shared" si="5"/>
        <v>17731629.336279131</v>
      </c>
      <c r="G62" s="30">
        <f t="shared" si="6"/>
        <v>0</v>
      </c>
      <c r="H62" s="29">
        <f>IF('[3]modelos PCA'!$K$16*'Planilla de calculo 2'!L62&gt;9,10^(14.524-6.777*('[3]modelos PCA'!$K$16*'Planilla de calculo 2'!L62-9)^0.103-LOG('[3]modelos PCA'!$K$22)), "Ilimitadas")</f>
        <v>1238383.3082411301</v>
      </c>
      <c r="I62" s="28">
        <f t="shared" si="7"/>
        <v>0</v>
      </c>
      <c r="J62" s="21">
        <f>$D$57/('[3]modelos PCA'!$B$31)*(((48/(C62*2.204623))^0.06)*((C62*2.204623)/36))/$D$32</f>
        <v>0.45826770365716124</v>
      </c>
      <c r="K62" s="20">
        <f>(C62*2.204623/36)*'[3]modelos PCA'!$I$23</f>
        <v>1.2338761360349722E-2</v>
      </c>
      <c r="L62" s="20">
        <f>268.7*('[3]modelos PCA'!$D$17^1.27*'Planilla de calculo 2'!K62^2/'[3]modelos PCA'!$D$16)</f>
        <v>18.096569695608675</v>
      </c>
    </row>
    <row r="63" spans="1:12" x14ac:dyDescent="0.2">
      <c r="A63" s="15"/>
      <c r="B63" s="33">
        <f>'[3]Distribuciones de carga'!B28*0.454</f>
        <v>19.975999999999999</v>
      </c>
      <c r="C63" s="32">
        <f t="shared" si="4"/>
        <v>19.975999999999999</v>
      </c>
      <c r="D63" s="383">
        <f>'[3]Distribuciones de carga'!J28</f>
        <v>0</v>
      </c>
      <c r="E63" s="383"/>
      <c r="F63" s="31" t="str">
        <f t="shared" si="5"/>
        <v>Ilimitadas</v>
      </c>
      <c r="G63" s="30" t="str">
        <f t="shared" si="6"/>
        <v/>
      </c>
      <c r="H63" s="29">
        <f>IF('[3]modelos PCA'!$K$16*'Planilla de calculo 2'!L63&gt;9,10^(14.524-6.777*('[3]modelos PCA'!$K$16*'Planilla de calculo 2'!L63-9)^0.103-LOG('[3]modelos PCA'!$K$22)), "Ilimitadas")</f>
        <v>2696833.6304125697</v>
      </c>
      <c r="I63" s="28">
        <f t="shared" si="7"/>
        <v>0</v>
      </c>
      <c r="J63" s="21">
        <f>$D$57/('[3]modelos PCA'!$B$31)*(((48/(C63*2.204623))^0.06)*((C63*2.204623)/36))/$D$32</f>
        <v>0.42227756077719653</v>
      </c>
      <c r="K63" s="20">
        <f>(C63*2.204623/36)*'[3]modelos PCA'!$I$23</f>
        <v>1.1310531246987244E-2</v>
      </c>
      <c r="L63" s="20">
        <f>268.7*('[3]modelos PCA'!$D$17^1.27*'Planilla de calculo 2'!K63^2/'[3]modelos PCA'!$D$16)</f>
        <v>15.20614536922673</v>
      </c>
    </row>
    <row r="64" spans="1:12" x14ac:dyDescent="0.2">
      <c r="A64" s="15"/>
      <c r="B64" s="33">
        <f>'[3]Distribuciones de carga'!B29*0.454</f>
        <v>18.16</v>
      </c>
      <c r="C64" s="32">
        <f t="shared" si="4"/>
        <v>18.16</v>
      </c>
      <c r="D64" s="383">
        <f>'[3]Distribuciones de carga'!J29</f>
        <v>0</v>
      </c>
      <c r="E64" s="383"/>
      <c r="F64" s="31" t="str">
        <f t="shared" si="5"/>
        <v>Ilimitadas</v>
      </c>
      <c r="G64" s="30" t="str">
        <f t="shared" si="6"/>
        <v/>
      </c>
      <c r="H64" s="29">
        <f>IF('[3]modelos PCA'!$K$16*'Planilla de calculo 2'!L64&gt;9,10^(14.524-6.777*('[3]modelos PCA'!$K$16*'Planilla de calculo 2'!L64-9)^0.103-LOG('[3]modelos PCA'!$K$22)), "Ilimitadas")</f>
        <v>8064893.7461108621</v>
      </c>
      <c r="I64" s="28">
        <f t="shared" si="7"/>
        <v>0</v>
      </c>
      <c r="J64" s="21">
        <f>$D$57/('[3]modelos PCA'!$B$31)*(((48/(C64*2.204623))^0.06)*((C64*2.204623)/36))/$D$32</f>
        <v>0.38609029067324369</v>
      </c>
      <c r="K64" s="20">
        <f>(C64*2.204623/36)*'[3]modelos PCA'!$I$23</f>
        <v>1.0282301133624766E-2</v>
      </c>
      <c r="L64" s="20">
        <f>268.7*('[3]modelos PCA'!$D$17^1.27*'Planilla de calculo 2'!K64^2/'[3]modelos PCA'!$D$16)</f>
        <v>12.567062288617128</v>
      </c>
    </row>
    <row r="65" spans="1:12" x14ac:dyDescent="0.2">
      <c r="A65" s="15"/>
      <c r="B65" s="33">
        <f>'[3]Distribuciones de carga'!B30*0.454</f>
        <v>16.344000000000001</v>
      </c>
      <c r="C65" s="32">
        <f t="shared" si="4"/>
        <v>16.344000000000001</v>
      </c>
      <c r="D65" s="383">
        <f>'[3]Distribuciones de carga'!J30</f>
        <v>0</v>
      </c>
      <c r="E65" s="383"/>
      <c r="F65" s="31" t="str">
        <f t="shared" si="5"/>
        <v>Ilimitadas</v>
      </c>
      <c r="G65" s="30" t="str">
        <f t="shared" si="6"/>
        <v/>
      </c>
      <c r="H65" s="29">
        <f>IF('[3]modelos PCA'!$K$16*'Planilla de calculo 2'!L65&gt;9,10^(14.524-6.777*('[3]modelos PCA'!$K$16*'Planilla de calculo 2'!L65-9)^0.103-LOG('[3]modelos PCA'!$K$22)), "Ilimitadas")</f>
        <v>70610434.217755094</v>
      </c>
      <c r="I65" s="28">
        <f t="shared" si="7"/>
        <v>0</v>
      </c>
      <c r="J65" s="21">
        <f>$D$57/('[3]modelos PCA'!$B$31)*(((48/(C65*2.204623))^0.06)*((C65*2.204623)/36))/$D$32</f>
        <v>0.34968486775401775</v>
      </c>
      <c r="K65" s="20">
        <f>(C65*2.204623/36)*'[3]modelos PCA'!$I$23</f>
        <v>9.254071020262291E-3</v>
      </c>
      <c r="L65" s="20">
        <f>268.7*('[3]modelos PCA'!$D$17^1.27*'Planilla de calculo 2'!K65^2/'[3]modelos PCA'!$D$16)</f>
        <v>10.179320453779876</v>
      </c>
    </row>
    <row r="66" spans="1:12" x14ac:dyDescent="0.2">
      <c r="A66" s="15"/>
      <c r="B66" s="33">
        <f>'[3]Distribuciones de carga'!B31*0.454</f>
        <v>14.528</v>
      </c>
      <c r="C66" s="32">
        <f t="shared" si="4"/>
        <v>14.528</v>
      </c>
      <c r="D66" s="383">
        <f>'[3]Distribuciones de carga'!J31</f>
        <v>0</v>
      </c>
      <c r="E66" s="383"/>
      <c r="F66" s="31" t="str">
        <f t="shared" si="5"/>
        <v>Ilimitadas</v>
      </c>
      <c r="G66" s="30" t="str">
        <f t="shared" si="6"/>
        <v/>
      </c>
      <c r="H66" s="29" t="str">
        <f>IF('[3]modelos PCA'!$K$16*'Planilla de calculo 2'!L66&gt;9,10^(14.524-6.777*('[3]modelos PCA'!$K$16*'Planilla de calculo 2'!L66-9)^0.103-LOG('[3]modelos PCA'!$K$22)), "Ilimitadas")</f>
        <v>Ilimitadas</v>
      </c>
      <c r="I66" s="28" t="str">
        <f t="shared" si="7"/>
        <v/>
      </c>
      <c r="J66" s="21">
        <f>$D$57/('[3]modelos PCA'!$B$31)*(((48/(C66*2.204623))^0.06)*((C66*2.204623)/36))/$D$32</f>
        <v>0.31303541075299146</v>
      </c>
      <c r="K66" s="20">
        <f>(C66*2.204623/36)*'[3]modelos PCA'!$I$23</f>
        <v>8.2258409068998138E-3</v>
      </c>
      <c r="L66" s="20">
        <f>268.7*('[3]modelos PCA'!$D$17^1.27*'Planilla de calculo 2'!K66^2/'[3]modelos PCA'!$D$16)</f>
        <v>8.042919864714964</v>
      </c>
    </row>
    <row r="67" spans="1:12" x14ac:dyDescent="0.2">
      <c r="A67" s="15"/>
      <c r="B67" s="33">
        <f>'[3]Distribuciones de carga'!B32*0.454</f>
        <v>12.712</v>
      </c>
      <c r="C67" s="32">
        <f t="shared" si="4"/>
        <v>12.712</v>
      </c>
      <c r="D67" s="383">
        <f>'[3]Distribuciones de carga'!J32</f>
        <v>0</v>
      </c>
      <c r="E67" s="383"/>
      <c r="F67" s="31" t="str">
        <f t="shared" si="5"/>
        <v>Ilimitadas</v>
      </c>
      <c r="G67" s="30" t="str">
        <f t="shared" si="6"/>
        <v/>
      </c>
      <c r="H67" s="29" t="str">
        <f>IF('[3]modelos PCA'!$K$16*'Planilla de calculo 2'!L67&gt;9,10^(14.524-6.777*('[3]modelos PCA'!$K$16*'Planilla de calculo 2'!L67-9)^0.103-LOG('[3]modelos PCA'!$K$22)), "Ilimitadas")</f>
        <v>Ilimitadas</v>
      </c>
      <c r="I67" s="28" t="str">
        <f t="shared" si="7"/>
        <v/>
      </c>
      <c r="J67" s="21">
        <f>$D$57/('[3]modelos PCA'!$B$31)*(((48/(C67*2.204623))^0.06)*((C67*2.204623)/36))/$D$32</f>
        <v>0.27610930183703264</v>
      </c>
      <c r="K67" s="20">
        <f>(C67*2.204623/36)*'[3]modelos PCA'!$I$23</f>
        <v>7.1976107935373358E-3</v>
      </c>
      <c r="L67" s="20">
        <f>268.7*('[3]modelos PCA'!$D$17^1.27*'Planilla de calculo 2'!K67^2/'[3]modelos PCA'!$D$16)</f>
        <v>6.1578605214223927</v>
      </c>
    </row>
    <row r="68" spans="1:12" x14ac:dyDescent="0.2">
      <c r="A68" s="15"/>
      <c r="B68" s="33">
        <f>'[3]Distribuciones de carga'!B33*0.454</f>
        <v>10.896000000000001</v>
      </c>
      <c r="C68" s="32">
        <f t="shared" si="4"/>
        <v>10.896000000000001</v>
      </c>
      <c r="D68" s="383">
        <f>'[3]Distribuciones de carga'!J33</f>
        <v>0</v>
      </c>
      <c r="E68" s="383"/>
      <c r="F68" s="31" t="str">
        <f t="shared" si="5"/>
        <v>Ilimitadas</v>
      </c>
      <c r="G68" s="30" t="str">
        <f t="shared" si="6"/>
        <v/>
      </c>
      <c r="H68" s="29" t="str">
        <f>IF('[3]modelos PCA'!$K$16*'Planilla de calculo 2'!L68&gt;9,10^(14.524-6.777*('[3]modelos PCA'!$K$16*'Planilla de calculo 2'!L68-9)^0.103-LOG('[3]modelos PCA'!$K$22)), "Ilimitadas")</f>
        <v>Ilimitadas</v>
      </c>
      <c r="I68" s="28" t="str">
        <f t="shared" si="7"/>
        <v/>
      </c>
      <c r="J68" s="21">
        <f>$D$57/('[3]modelos PCA'!$B$31)*(((48/(C68*2.204623))^0.06)*((C68*2.204623)/36))/$D$32</f>
        <v>0.23886419518093813</v>
      </c>
      <c r="K68" s="20">
        <f>(C68*2.204623/36)*'[3]modelos PCA'!$I$23</f>
        <v>6.1693806801748612E-3</v>
      </c>
      <c r="L68" s="20">
        <f>268.7*('[3]modelos PCA'!$D$17^1.27*'Planilla de calculo 2'!K68^2/'[3]modelos PCA'!$D$16)</f>
        <v>4.5241424239021688</v>
      </c>
    </row>
    <row r="69" spans="1:12" x14ac:dyDescent="0.2">
      <c r="A69" s="15"/>
      <c r="B69" s="33">
        <f>'[3]Distribuciones de carga'!B34*0.454</f>
        <v>9.08</v>
      </c>
      <c r="C69" s="32">
        <f t="shared" si="4"/>
        <v>9.08</v>
      </c>
      <c r="D69" s="383">
        <f>'[3]Distribuciones de carga'!J34</f>
        <v>0</v>
      </c>
      <c r="E69" s="383"/>
      <c r="F69" s="31" t="str">
        <f t="shared" si="5"/>
        <v>Ilimitadas</v>
      </c>
      <c r="G69" s="30" t="str">
        <f t="shared" si="6"/>
        <v/>
      </c>
      <c r="H69" s="29" t="str">
        <f>IF('[3]modelos PCA'!$K$16*'Planilla de calculo 2'!L69&gt;9,10^(14.524-6.777*('[3]modelos PCA'!$K$16*'Planilla de calculo 2'!L69-9)^0.103-LOG('[3]modelos PCA'!$K$22)), "Ilimitadas")</f>
        <v>Ilimitadas</v>
      </c>
      <c r="I69" s="28" t="str">
        <f t="shared" si="7"/>
        <v/>
      </c>
      <c r="J69" s="21">
        <f>$D$57/('[3]modelos PCA'!$B$31)*(((48/(C69*2.204623))^0.06)*((C69*2.204623)/36))/$D$32</f>
        <v>0.2012429543100264</v>
      </c>
      <c r="K69" s="20">
        <f>(C69*2.204623/36)*'[3]modelos PCA'!$I$23</f>
        <v>5.1411505668123832E-3</v>
      </c>
      <c r="L69" s="20">
        <f>268.7*('[3]modelos PCA'!$D$17^1.27*'Planilla de calculo 2'!K69^2/'[3]modelos PCA'!$D$16)</f>
        <v>3.1417655721542821</v>
      </c>
    </row>
    <row r="70" spans="1:12" x14ac:dyDescent="0.2">
      <c r="A70" s="15"/>
      <c r="B70" s="33">
        <f>'[3]Distribuciones de carga'!B35*0.454</f>
        <v>7.2640000000000002</v>
      </c>
      <c r="C70" s="32">
        <f t="shared" si="4"/>
        <v>7.2640000000000002</v>
      </c>
      <c r="D70" s="383">
        <f>'[3]Distribuciones de carga'!J35</f>
        <v>0</v>
      </c>
      <c r="E70" s="383"/>
      <c r="F70" s="31" t="str">
        <f t="shared" si="5"/>
        <v>Ilimitadas</v>
      </c>
      <c r="G70" s="30" t="str">
        <f t="shared" si="6"/>
        <v/>
      </c>
      <c r="H70" s="29" t="str">
        <f>IF('[3]modelos PCA'!$K$16*'Planilla de calculo 2'!L70&gt;9,10^(14.524-6.777*('[3]modelos PCA'!$K$16*'Planilla de calculo 2'!L70-9)^0.103-LOG('[3]modelos PCA'!$K$22)), "Ilimitadas")</f>
        <v>Ilimitadas</v>
      </c>
      <c r="I70" s="28" t="str">
        <f t="shared" si="7"/>
        <v/>
      </c>
      <c r="J70" s="21">
        <f>$D$57/('[3]modelos PCA'!$B$31)*(((48/(C70*2.204623))^0.06)*((C70*2.204623)/36))/$D$32</f>
        <v>0.16316434882041511</v>
      </c>
      <c r="K70" s="20">
        <f>(C70*2.204623/36)*'[3]modelos PCA'!$I$23</f>
        <v>4.1129204534499069E-3</v>
      </c>
      <c r="L70" s="20">
        <f>268.7*('[3]modelos PCA'!$D$17^1.27*'Planilla de calculo 2'!K70^2/'[3]modelos PCA'!$D$16)</f>
        <v>2.010729966178741</v>
      </c>
    </row>
    <row r="71" spans="1:12" x14ac:dyDescent="0.2">
      <c r="A71" s="15"/>
      <c r="B71" s="33">
        <f>'[3]Distribuciones de carga'!B36*0.454</f>
        <v>5.4480000000000004</v>
      </c>
      <c r="C71" s="32">
        <f t="shared" si="4"/>
        <v>5.4480000000000004</v>
      </c>
      <c r="D71" s="383">
        <f>'[3]Distribuciones de carga'!J36</f>
        <v>0</v>
      </c>
      <c r="E71" s="383"/>
      <c r="F71" s="31" t="str">
        <f t="shared" si="5"/>
        <v>Ilimitadas</v>
      </c>
      <c r="G71" s="30" t="str">
        <f t="shared" si="6"/>
        <v/>
      </c>
      <c r="H71" s="29" t="str">
        <f>IF('[3]modelos PCA'!$K$16*'Planilla de calculo 2'!L71&gt;9,10^(14.524-6.777*('[3]modelos PCA'!$K$16*'Planilla de calculo 2'!L71-9)^0.103-LOG('[3]modelos PCA'!$K$22)), "Ilimitadas")</f>
        <v>Ilimitadas</v>
      </c>
      <c r="I71" s="28" t="str">
        <f t="shared" si="7"/>
        <v/>
      </c>
      <c r="J71" s="21">
        <f>$D$57/('[3]modelos PCA'!$B$31)*(((48/(C71*2.204623))^0.06)*((C71*2.204623)/36))/$D$32</f>
        <v>0.12450387248349935</v>
      </c>
      <c r="K71" s="20">
        <f>(C71*2.204623/36)*'[3]modelos PCA'!$I$23</f>
        <v>3.0846903400874306E-3</v>
      </c>
      <c r="L71" s="20">
        <f>268.7*('[3]modelos PCA'!$D$17^1.27*'Planilla de calculo 2'!K71^2/'[3]modelos PCA'!$D$16)</f>
        <v>1.1310356059755422</v>
      </c>
    </row>
    <row r="72" spans="1:12" x14ac:dyDescent="0.2">
      <c r="A72" s="15"/>
      <c r="B72" s="33">
        <f>'[3]Distribuciones de carga'!B37*0.454</f>
        <v>3.6320000000000001</v>
      </c>
      <c r="C72" s="32">
        <f t="shared" si="4"/>
        <v>3.6320000000000001</v>
      </c>
      <c r="D72" s="383">
        <f>'[3]Distribuciones de carga'!J37</f>
        <v>0</v>
      </c>
      <c r="E72" s="383"/>
      <c r="F72" s="31" t="str">
        <f t="shared" si="5"/>
        <v>Ilimitadas</v>
      </c>
      <c r="G72" s="30" t="str">
        <f t="shared" si="6"/>
        <v/>
      </c>
      <c r="H72" s="29" t="str">
        <f>IF('[3]modelos PCA'!$K$16*'Planilla de calculo 2'!L72&gt;9,10^(14.524-6.777*('[3]modelos PCA'!$K$16*'Planilla de calculo 2'!L72-9)^0.103-LOG('[3]modelos PCA'!$K$22)), "Ilimitadas")</f>
        <v>Ilimitadas</v>
      </c>
      <c r="I72" s="28" t="str">
        <f t="shared" si="7"/>
        <v/>
      </c>
      <c r="J72" s="21">
        <f>$D$57/('[3]modelos PCA'!$B$31)*(((48/(C72*2.204623))^0.06)*((C72*2.204623)/36))/$D$32</f>
        <v>8.5046623517610082E-2</v>
      </c>
      <c r="K72" s="20">
        <f>(C72*2.204623/36)*'[3]modelos PCA'!$I$23</f>
        <v>2.0564602267249535E-3</v>
      </c>
      <c r="L72" s="20">
        <f>268.7*('[3]modelos PCA'!$D$17^1.27*'Planilla de calculo 2'!K72^2/'[3]modelos PCA'!$D$16)</f>
        <v>0.50268249154468525</v>
      </c>
    </row>
    <row r="73" spans="1:12" ht="13.5" thickBot="1" x14ac:dyDescent="0.25">
      <c r="A73" s="15"/>
      <c r="B73" s="27">
        <f>'[3]Distribuciones de carga'!B38*0.454</f>
        <v>1.8160000000000001</v>
      </c>
      <c r="C73" s="26">
        <f t="shared" si="4"/>
        <v>1.8160000000000001</v>
      </c>
      <c r="D73" s="388">
        <f>'[3]Distribuciones de carga'!J38</f>
        <v>0</v>
      </c>
      <c r="E73" s="388"/>
      <c r="F73" s="25" t="str">
        <f t="shared" si="5"/>
        <v>Ilimitadas</v>
      </c>
      <c r="G73" s="24" t="str">
        <f t="shared" si="6"/>
        <v/>
      </c>
      <c r="H73" s="23" t="str">
        <f>IF('[3]modelos PCA'!$K$16*'Planilla de calculo 2'!L73&gt;9,10^(14.524-6.777*('[3]modelos PCA'!$K$16*'Planilla de calculo 2'!L73-9)^0.103-LOG('[3]modelos PCA'!$K$22)), "Ilimitadas")</f>
        <v>Ilimitadas</v>
      </c>
      <c r="I73" s="22" t="str">
        <f t="shared" si="7"/>
        <v/>
      </c>
      <c r="J73" s="21">
        <f>$D$57/('[3]modelos PCA'!$B$31)*(((48/(C73*2.204623))^0.06)*((C73*2.204623)/36))/$D$32</f>
        <v>4.4329096546126906E-2</v>
      </c>
      <c r="K73" s="20">
        <f>(C73*2.204623/36)*'[3]modelos PCA'!$I$23</f>
        <v>1.0282301133624767E-3</v>
      </c>
      <c r="L73" s="20">
        <f>268.7*('[3]modelos PCA'!$D$17^1.27*'Planilla de calculo 2'!K73^2/'[3]modelos PCA'!$D$16)</f>
        <v>0.12567062288617131</v>
      </c>
    </row>
    <row r="74" spans="1:12" ht="17.25" customHeight="1" thickBot="1" x14ac:dyDescent="0.25">
      <c r="A74" s="15"/>
      <c r="F74" s="19" t="s">
        <v>35</v>
      </c>
      <c r="G74" s="18">
        <f>SUM(G59:G70,G40:G51)</f>
        <v>1.0001250280961678</v>
      </c>
      <c r="H74" s="17" t="s">
        <v>34</v>
      </c>
      <c r="I74" s="16">
        <f>SUM(I59:I70,I40:I51)</f>
        <v>0.66947528119517663</v>
      </c>
      <c r="J74" s="13"/>
    </row>
    <row r="75" spans="1:12" ht="10.5" customHeight="1" x14ac:dyDescent="0.2">
      <c r="A75" s="15"/>
      <c r="C75" s="14"/>
      <c r="D75" s="14"/>
      <c r="E75" s="14"/>
      <c r="F75" s="14"/>
      <c r="G75" s="14"/>
      <c r="H75" s="14"/>
      <c r="I75" s="14"/>
      <c r="J75" s="13"/>
    </row>
    <row r="76" spans="1:12" ht="52.5" customHeight="1" thickBot="1" x14ac:dyDescent="0.25">
      <c r="A76" s="12"/>
      <c r="B76" s="389" t="s">
        <v>33</v>
      </c>
      <c r="C76" s="390"/>
      <c r="D76" s="390"/>
      <c r="E76" s="390"/>
      <c r="F76" s="390"/>
      <c r="G76" s="390"/>
      <c r="H76" s="390"/>
      <c r="I76" s="390"/>
      <c r="J76" s="11"/>
    </row>
  </sheetData>
  <sheetProtection password="CC59" sheet="1" objects="1" scenarios="1"/>
  <mergeCells count="47">
    <mergeCell ref="A1:I1"/>
    <mergeCell ref="A2:I2"/>
    <mergeCell ref="A5:I5"/>
    <mergeCell ref="B28:I28"/>
    <mergeCell ref="G29:H32"/>
    <mergeCell ref="I29:I32"/>
    <mergeCell ref="G33:H34"/>
    <mergeCell ref="I33:I34"/>
    <mergeCell ref="B35:B36"/>
    <mergeCell ref="C35:C36"/>
    <mergeCell ref="D35:E36"/>
    <mergeCell ref="F35:G35"/>
    <mergeCell ref="H35:I35"/>
    <mergeCell ref="B37:I37"/>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B56:I56"/>
    <mergeCell ref="D59:E59"/>
    <mergeCell ref="D60:E60"/>
    <mergeCell ref="D61:E61"/>
    <mergeCell ref="D62:E62"/>
    <mergeCell ref="D63:E63"/>
    <mergeCell ref="D64:E64"/>
    <mergeCell ref="D71:E71"/>
    <mergeCell ref="D72:E72"/>
    <mergeCell ref="D73:E73"/>
    <mergeCell ref="B76:I76"/>
    <mergeCell ref="D65:E65"/>
    <mergeCell ref="D66:E66"/>
    <mergeCell ref="D67:E67"/>
    <mergeCell ref="D68:E68"/>
    <mergeCell ref="D69:E69"/>
    <mergeCell ref="D70:E70"/>
  </mergeCells>
  <dataValidations count="6">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xr:uid="{00000000-0002-0000-0200-000000000000}">
      <formula1>$K$12:$K$14</formula1>
    </dataValidation>
    <dataValidation type="list" allowBlank="1" showInputMessage="1" showErrorMessage="1" sqref="E10:E11 JA10:JA11 SW10:SW11 ACS10:ACS11 AMO10:AMO11 AWK10:AWK11 BGG10:BGG11 BQC10:BQC11 BZY10:BZY11 CJU10:CJU11 CTQ10:CTQ11 DDM10:DDM11 DNI10:DNI11 DXE10:DXE11 EHA10:EHA11 EQW10:EQW11 FAS10:FAS11 FKO10:FKO11 FUK10:FUK11 GEG10:GEG11 GOC10:GOC11 GXY10:GXY11 HHU10:HHU11 HRQ10:HRQ11 IBM10:IBM11 ILI10:ILI11 IVE10:IVE11 JFA10:JFA11 JOW10:JOW11 JYS10:JYS11 KIO10:KIO11 KSK10:KSK11 LCG10:LCG11 LMC10:LMC11 LVY10:LVY11 MFU10:MFU11 MPQ10:MPQ11 MZM10:MZM11 NJI10:NJI11 NTE10:NTE11 ODA10:ODA11 OMW10:OMW11 OWS10:OWS11 PGO10:PGO11 PQK10:PQK11 QAG10:QAG11 QKC10:QKC11 QTY10:QTY11 RDU10:RDU11 RNQ10:RNQ11 RXM10:RXM11 SHI10:SHI11 SRE10:SRE11 TBA10:TBA11 TKW10:TKW11 TUS10:TUS11 UEO10:UEO11 UOK10:UOK11 UYG10:UYG11 VIC10:VIC11 VRY10:VRY11 WBU10:WBU11 WLQ10:WLQ11 WVM10:WVM11 E65546:E65547 JA65546:JA65547 SW65546:SW65547 ACS65546:ACS65547 AMO65546:AMO65547 AWK65546:AWK65547 BGG65546:BGG65547 BQC65546:BQC65547 BZY65546:BZY65547 CJU65546:CJU65547 CTQ65546:CTQ65547 DDM65546:DDM65547 DNI65546:DNI65547 DXE65546:DXE65547 EHA65546:EHA65547 EQW65546:EQW65547 FAS65546:FAS65547 FKO65546:FKO65547 FUK65546:FUK65547 GEG65546:GEG65547 GOC65546:GOC65547 GXY65546:GXY65547 HHU65546:HHU65547 HRQ65546:HRQ65547 IBM65546:IBM65547 ILI65546:ILI65547 IVE65546:IVE65547 JFA65546:JFA65547 JOW65546:JOW65547 JYS65546:JYS65547 KIO65546:KIO65547 KSK65546:KSK65547 LCG65546:LCG65547 LMC65546:LMC65547 LVY65546:LVY65547 MFU65546:MFU65547 MPQ65546:MPQ65547 MZM65546:MZM65547 NJI65546:NJI65547 NTE65546:NTE65547 ODA65546:ODA65547 OMW65546:OMW65547 OWS65546:OWS65547 PGO65546:PGO65547 PQK65546:PQK65547 QAG65546:QAG65547 QKC65546:QKC65547 QTY65546:QTY65547 RDU65546:RDU65547 RNQ65546:RNQ65547 RXM65546:RXM65547 SHI65546:SHI65547 SRE65546:SRE65547 TBA65546:TBA65547 TKW65546:TKW65547 TUS65546:TUS65547 UEO65546:UEO65547 UOK65546:UOK65547 UYG65546:UYG65547 VIC65546:VIC65547 VRY65546:VRY65547 WBU65546:WBU65547 WLQ65546:WLQ65547 WVM65546:WVM65547 E131082:E131083 JA131082:JA131083 SW131082:SW131083 ACS131082:ACS131083 AMO131082:AMO131083 AWK131082:AWK131083 BGG131082:BGG131083 BQC131082:BQC131083 BZY131082:BZY131083 CJU131082:CJU131083 CTQ131082:CTQ131083 DDM131082:DDM131083 DNI131082:DNI131083 DXE131082:DXE131083 EHA131082:EHA131083 EQW131082:EQW131083 FAS131082:FAS131083 FKO131082:FKO131083 FUK131082:FUK131083 GEG131082:GEG131083 GOC131082:GOC131083 GXY131082:GXY131083 HHU131082:HHU131083 HRQ131082:HRQ131083 IBM131082:IBM131083 ILI131082:ILI131083 IVE131082:IVE131083 JFA131082:JFA131083 JOW131082:JOW131083 JYS131082:JYS131083 KIO131082:KIO131083 KSK131082:KSK131083 LCG131082:LCG131083 LMC131082:LMC131083 LVY131082:LVY131083 MFU131082:MFU131083 MPQ131082:MPQ131083 MZM131082:MZM131083 NJI131082:NJI131083 NTE131082:NTE131083 ODA131082:ODA131083 OMW131082:OMW131083 OWS131082:OWS131083 PGO131082:PGO131083 PQK131082:PQK131083 QAG131082:QAG131083 QKC131082:QKC131083 QTY131082:QTY131083 RDU131082:RDU131083 RNQ131082:RNQ131083 RXM131082:RXM131083 SHI131082:SHI131083 SRE131082:SRE131083 TBA131082:TBA131083 TKW131082:TKW131083 TUS131082:TUS131083 UEO131082:UEO131083 UOK131082:UOK131083 UYG131082:UYG131083 VIC131082:VIC131083 VRY131082:VRY131083 WBU131082:WBU131083 WLQ131082:WLQ131083 WVM131082:WVM131083 E196618:E196619 JA196618:JA196619 SW196618:SW196619 ACS196618:ACS196619 AMO196618:AMO196619 AWK196618:AWK196619 BGG196618:BGG196619 BQC196618:BQC196619 BZY196618:BZY196619 CJU196618:CJU196619 CTQ196618:CTQ196619 DDM196618:DDM196619 DNI196618:DNI196619 DXE196618:DXE196619 EHA196618:EHA196619 EQW196618:EQW196619 FAS196618:FAS196619 FKO196618:FKO196619 FUK196618:FUK196619 GEG196618:GEG196619 GOC196618:GOC196619 GXY196618:GXY196619 HHU196618:HHU196619 HRQ196618:HRQ196619 IBM196618:IBM196619 ILI196618:ILI196619 IVE196618:IVE196619 JFA196618:JFA196619 JOW196618:JOW196619 JYS196618:JYS196619 KIO196618:KIO196619 KSK196618:KSK196619 LCG196618:LCG196619 LMC196618:LMC196619 LVY196618:LVY196619 MFU196618:MFU196619 MPQ196618:MPQ196619 MZM196618:MZM196619 NJI196618:NJI196619 NTE196618:NTE196619 ODA196618:ODA196619 OMW196618:OMW196619 OWS196618:OWS196619 PGO196618:PGO196619 PQK196618:PQK196619 QAG196618:QAG196619 QKC196618:QKC196619 QTY196618:QTY196619 RDU196618:RDU196619 RNQ196618:RNQ196619 RXM196618:RXM196619 SHI196618:SHI196619 SRE196618:SRE196619 TBA196618:TBA196619 TKW196618:TKW196619 TUS196618:TUS196619 UEO196618:UEO196619 UOK196618:UOK196619 UYG196618:UYG196619 VIC196618:VIC196619 VRY196618:VRY196619 WBU196618:WBU196619 WLQ196618:WLQ196619 WVM196618:WVM196619 E262154:E262155 JA262154:JA262155 SW262154:SW262155 ACS262154:ACS262155 AMO262154:AMO262155 AWK262154:AWK262155 BGG262154:BGG262155 BQC262154:BQC262155 BZY262154:BZY262155 CJU262154:CJU262155 CTQ262154:CTQ262155 DDM262154:DDM262155 DNI262154:DNI262155 DXE262154:DXE262155 EHA262154:EHA262155 EQW262154:EQW262155 FAS262154:FAS262155 FKO262154:FKO262155 FUK262154:FUK262155 GEG262154:GEG262155 GOC262154:GOC262155 GXY262154:GXY262155 HHU262154:HHU262155 HRQ262154:HRQ262155 IBM262154:IBM262155 ILI262154:ILI262155 IVE262154:IVE262155 JFA262154:JFA262155 JOW262154:JOW262155 JYS262154:JYS262155 KIO262154:KIO262155 KSK262154:KSK262155 LCG262154:LCG262155 LMC262154:LMC262155 LVY262154:LVY262155 MFU262154:MFU262155 MPQ262154:MPQ262155 MZM262154:MZM262155 NJI262154:NJI262155 NTE262154:NTE262155 ODA262154:ODA262155 OMW262154:OMW262155 OWS262154:OWS262155 PGO262154:PGO262155 PQK262154:PQK262155 QAG262154:QAG262155 QKC262154:QKC262155 QTY262154:QTY262155 RDU262154:RDU262155 RNQ262154:RNQ262155 RXM262154:RXM262155 SHI262154:SHI262155 SRE262154:SRE262155 TBA262154:TBA262155 TKW262154:TKW262155 TUS262154:TUS262155 UEO262154:UEO262155 UOK262154:UOK262155 UYG262154:UYG262155 VIC262154:VIC262155 VRY262154:VRY262155 WBU262154:WBU262155 WLQ262154:WLQ262155 WVM262154:WVM262155 E327690:E327691 JA327690:JA327691 SW327690:SW327691 ACS327690:ACS327691 AMO327690:AMO327691 AWK327690:AWK327691 BGG327690:BGG327691 BQC327690:BQC327691 BZY327690:BZY327691 CJU327690:CJU327691 CTQ327690:CTQ327691 DDM327690:DDM327691 DNI327690:DNI327691 DXE327690:DXE327691 EHA327690:EHA327691 EQW327690:EQW327691 FAS327690:FAS327691 FKO327690:FKO327691 FUK327690:FUK327691 GEG327690:GEG327691 GOC327690:GOC327691 GXY327690:GXY327691 HHU327690:HHU327691 HRQ327690:HRQ327691 IBM327690:IBM327691 ILI327690:ILI327691 IVE327690:IVE327691 JFA327690:JFA327691 JOW327690:JOW327691 JYS327690:JYS327691 KIO327690:KIO327691 KSK327690:KSK327691 LCG327690:LCG327691 LMC327690:LMC327691 LVY327690:LVY327691 MFU327690:MFU327691 MPQ327690:MPQ327691 MZM327690:MZM327691 NJI327690:NJI327691 NTE327690:NTE327691 ODA327690:ODA327691 OMW327690:OMW327691 OWS327690:OWS327691 PGO327690:PGO327691 PQK327690:PQK327691 QAG327690:QAG327691 QKC327690:QKC327691 QTY327690:QTY327691 RDU327690:RDU327691 RNQ327690:RNQ327691 RXM327690:RXM327691 SHI327690:SHI327691 SRE327690:SRE327691 TBA327690:TBA327691 TKW327690:TKW327691 TUS327690:TUS327691 UEO327690:UEO327691 UOK327690:UOK327691 UYG327690:UYG327691 VIC327690:VIC327691 VRY327690:VRY327691 WBU327690:WBU327691 WLQ327690:WLQ327691 WVM327690:WVM327691 E393226:E393227 JA393226:JA393227 SW393226:SW393227 ACS393226:ACS393227 AMO393226:AMO393227 AWK393226:AWK393227 BGG393226:BGG393227 BQC393226:BQC393227 BZY393226:BZY393227 CJU393226:CJU393227 CTQ393226:CTQ393227 DDM393226:DDM393227 DNI393226:DNI393227 DXE393226:DXE393227 EHA393226:EHA393227 EQW393226:EQW393227 FAS393226:FAS393227 FKO393226:FKO393227 FUK393226:FUK393227 GEG393226:GEG393227 GOC393226:GOC393227 GXY393226:GXY393227 HHU393226:HHU393227 HRQ393226:HRQ393227 IBM393226:IBM393227 ILI393226:ILI393227 IVE393226:IVE393227 JFA393226:JFA393227 JOW393226:JOW393227 JYS393226:JYS393227 KIO393226:KIO393227 KSK393226:KSK393227 LCG393226:LCG393227 LMC393226:LMC393227 LVY393226:LVY393227 MFU393226:MFU393227 MPQ393226:MPQ393227 MZM393226:MZM393227 NJI393226:NJI393227 NTE393226:NTE393227 ODA393226:ODA393227 OMW393226:OMW393227 OWS393226:OWS393227 PGO393226:PGO393227 PQK393226:PQK393227 QAG393226:QAG393227 QKC393226:QKC393227 QTY393226:QTY393227 RDU393226:RDU393227 RNQ393226:RNQ393227 RXM393226:RXM393227 SHI393226:SHI393227 SRE393226:SRE393227 TBA393226:TBA393227 TKW393226:TKW393227 TUS393226:TUS393227 UEO393226:UEO393227 UOK393226:UOK393227 UYG393226:UYG393227 VIC393226:VIC393227 VRY393226:VRY393227 WBU393226:WBU393227 WLQ393226:WLQ393227 WVM393226:WVM393227 E458762:E458763 JA458762:JA458763 SW458762:SW458763 ACS458762:ACS458763 AMO458762:AMO458763 AWK458762:AWK458763 BGG458762:BGG458763 BQC458762:BQC458763 BZY458762:BZY458763 CJU458762:CJU458763 CTQ458762:CTQ458763 DDM458762:DDM458763 DNI458762:DNI458763 DXE458762:DXE458763 EHA458762:EHA458763 EQW458762:EQW458763 FAS458762:FAS458763 FKO458762:FKO458763 FUK458762:FUK458763 GEG458762:GEG458763 GOC458762:GOC458763 GXY458762:GXY458763 HHU458762:HHU458763 HRQ458762:HRQ458763 IBM458762:IBM458763 ILI458762:ILI458763 IVE458762:IVE458763 JFA458762:JFA458763 JOW458762:JOW458763 JYS458762:JYS458763 KIO458762:KIO458763 KSK458762:KSK458763 LCG458762:LCG458763 LMC458762:LMC458763 LVY458762:LVY458763 MFU458762:MFU458763 MPQ458762:MPQ458763 MZM458762:MZM458763 NJI458762:NJI458763 NTE458762:NTE458763 ODA458762:ODA458763 OMW458762:OMW458763 OWS458762:OWS458763 PGO458762:PGO458763 PQK458762:PQK458763 QAG458762:QAG458763 QKC458762:QKC458763 QTY458762:QTY458763 RDU458762:RDU458763 RNQ458762:RNQ458763 RXM458762:RXM458763 SHI458762:SHI458763 SRE458762:SRE458763 TBA458762:TBA458763 TKW458762:TKW458763 TUS458762:TUS458763 UEO458762:UEO458763 UOK458762:UOK458763 UYG458762:UYG458763 VIC458762:VIC458763 VRY458762:VRY458763 WBU458762:WBU458763 WLQ458762:WLQ458763 WVM458762:WVM458763 E524298:E524299 JA524298:JA524299 SW524298:SW524299 ACS524298:ACS524299 AMO524298:AMO524299 AWK524298:AWK524299 BGG524298:BGG524299 BQC524298:BQC524299 BZY524298:BZY524299 CJU524298:CJU524299 CTQ524298:CTQ524299 DDM524298:DDM524299 DNI524298:DNI524299 DXE524298:DXE524299 EHA524298:EHA524299 EQW524298:EQW524299 FAS524298:FAS524299 FKO524298:FKO524299 FUK524298:FUK524299 GEG524298:GEG524299 GOC524298:GOC524299 GXY524298:GXY524299 HHU524298:HHU524299 HRQ524298:HRQ524299 IBM524298:IBM524299 ILI524298:ILI524299 IVE524298:IVE524299 JFA524298:JFA524299 JOW524298:JOW524299 JYS524298:JYS524299 KIO524298:KIO524299 KSK524298:KSK524299 LCG524298:LCG524299 LMC524298:LMC524299 LVY524298:LVY524299 MFU524298:MFU524299 MPQ524298:MPQ524299 MZM524298:MZM524299 NJI524298:NJI524299 NTE524298:NTE524299 ODA524298:ODA524299 OMW524298:OMW524299 OWS524298:OWS524299 PGO524298:PGO524299 PQK524298:PQK524299 QAG524298:QAG524299 QKC524298:QKC524299 QTY524298:QTY524299 RDU524298:RDU524299 RNQ524298:RNQ524299 RXM524298:RXM524299 SHI524298:SHI524299 SRE524298:SRE524299 TBA524298:TBA524299 TKW524298:TKW524299 TUS524298:TUS524299 UEO524298:UEO524299 UOK524298:UOK524299 UYG524298:UYG524299 VIC524298:VIC524299 VRY524298:VRY524299 WBU524298:WBU524299 WLQ524298:WLQ524299 WVM524298:WVM524299 E589834:E589835 JA589834:JA589835 SW589834:SW589835 ACS589834:ACS589835 AMO589834:AMO589835 AWK589834:AWK589835 BGG589834:BGG589835 BQC589834:BQC589835 BZY589834:BZY589835 CJU589834:CJU589835 CTQ589834:CTQ589835 DDM589834:DDM589835 DNI589834:DNI589835 DXE589834:DXE589835 EHA589834:EHA589835 EQW589834:EQW589835 FAS589834:FAS589835 FKO589834:FKO589835 FUK589834:FUK589835 GEG589834:GEG589835 GOC589834:GOC589835 GXY589834:GXY589835 HHU589834:HHU589835 HRQ589834:HRQ589835 IBM589834:IBM589835 ILI589834:ILI589835 IVE589834:IVE589835 JFA589834:JFA589835 JOW589834:JOW589835 JYS589834:JYS589835 KIO589834:KIO589835 KSK589834:KSK589835 LCG589834:LCG589835 LMC589834:LMC589835 LVY589834:LVY589835 MFU589834:MFU589835 MPQ589834:MPQ589835 MZM589834:MZM589835 NJI589834:NJI589835 NTE589834:NTE589835 ODA589834:ODA589835 OMW589834:OMW589835 OWS589834:OWS589835 PGO589834:PGO589835 PQK589834:PQK589835 QAG589834:QAG589835 QKC589834:QKC589835 QTY589834:QTY589835 RDU589834:RDU589835 RNQ589834:RNQ589835 RXM589834:RXM589835 SHI589834:SHI589835 SRE589834:SRE589835 TBA589834:TBA589835 TKW589834:TKW589835 TUS589834:TUS589835 UEO589834:UEO589835 UOK589834:UOK589835 UYG589834:UYG589835 VIC589834:VIC589835 VRY589834:VRY589835 WBU589834:WBU589835 WLQ589834:WLQ589835 WVM589834:WVM589835 E655370:E655371 JA655370:JA655371 SW655370:SW655371 ACS655370:ACS655371 AMO655370:AMO655371 AWK655370:AWK655371 BGG655370:BGG655371 BQC655370:BQC655371 BZY655370:BZY655371 CJU655370:CJU655371 CTQ655370:CTQ655371 DDM655370:DDM655371 DNI655370:DNI655371 DXE655370:DXE655371 EHA655370:EHA655371 EQW655370:EQW655371 FAS655370:FAS655371 FKO655370:FKO655371 FUK655370:FUK655371 GEG655370:GEG655371 GOC655370:GOC655371 GXY655370:GXY655371 HHU655370:HHU655371 HRQ655370:HRQ655371 IBM655370:IBM655371 ILI655370:ILI655371 IVE655370:IVE655371 JFA655370:JFA655371 JOW655370:JOW655371 JYS655370:JYS655371 KIO655370:KIO655371 KSK655370:KSK655371 LCG655370:LCG655371 LMC655370:LMC655371 LVY655370:LVY655371 MFU655370:MFU655371 MPQ655370:MPQ655371 MZM655370:MZM655371 NJI655370:NJI655371 NTE655370:NTE655371 ODA655370:ODA655371 OMW655370:OMW655371 OWS655370:OWS655371 PGO655370:PGO655371 PQK655370:PQK655371 QAG655370:QAG655371 QKC655370:QKC655371 QTY655370:QTY655371 RDU655370:RDU655371 RNQ655370:RNQ655371 RXM655370:RXM655371 SHI655370:SHI655371 SRE655370:SRE655371 TBA655370:TBA655371 TKW655370:TKW655371 TUS655370:TUS655371 UEO655370:UEO655371 UOK655370:UOK655371 UYG655370:UYG655371 VIC655370:VIC655371 VRY655370:VRY655371 WBU655370:WBU655371 WLQ655370:WLQ655371 WVM655370:WVM655371 E720906:E720907 JA720906:JA720907 SW720906:SW720907 ACS720906:ACS720907 AMO720906:AMO720907 AWK720906:AWK720907 BGG720906:BGG720907 BQC720906:BQC720907 BZY720906:BZY720907 CJU720906:CJU720907 CTQ720906:CTQ720907 DDM720906:DDM720907 DNI720906:DNI720907 DXE720906:DXE720907 EHA720906:EHA720907 EQW720906:EQW720907 FAS720906:FAS720907 FKO720906:FKO720907 FUK720906:FUK720907 GEG720906:GEG720907 GOC720906:GOC720907 GXY720906:GXY720907 HHU720906:HHU720907 HRQ720906:HRQ720907 IBM720906:IBM720907 ILI720906:ILI720907 IVE720906:IVE720907 JFA720906:JFA720907 JOW720906:JOW720907 JYS720906:JYS720907 KIO720906:KIO720907 KSK720906:KSK720907 LCG720906:LCG720907 LMC720906:LMC720907 LVY720906:LVY720907 MFU720906:MFU720907 MPQ720906:MPQ720907 MZM720906:MZM720907 NJI720906:NJI720907 NTE720906:NTE720907 ODA720906:ODA720907 OMW720906:OMW720907 OWS720906:OWS720907 PGO720906:PGO720907 PQK720906:PQK720907 QAG720906:QAG720907 QKC720906:QKC720907 QTY720906:QTY720907 RDU720906:RDU720907 RNQ720906:RNQ720907 RXM720906:RXM720907 SHI720906:SHI720907 SRE720906:SRE720907 TBA720906:TBA720907 TKW720906:TKW720907 TUS720906:TUS720907 UEO720906:UEO720907 UOK720906:UOK720907 UYG720906:UYG720907 VIC720906:VIC720907 VRY720906:VRY720907 WBU720906:WBU720907 WLQ720906:WLQ720907 WVM720906:WVM720907 E786442:E786443 JA786442:JA786443 SW786442:SW786443 ACS786442:ACS786443 AMO786442:AMO786443 AWK786442:AWK786443 BGG786442:BGG786443 BQC786442:BQC786443 BZY786442:BZY786443 CJU786442:CJU786443 CTQ786442:CTQ786443 DDM786442:DDM786443 DNI786442:DNI786443 DXE786442:DXE786443 EHA786442:EHA786443 EQW786442:EQW786443 FAS786442:FAS786443 FKO786442:FKO786443 FUK786442:FUK786443 GEG786442:GEG786443 GOC786442:GOC786443 GXY786442:GXY786443 HHU786442:HHU786443 HRQ786442:HRQ786443 IBM786442:IBM786443 ILI786442:ILI786443 IVE786442:IVE786443 JFA786442:JFA786443 JOW786442:JOW786443 JYS786442:JYS786443 KIO786442:KIO786443 KSK786442:KSK786443 LCG786442:LCG786443 LMC786442:LMC786443 LVY786442:LVY786443 MFU786442:MFU786443 MPQ786442:MPQ786443 MZM786442:MZM786443 NJI786442:NJI786443 NTE786442:NTE786443 ODA786442:ODA786443 OMW786442:OMW786443 OWS786442:OWS786443 PGO786442:PGO786443 PQK786442:PQK786443 QAG786442:QAG786443 QKC786442:QKC786443 QTY786442:QTY786443 RDU786442:RDU786443 RNQ786442:RNQ786443 RXM786442:RXM786443 SHI786442:SHI786443 SRE786442:SRE786443 TBA786442:TBA786443 TKW786442:TKW786443 TUS786442:TUS786443 UEO786442:UEO786443 UOK786442:UOK786443 UYG786442:UYG786443 VIC786442:VIC786443 VRY786442:VRY786443 WBU786442:WBU786443 WLQ786442:WLQ786443 WVM786442:WVM786443 E851978:E851979 JA851978:JA851979 SW851978:SW851979 ACS851978:ACS851979 AMO851978:AMO851979 AWK851978:AWK851979 BGG851978:BGG851979 BQC851978:BQC851979 BZY851978:BZY851979 CJU851978:CJU851979 CTQ851978:CTQ851979 DDM851978:DDM851979 DNI851978:DNI851979 DXE851978:DXE851979 EHA851978:EHA851979 EQW851978:EQW851979 FAS851978:FAS851979 FKO851978:FKO851979 FUK851978:FUK851979 GEG851978:GEG851979 GOC851978:GOC851979 GXY851978:GXY851979 HHU851978:HHU851979 HRQ851978:HRQ851979 IBM851978:IBM851979 ILI851978:ILI851979 IVE851978:IVE851979 JFA851978:JFA851979 JOW851978:JOW851979 JYS851978:JYS851979 KIO851978:KIO851979 KSK851978:KSK851979 LCG851978:LCG851979 LMC851978:LMC851979 LVY851978:LVY851979 MFU851978:MFU851979 MPQ851978:MPQ851979 MZM851978:MZM851979 NJI851978:NJI851979 NTE851978:NTE851979 ODA851978:ODA851979 OMW851978:OMW851979 OWS851978:OWS851979 PGO851978:PGO851979 PQK851978:PQK851979 QAG851978:QAG851979 QKC851978:QKC851979 QTY851978:QTY851979 RDU851978:RDU851979 RNQ851978:RNQ851979 RXM851978:RXM851979 SHI851978:SHI851979 SRE851978:SRE851979 TBA851978:TBA851979 TKW851978:TKW851979 TUS851978:TUS851979 UEO851978:UEO851979 UOK851978:UOK851979 UYG851978:UYG851979 VIC851978:VIC851979 VRY851978:VRY851979 WBU851978:WBU851979 WLQ851978:WLQ851979 WVM851978:WVM851979 E917514:E917515 JA917514:JA917515 SW917514:SW917515 ACS917514:ACS917515 AMO917514:AMO917515 AWK917514:AWK917515 BGG917514:BGG917515 BQC917514:BQC917515 BZY917514:BZY917515 CJU917514:CJU917515 CTQ917514:CTQ917515 DDM917514:DDM917515 DNI917514:DNI917515 DXE917514:DXE917515 EHA917514:EHA917515 EQW917514:EQW917515 FAS917514:FAS917515 FKO917514:FKO917515 FUK917514:FUK917515 GEG917514:GEG917515 GOC917514:GOC917515 GXY917514:GXY917515 HHU917514:HHU917515 HRQ917514:HRQ917515 IBM917514:IBM917515 ILI917514:ILI917515 IVE917514:IVE917515 JFA917514:JFA917515 JOW917514:JOW917515 JYS917514:JYS917515 KIO917514:KIO917515 KSK917514:KSK917515 LCG917514:LCG917515 LMC917514:LMC917515 LVY917514:LVY917515 MFU917514:MFU917515 MPQ917514:MPQ917515 MZM917514:MZM917515 NJI917514:NJI917515 NTE917514:NTE917515 ODA917514:ODA917515 OMW917514:OMW917515 OWS917514:OWS917515 PGO917514:PGO917515 PQK917514:PQK917515 QAG917514:QAG917515 QKC917514:QKC917515 QTY917514:QTY917515 RDU917514:RDU917515 RNQ917514:RNQ917515 RXM917514:RXM917515 SHI917514:SHI917515 SRE917514:SRE917515 TBA917514:TBA917515 TKW917514:TKW917515 TUS917514:TUS917515 UEO917514:UEO917515 UOK917514:UOK917515 UYG917514:UYG917515 VIC917514:VIC917515 VRY917514:VRY917515 WBU917514:WBU917515 WLQ917514:WLQ917515 WVM917514:WVM917515 E983050:E983051 JA983050:JA983051 SW983050:SW983051 ACS983050:ACS983051 AMO983050:AMO983051 AWK983050:AWK983051 BGG983050:BGG983051 BQC983050:BQC983051 BZY983050:BZY983051 CJU983050:CJU983051 CTQ983050:CTQ983051 DDM983050:DDM983051 DNI983050:DNI983051 DXE983050:DXE983051 EHA983050:EHA983051 EQW983050:EQW983051 FAS983050:FAS983051 FKO983050:FKO983051 FUK983050:FUK983051 GEG983050:GEG983051 GOC983050:GOC983051 GXY983050:GXY983051 HHU983050:HHU983051 HRQ983050:HRQ983051 IBM983050:IBM983051 ILI983050:ILI983051 IVE983050:IVE983051 JFA983050:JFA983051 JOW983050:JOW983051 JYS983050:JYS983051 KIO983050:KIO983051 KSK983050:KSK983051 LCG983050:LCG983051 LMC983050:LMC983051 LVY983050:LVY983051 MFU983050:MFU983051 MPQ983050:MPQ983051 MZM983050:MZM983051 NJI983050:NJI983051 NTE983050:NTE983051 ODA983050:ODA983051 OMW983050:OMW983051 OWS983050:OWS983051 PGO983050:PGO983051 PQK983050:PQK983051 QAG983050:QAG983051 QKC983050:QKC983051 QTY983050:QTY983051 RDU983050:RDU983051 RNQ983050:RNQ983051 RXM983050:RXM983051 SHI983050:SHI983051 SRE983050:SRE983051 TBA983050:TBA983051 TKW983050:TKW983051 TUS983050:TUS983051 UEO983050:UEO983051 UOK983050:UOK983051 UYG983050:UYG983051 VIC983050:VIC983051 VRY983050:VRY983051 WBU983050:WBU983051 WLQ983050:WLQ983051 WVM983050:WVM983051" xr:uid="{00000000-0002-0000-0200-000001000000}">
      <formula1>$K$10:$K$11</formula1>
    </dataValidation>
    <dataValidation type="list" allowBlank="1" showInputMessage="1" showErrorMessage="1"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xr:uid="{00000000-0002-0000-0200-000002000000}">
      <formula1>$K$7:$K$9</formula1>
    </dataValidation>
    <dataValidation type="list" allowBlank="1" showInputMessage="1" showErrorMessage="1" sqref="G18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G65554 JC65554 SY65554 ACU65554 AMQ65554 AWM65554 BGI65554 BQE65554 CAA65554 CJW65554 CTS65554 DDO65554 DNK65554 DXG65554 EHC65554 EQY65554 FAU65554 FKQ65554 FUM65554 GEI65554 GOE65554 GYA65554 HHW65554 HRS65554 IBO65554 ILK65554 IVG65554 JFC65554 JOY65554 JYU65554 KIQ65554 KSM65554 LCI65554 LME65554 LWA65554 MFW65554 MPS65554 MZO65554 NJK65554 NTG65554 ODC65554 OMY65554 OWU65554 PGQ65554 PQM65554 QAI65554 QKE65554 QUA65554 RDW65554 RNS65554 RXO65554 SHK65554 SRG65554 TBC65554 TKY65554 TUU65554 UEQ65554 UOM65554 UYI65554 VIE65554 VSA65554 WBW65554 WLS65554 WVO65554 G131090 JC131090 SY131090 ACU131090 AMQ131090 AWM131090 BGI131090 BQE131090 CAA131090 CJW131090 CTS131090 DDO131090 DNK131090 DXG131090 EHC131090 EQY131090 FAU131090 FKQ131090 FUM131090 GEI131090 GOE131090 GYA131090 HHW131090 HRS131090 IBO131090 ILK131090 IVG131090 JFC131090 JOY131090 JYU131090 KIQ131090 KSM131090 LCI131090 LME131090 LWA131090 MFW131090 MPS131090 MZO131090 NJK131090 NTG131090 ODC131090 OMY131090 OWU131090 PGQ131090 PQM131090 QAI131090 QKE131090 QUA131090 RDW131090 RNS131090 RXO131090 SHK131090 SRG131090 TBC131090 TKY131090 TUU131090 UEQ131090 UOM131090 UYI131090 VIE131090 VSA131090 WBW131090 WLS131090 WVO131090 G196626 JC196626 SY196626 ACU196626 AMQ196626 AWM196626 BGI196626 BQE196626 CAA196626 CJW196626 CTS196626 DDO196626 DNK196626 DXG196626 EHC196626 EQY196626 FAU196626 FKQ196626 FUM196626 GEI196626 GOE196626 GYA196626 HHW196626 HRS196626 IBO196626 ILK196626 IVG196626 JFC196626 JOY196626 JYU196626 KIQ196626 KSM196626 LCI196626 LME196626 LWA196626 MFW196626 MPS196626 MZO196626 NJK196626 NTG196626 ODC196626 OMY196626 OWU196626 PGQ196626 PQM196626 QAI196626 QKE196626 QUA196626 RDW196626 RNS196626 RXO196626 SHK196626 SRG196626 TBC196626 TKY196626 TUU196626 UEQ196626 UOM196626 UYI196626 VIE196626 VSA196626 WBW196626 WLS196626 WVO196626 G262162 JC262162 SY262162 ACU262162 AMQ262162 AWM262162 BGI262162 BQE262162 CAA262162 CJW262162 CTS262162 DDO262162 DNK262162 DXG262162 EHC262162 EQY262162 FAU262162 FKQ262162 FUM262162 GEI262162 GOE262162 GYA262162 HHW262162 HRS262162 IBO262162 ILK262162 IVG262162 JFC262162 JOY262162 JYU262162 KIQ262162 KSM262162 LCI262162 LME262162 LWA262162 MFW262162 MPS262162 MZO262162 NJK262162 NTG262162 ODC262162 OMY262162 OWU262162 PGQ262162 PQM262162 QAI262162 QKE262162 QUA262162 RDW262162 RNS262162 RXO262162 SHK262162 SRG262162 TBC262162 TKY262162 TUU262162 UEQ262162 UOM262162 UYI262162 VIE262162 VSA262162 WBW262162 WLS262162 WVO262162 G327698 JC327698 SY327698 ACU327698 AMQ327698 AWM327698 BGI327698 BQE327698 CAA327698 CJW327698 CTS327698 DDO327698 DNK327698 DXG327698 EHC327698 EQY327698 FAU327698 FKQ327698 FUM327698 GEI327698 GOE327698 GYA327698 HHW327698 HRS327698 IBO327698 ILK327698 IVG327698 JFC327698 JOY327698 JYU327698 KIQ327698 KSM327698 LCI327698 LME327698 LWA327698 MFW327698 MPS327698 MZO327698 NJK327698 NTG327698 ODC327698 OMY327698 OWU327698 PGQ327698 PQM327698 QAI327698 QKE327698 QUA327698 RDW327698 RNS327698 RXO327698 SHK327698 SRG327698 TBC327698 TKY327698 TUU327698 UEQ327698 UOM327698 UYI327698 VIE327698 VSA327698 WBW327698 WLS327698 WVO327698 G393234 JC393234 SY393234 ACU393234 AMQ393234 AWM393234 BGI393234 BQE393234 CAA393234 CJW393234 CTS393234 DDO393234 DNK393234 DXG393234 EHC393234 EQY393234 FAU393234 FKQ393234 FUM393234 GEI393234 GOE393234 GYA393234 HHW393234 HRS393234 IBO393234 ILK393234 IVG393234 JFC393234 JOY393234 JYU393234 KIQ393234 KSM393234 LCI393234 LME393234 LWA393234 MFW393234 MPS393234 MZO393234 NJK393234 NTG393234 ODC393234 OMY393234 OWU393234 PGQ393234 PQM393234 QAI393234 QKE393234 QUA393234 RDW393234 RNS393234 RXO393234 SHK393234 SRG393234 TBC393234 TKY393234 TUU393234 UEQ393234 UOM393234 UYI393234 VIE393234 VSA393234 WBW393234 WLS393234 WVO393234 G458770 JC458770 SY458770 ACU458770 AMQ458770 AWM458770 BGI458770 BQE458770 CAA458770 CJW458770 CTS458770 DDO458770 DNK458770 DXG458770 EHC458770 EQY458770 FAU458770 FKQ458770 FUM458770 GEI458770 GOE458770 GYA458770 HHW458770 HRS458770 IBO458770 ILK458770 IVG458770 JFC458770 JOY458770 JYU458770 KIQ458770 KSM458770 LCI458770 LME458770 LWA458770 MFW458770 MPS458770 MZO458770 NJK458770 NTG458770 ODC458770 OMY458770 OWU458770 PGQ458770 PQM458770 QAI458770 QKE458770 QUA458770 RDW458770 RNS458770 RXO458770 SHK458770 SRG458770 TBC458770 TKY458770 TUU458770 UEQ458770 UOM458770 UYI458770 VIE458770 VSA458770 WBW458770 WLS458770 WVO458770 G524306 JC524306 SY524306 ACU524306 AMQ524306 AWM524306 BGI524306 BQE524306 CAA524306 CJW524306 CTS524306 DDO524306 DNK524306 DXG524306 EHC524306 EQY524306 FAU524306 FKQ524306 FUM524306 GEI524306 GOE524306 GYA524306 HHW524306 HRS524306 IBO524306 ILK524306 IVG524306 JFC524306 JOY524306 JYU524306 KIQ524306 KSM524306 LCI524306 LME524306 LWA524306 MFW524306 MPS524306 MZO524306 NJK524306 NTG524306 ODC524306 OMY524306 OWU524306 PGQ524306 PQM524306 QAI524306 QKE524306 QUA524306 RDW524306 RNS524306 RXO524306 SHK524306 SRG524306 TBC524306 TKY524306 TUU524306 UEQ524306 UOM524306 UYI524306 VIE524306 VSA524306 WBW524306 WLS524306 WVO524306 G589842 JC589842 SY589842 ACU589842 AMQ589842 AWM589842 BGI589842 BQE589842 CAA589842 CJW589842 CTS589842 DDO589842 DNK589842 DXG589842 EHC589842 EQY589842 FAU589842 FKQ589842 FUM589842 GEI589842 GOE589842 GYA589842 HHW589842 HRS589842 IBO589842 ILK589842 IVG589842 JFC589842 JOY589842 JYU589842 KIQ589842 KSM589842 LCI589842 LME589842 LWA589842 MFW589842 MPS589842 MZO589842 NJK589842 NTG589842 ODC589842 OMY589842 OWU589842 PGQ589842 PQM589842 QAI589842 QKE589842 QUA589842 RDW589842 RNS589842 RXO589842 SHK589842 SRG589842 TBC589842 TKY589842 TUU589842 UEQ589842 UOM589842 UYI589842 VIE589842 VSA589842 WBW589842 WLS589842 WVO589842 G655378 JC655378 SY655378 ACU655378 AMQ655378 AWM655378 BGI655378 BQE655378 CAA655378 CJW655378 CTS655378 DDO655378 DNK655378 DXG655378 EHC655378 EQY655378 FAU655378 FKQ655378 FUM655378 GEI655378 GOE655378 GYA655378 HHW655378 HRS655378 IBO655378 ILK655378 IVG655378 JFC655378 JOY655378 JYU655378 KIQ655378 KSM655378 LCI655378 LME655378 LWA655378 MFW655378 MPS655378 MZO655378 NJK655378 NTG655378 ODC655378 OMY655378 OWU655378 PGQ655378 PQM655378 QAI655378 QKE655378 QUA655378 RDW655378 RNS655378 RXO655378 SHK655378 SRG655378 TBC655378 TKY655378 TUU655378 UEQ655378 UOM655378 UYI655378 VIE655378 VSA655378 WBW655378 WLS655378 WVO655378 G720914 JC720914 SY720914 ACU720914 AMQ720914 AWM720914 BGI720914 BQE720914 CAA720914 CJW720914 CTS720914 DDO720914 DNK720914 DXG720914 EHC720914 EQY720914 FAU720914 FKQ720914 FUM720914 GEI720914 GOE720914 GYA720914 HHW720914 HRS720914 IBO720914 ILK720914 IVG720914 JFC720914 JOY720914 JYU720914 KIQ720914 KSM720914 LCI720914 LME720914 LWA720914 MFW720914 MPS720914 MZO720914 NJK720914 NTG720914 ODC720914 OMY720914 OWU720914 PGQ720914 PQM720914 QAI720914 QKE720914 QUA720914 RDW720914 RNS720914 RXO720914 SHK720914 SRG720914 TBC720914 TKY720914 TUU720914 UEQ720914 UOM720914 UYI720914 VIE720914 VSA720914 WBW720914 WLS720914 WVO720914 G786450 JC786450 SY786450 ACU786450 AMQ786450 AWM786450 BGI786450 BQE786450 CAA786450 CJW786450 CTS786450 DDO786450 DNK786450 DXG786450 EHC786450 EQY786450 FAU786450 FKQ786450 FUM786450 GEI786450 GOE786450 GYA786450 HHW786450 HRS786450 IBO786450 ILK786450 IVG786450 JFC786450 JOY786450 JYU786450 KIQ786450 KSM786450 LCI786450 LME786450 LWA786450 MFW786450 MPS786450 MZO786450 NJK786450 NTG786450 ODC786450 OMY786450 OWU786450 PGQ786450 PQM786450 QAI786450 QKE786450 QUA786450 RDW786450 RNS786450 RXO786450 SHK786450 SRG786450 TBC786450 TKY786450 TUU786450 UEQ786450 UOM786450 UYI786450 VIE786450 VSA786450 WBW786450 WLS786450 WVO786450 G851986 JC851986 SY851986 ACU851986 AMQ851986 AWM851986 BGI851986 BQE851986 CAA851986 CJW851986 CTS851986 DDO851986 DNK851986 DXG851986 EHC851986 EQY851986 FAU851986 FKQ851986 FUM851986 GEI851986 GOE851986 GYA851986 HHW851986 HRS851986 IBO851986 ILK851986 IVG851986 JFC851986 JOY851986 JYU851986 KIQ851986 KSM851986 LCI851986 LME851986 LWA851986 MFW851986 MPS851986 MZO851986 NJK851986 NTG851986 ODC851986 OMY851986 OWU851986 PGQ851986 PQM851986 QAI851986 QKE851986 QUA851986 RDW851986 RNS851986 RXO851986 SHK851986 SRG851986 TBC851986 TKY851986 TUU851986 UEQ851986 UOM851986 UYI851986 VIE851986 VSA851986 WBW851986 WLS851986 WVO851986 G917522 JC917522 SY917522 ACU917522 AMQ917522 AWM917522 BGI917522 BQE917522 CAA917522 CJW917522 CTS917522 DDO917522 DNK917522 DXG917522 EHC917522 EQY917522 FAU917522 FKQ917522 FUM917522 GEI917522 GOE917522 GYA917522 HHW917522 HRS917522 IBO917522 ILK917522 IVG917522 JFC917522 JOY917522 JYU917522 KIQ917522 KSM917522 LCI917522 LME917522 LWA917522 MFW917522 MPS917522 MZO917522 NJK917522 NTG917522 ODC917522 OMY917522 OWU917522 PGQ917522 PQM917522 QAI917522 QKE917522 QUA917522 RDW917522 RNS917522 RXO917522 SHK917522 SRG917522 TBC917522 TKY917522 TUU917522 UEQ917522 UOM917522 UYI917522 VIE917522 VSA917522 WBW917522 WLS917522 WVO917522 G983058 JC983058 SY983058 ACU983058 AMQ983058 AWM983058 BGI983058 BQE983058 CAA983058 CJW983058 CTS983058 DDO983058 DNK983058 DXG983058 EHC983058 EQY983058 FAU983058 FKQ983058 FUM983058 GEI983058 GOE983058 GYA983058 HHW983058 HRS983058 IBO983058 ILK983058 IVG983058 JFC983058 JOY983058 JYU983058 KIQ983058 KSM983058 LCI983058 LME983058 LWA983058 MFW983058 MPS983058 MZO983058 NJK983058 NTG983058 ODC983058 OMY983058 OWU983058 PGQ983058 PQM983058 QAI983058 QKE983058 QUA983058 RDW983058 RNS983058 RXO983058 SHK983058 SRG983058 TBC983058 TKY983058 TUU983058 UEQ983058 UOM983058 UYI983058 VIE983058 VSA983058 WBW983058 WLS983058 WVO983058" xr:uid="{00000000-0002-0000-0200-000003000000}">
      <formula1>$K$15:$K$18</formula1>
    </dataValidation>
    <dataValidation type="list" allowBlank="1" showInputMessage="1" showErrorMessage="1" sqref="G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WVO983057" xr:uid="{00000000-0002-0000-0200-000004000000}">
      <formula1>$K$24:$K$32</formula1>
    </dataValidation>
    <dataValidation type="list" allowBlank="1" showInputMessage="1" showErrorMessage="1" sqref="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xr:uid="{00000000-0002-0000-0200-000005000000}">
      <formula1>$K$19:$K$23</formula1>
    </dataValidation>
  </dataValidations>
  <hyperlinks>
    <hyperlink ref="I4" r:id="rId1" xr:uid="{00000000-0004-0000-0200-000000000000}"/>
  </hyperlinks>
  <pageMargins left="1.1811023622047245" right="0.78740157480314965" top="0.19685039370078741" bottom="0.19685039370078741" header="0.31496062992125984" footer="0.31496062992125984"/>
  <pageSetup scale="73" orientation="portrait" r:id="rId2"/>
  <drawing r:id="rId3"/>
  <legacyDrawing r:id="rId4"/>
  <controls>
    <mc:AlternateContent xmlns:mc="http://schemas.openxmlformats.org/markup-compatibility/2006">
      <mc:Choice Requires="x14">
        <control shapeId="16392" r:id="rId5" name="CommandButton2">
          <controlPr defaultSize="0" autoLine="0" r:id="rId6">
            <anchor moveWithCells="1">
              <from>
                <xdr:col>7</xdr:col>
                <xdr:colOff>76200</xdr:colOff>
                <xdr:row>22</xdr:row>
                <xdr:rowOff>152400</xdr:rowOff>
              </from>
              <to>
                <xdr:col>9</xdr:col>
                <xdr:colOff>276225</xdr:colOff>
                <xdr:row>24</xdr:row>
                <xdr:rowOff>114300</xdr:rowOff>
              </to>
            </anchor>
          </controlPr>
        </control>
      </mc:Choice>
      <mc:Fallback>
        <control shapeId="16392" r:id="rId5" name="CommandButton2"/>
      </mc:Fallback>
    </mc:AlternateContent>
    <mc:AlternateContent xmlns:mc="http://schemas.openxmlformats.org/markup-compatibility/2006">
      <mc:Choice Requires="x14">
        <control shapeId="16391" r:id="rId7" name="CommandButton1">
          <controlPr defaultSize="0" autoLine="0" r:id="rId8">
            <anchor moveWithCells="1">
              <from>
                <xdr:col>7</xdr:col>
                <xdr:colOff>85725</xdr:colOff>
                <xdr:row>21</xdr:row>
                <xdr:rowOff>0</xdr:rowOff>
              </from>
              <to>
                <xdr:col>9</xdr:col>
                <xdr:colOff>276225</xdr:colOff>
                <xdr:row>22</xdr:row>
                <xdr:rowOff>133350</xdr:rowOff>
              </to>
            </anchor>
          </controlPr>
        </control>
      </mc:Choice>
      <mc:Fallback>
        <control shapeId="16391" r:id="rId7" name="CommandButton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PCI-FM-002</vt:lpstr>
      <vt:lpstr>Planilla de calculo 1</vt:lpstr>
      <vt:lpstr>Planilla de calculo 2</vt:lpstr>
      <vt:lpstr>'PCI-FM-002'!_Toc456623414</vt:lpstr>
      <vt:lpstr>'PCI-FM-002'!Área_de_impresión</vt:lpstr>
      <vt:lpstr>'Planilla de calculo 1'!Área_de_impresión</vt:lpstr>
      <vt:lpstr>'Planilla de calculo 2'!Área_de_impresión</vt:lpstr>
      <vt:lpstr>'PCI-FM-002'!Títulos_a_imprimir</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gomez gomez</dc:creator>
  <cp:lastModifiedBy>Christian Medina Fandiño</cp:lastModifiedBy>
  <cp:lastPrinted>2023-08-24T20:32:21Z</cp:lastPrinted>
  <dcterms:created xsi:type="dcterms:W3CDTF">2017-04-26T16:58:38Z</dcterms:created>
  <dcterms:modified xsi:type="dcterms:W3CDTF">2023-09-06T20:20:15Z</dcterms:modified>
</cp:coreProperties>
</file>