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.lizarazo\OneDrive - uaermv\Escritorio\Para publicar\"/>
    </mc:Choice>
  </mc:AlternateContent>
  <bookViews>
    <workbookView xWindow="0" yWindow="0" windowWidth="20490" windowHeight="8940"/>
  </bookViews>
  <sheets>
    <sheet name="1. Encabez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localSheetId="0" hidden="1">#REF!</definedName>
    <definedName name="AC" hidden="1">#REF!</definedName>
    <definedName name="aprobo" localSheetId="0">INDEX([5]firmas!$C$33:$C$35,MATCH('[5]INV 222-13 '!$AA$45:$AJ$45,[5]firmas!$A$33:$A$35,0))</definedName>
    <definedName name="aprobo">INDEX(#REF!,MATCH('[6]INV 222-13 '!#REF!,#REF!,0))</definedName>
    <definedName name="APROBO_A">INDEX([7]firmas!$C$33:$C$35,MATCH([7]ANGULARIDAD!$AK$29,[7]firmas!$A$33:$A$35,0))</definedName>
    <definedName name="Aprobo_firmas">INDEX([8]firmas!$C$39:$C$41,MATCH('[8]Formato '!#REF!,[8]firmas!$A$39:$A$41,0))</definedName>
    <definedName name="Aprobo_Gra_1">INDEX([9]firmas!$C$39:$C$41,MATCH('[9]4. CLASIFICACION M1'!$J$48:$P$48,[9]firmas!$A$39:$A$41,0))</definedName>
    <definedName name="Aprobo_Gra_2">INDEX([9]firmas!$C$39:$C$41,MATCH('[9]8. CLASIFICACION M2'!$J$48:$P$48,[9]firmas!$A$39:$A$41,0))</definedName>
    <definedName name="Aprobo_Gra_3">INDEX([9]firmas!$C$39:$C$41,MATCH('[9]12. CLASIFICACION M3'!$J$48:$P$48,[9]firmas!$A$39:$A$41,0))</definedName>
    <definedName name="aprobofirmas" localSheetId="0">INDEX([10]firmas!$C$33:$C$35,MATCH('[10]LIMITES M3'!$C$52:$E$52,[10]firmas!$A$33:$A$35,0))</definedName>
    <definedName name="aprobofirmas">INDEX(#REF!,MATCH(#REF!,#REF!,0))</definedName>
    <definedName name="aprobofirmas1" localSheetId="0">INDEX([11]firmas!$C$33:$C$35,MATCH('[11]REG FOTOGRAFICO'!$N$55:$Q$55,[11]firmas!$A$33:$A$35,0))</definedName>
    <definedName name="aprobofirmas1">INDEX([12]firmas!$C$33:$C$35,MATCH('[12]RESUMEN '!$V$45:$X$45,[12]firmas!$A$33:$A$35,0))</definedName>
    <definedName name="aprobofirmas10" localSheetId="0">INDEX([13]firmas!$C$33:$C$35,MATCH('[13]CF - IF '!$Y$43,[13]firmas!$A$33:$A$35,0))</definedName>
    <definedName name="aprobofirmas10">INDEX(#REF!,MATCH(#REF!,#REF!,0))</definedName>
    <definedName name="aprobofirmas11" localSheetId="0">INDEX([13]firmas!$C$33:$C$35,MATCH([13]ANGULARIDAD!$AK$29,[13]firmas!$A$33:$A$35,0))</definedName>
    <definedName name="aprobofirmas11">INDEX(#REF!,MATCH(#REF!,#REF!,0))</definedName>
    <definedName name="aprobofirmas12" localSheetId="0">INDEX([13]firmas!$C$33:$C$35,MATCH([13]PROCTOR!$I$42,[13]firmas!$A$33:$A$35,0))</definedName>
    <definedName name="aprobofirmas12">INDEX(#REF!,MATCH(#REF!,#REF!,0))</definedName>
    <definedName name="aprobofirmas13" localSheetId="0">INDEX([13]firmas!$C$33:$C$35,MATCH('[13] CBR 1'!$AP$55:$AQ$55,[13]firmas!$A$33:$A$35,0))</definedName>
    <definedName name="aprobofirmas13">INDEX(#REF!,MATCH(#REF!,#REF!,0))</definedName>
    <definedName name="aprobofirmas14" localSheetId="0">INDEX([13]firmas!$C$33:$C$35,MATCH('[13] CBR (2)'!$G$55:$H$55,[13]firmas!$A$33:$A$35,0))</definedName>
    <definedName name="aprobofirmas14">INDEX(#REF!,MATCH(#REF!,#REF!,0))</definedName>
    <definedName name="aprobofirmas2" localSheetId="0">INDEX([11]firmas!$C$33:$C$35,MATCH('[11]CONO DINAMICO'!$L$57:$O$57,[11]firmas!$A$33:$A$35,0))</definedName>
    <definedName name="aprobofirmas2">INDEX(#REF!,MATCH(#REF!,#REF!,0))</definedName>
    <definedName name="aprobofirmas3" localSheetId="0">INDEX([11]firmas!$C$33:$C$35,MATCH('[14]CLASIFICACION M1'!$N$61:$P$61,[11]firmas!$A$33:$A$35,0))</definedName>
    <definedName name="aprobofirmas3">INDEX(#REF!,MATCH(#REF!,#REF!,0))</definedName>
    <definedName name="aprobofirmas3M1">INDEX([15]firmas!$C$33:$C$35,MATCH('[15]CLASIFICACION M1'!$J$48,[15]firmas!$A$33:$A$35,0))</definedName>
    <definedName name="Aprobofirmas4" localSheetId="0">INDEX([11]firmas!$C$33:$C$35,MATCH(#REF!,[11]firmas!$A$33:$A$35,0))</definedName>
    <definedName name="aprobofirmas4">INDEX(#REF!,MATCH(#REF!,#REF!,0))</definedName>
    <definedName name="Aprobofirmas5" localSheetId="0">INDEX('1. Encabezado'!$AF$23:$AF$31,MATCH('1. Encabezado'!$A$46,'1. Encabezado'!$AD$23:$AD$31,0))</definedName>
    <definedName name="aprobofirmas5">INDEX(#REF!,MATCH(#REF!,#REF!,0))</definedName>
    <definedName name="Aprobofirmas6" localSheetId="0">INDEX([11]firmas!$C$33:$C$35,MATCH('[11]CLASIFICACION M2'!$N$61:$P$61,[11]firmas!$A$33:$A$35,0))</definedName>
    <definedName name="aprobofirmas6">INDEX(#REF!,MATCH(#REF!,#REF!,0))</definedName>
    <definedName name="Aprobofirmas7" localSheetId="0">INDEX([11]firmas!$C$33:$C$35,MATCH('[11]M.O.  M2'!$I$27:$O$27,[11]firmas!$A$33:$A$35,0))</definedName>
    <definedName name="aprobofirmas7">INDEX(#REF!,MATCH(#REF!,#REF!,0))</definedName>
    <definedName name="Aprobofirmas8" localSheetId="0">INDEX([11]firmas!$C$33:$C$35,MATCH('[11]CLASIFICACION M3'!$N$61:$P$61,[11]firmas!$A$33:$A$35,0))</definedName>
    <definedName name="aprobofirmas8">INDEX([12]firmas!$C$33:$C$35,MATCH([12]EQUIVALENTE!$J$29,[12]firmas!$A$33:$A$35,0))</definedName>
    <definedName name="Aprobofirmas9" localSheetId="0">INDEX([11]firmas!$C$33:$C$35,MATCH('[11]M.O.  M3'!$I$27:$O$27,[11]firmas!$A$33:$A$35,0))</definedName>
    <definedName name="aprobofirmas9">INDEX(#REF!,MATCH(#REF!,#REF!,0))</definedName>
    <definedName name="aprobofirmasD" localSheetId="0">INDEX([16]firmas!$C$33:$C$35,MATCH('[16]Desgaste '!$T$36:$Z$36,[16]firmas!$A$33:$A$35,0))</definedName>
    <definedName name="aprobofirmasD">INDEX([17]firmas!$C$33:$C$35,MATCH('[17]Desgaste '!$T$36:$Z$36,[17]firmas!$A$33:$A$35,0))</definedName>
    <definedName name="aprobofirmasMO" localSheetId="0">INDEX([18]firmas!$C$33:$C$35,MATCH([18]COLORIMETRIA!$J$31,[18]firmas!$A$33:$A$35,0))</definedName>
    <definedName name="aprobofirmasMO">INDEX(#REF!,MATCH(#REF!,#REF!,0))</definedName>
    <definedName name="AproboMO_M2" localSheetId="0">INDEX([10]firmas!$C$31:$C$33,MATCH('[10]M.O.  M2'!$I$29:$O$29,[10]firmas!$A$31:$A$33,0))</definedName>
    <definedName name="AproboMO_M2">INDEX([19]firmas!$C$31:$C$33,MATCH('[19]M.O.  M2'!$I$29:$O$29,[19]firmas!$A$31:$A$33,0))</definedName>
    <definedName name="AproboMO_M3" localSheetId="0">INDEX([10]firmas!$C$31:$C$33,MATCH('[10]M.O.  M3'!$I$29:$O$29,[10]firmas!$A$31:$A$33,0))</definedName>
    <definedName name="AproboMO_M3">INDEX([19]firmas!$C$31:$C$33,MATCH('[19]M.O.  M3'!$I$29:$O$29,[19]firmas!$A$31:$A$33,0))</definedName>
    <definedName name="aprobonombres" localSheetId="0">[11]firmas!$A$33:$A$35</definedName>
    <definedName name="aprobonombres">#REF!</definedName>
    <definedName name="_xlnm.Print_Area" localSheetId="0">'1. Encabezado'!$A$1:$Z$51</definedName>
    <definedName name="ELABORA_A">INDEX([7]firmas!$C$2:$C$26,MATCH([7]ANGULARIDAD!$L$29,[7]firmas!$A$2:$A$26,0))</definedName>
    <definedName name="Elaboro_firmas">INDEX([8]firmas!$C$2:$C$32,MATCH('[8]Formato '!#REF!,[8]firmas!$A$2:$A$32,0))</definedName>
    <definedName name="elaborocargo" localSheetId="0">[11]firmas!$B$11:$B$13</definedName>
    <definedName name="elaborocargo">[20]firmas!$B$11:$B$13</definedName>
    <definedName name="elaborofirmas1" localSheetId="0">INDEX([11]firmas!$C$2:$C$26,MATCH('[11]REG FOTOGRAFICO'!$F$55:$I$55,[11]firmas!$A$2:$A$26,0))</definedName>
    <definedName name="elaborofirmas1">INDEX(#REF!,MATCH(#REF!,#REF!,0))</definedName>
    <definedName name="elaborofirmas10" localSheetId="0">INDEX([13]firmas!$C$2:$C$26,MATCH('[13]CF - IF '!$G$43,[13]firmas!$A$2:$A$26,0))</definedName>
    <definedName name="elaborofirmas10">INDEX(#REF!,MATCH(#REF!,#REF!,0))</definedName>
    <definedName name="elaborofirmas11" localSheetId="0">INDEX([13]firmas!$C$2:$C$26,MATCH([13]ANGULARIDAD!$L$29,[13]firmas!$A$2:$A$26,0))</definedName>
    <definedName name="elaborofirmas11">INDEX(#REF!,MATCH(#REF!,#REF!,0))</definedName>
    <definedName name="elaborofirmas12" localSheetId="0">INDEX([13]firmas!$C$2:$C$26,MATCH([13]PROCTOR!$C$42,[13]firmas!$A$2:$A$26,0))</definedName>
    <definedName name="elaborofirmas12">INDEX(#REF!,MATCH(#REF!,#REF!,0))</definedName>
    <definedName name="elaborofirmas13" localSheetId="0">INDEX([13]firmas!$C$2:$C$26,MATCH('[13] CBR 1'!$AL$55:$AM$55,[13]firmas!$A$2:$A$26,0))</definedName>
    <definedName name="elaborofirmas13">INDEX(#REF!,MATCH(#REF!,#REF!,0))</definedName>
    <definedName name="elaborofirmas14" localSheetId="0">INDEX([13]firmas!$C$2:$C$26,MATCH('[13] CBR (2)'!$C$55,[13]firmas!$A$2:$A$26,0))</definedName>
    <definedName name="elaborofirmas14">INDEX(#REF!,MATCH(#REF!,#REF!,0))</definedName>
    <definedName name="elaborofirmas2" localSheetId="0">INDEX([11]firmas!$C$2:$C$26,MATCH('[11]CONO DINAMICO'!$C$57:$F$57,[11]firmas!$A$2:$A$26,0))</definedName>
    <definedName name="elaborofirmas2">INDEX(#REF!,MATCH(#REF!,#REF!,0))</definedName>
    <definedName name="elaborofirmas3" localSheetId="0">INDEX([11]firmas!$C$2:$C$26,MATCH('[14]CLASIFICACION M1'!$E$61:$I$61,[11]firmas!$A$2:$A$26,0))</definedName>
    <definedName name="elaborofirmas3">INDEX(#REF!,MATCH(#REF!,#REF!,0))</definedName>
    <definedName name="elaborofirmas4" localSheetId="0">INDEX([11]firmas!$C$2:$C$26,MATCH(#REF!,[11]firmas!$A$2:$A$26,0))</definedName>
    <definedName name="elaborofirmas4">INDEX(#REF!,MATCH(#REF!,#REF!,0))</definedName>
    <definedName name="elaborofirmas5" localSheetId="0">INDEX([11]firmas!$C$2:$C$26,MATCH('1. Encabezado'!#REF!,[11]firmas!$A$2:$A$26,0))</definedName>
    <definedName name="elaborofirmas5">INDEX(#REF!,MATCH(#REF!,#REF!,0))</definedName>
    <definedName name="elaborofirmas6" localSheetId="0">INDEX([11]firmas!$C$2:$C$26,MATCH('[11]CLASIFICACION M2'!$E$61:$I$61,[11]firmas!$A$2:$A$26,0))</definedName>
    <definedName name="elaborofirmas6">INDEX(#REF!,MATCH(#REF!,#REF!,0))</definedName>
    <definedName name="elaborofirmas7" localSheetId="0">INDEX([11]firmas!$C$2:$C$26,MATCH('[11]M.O.  M2'!$C$27:$E$27,[11]firmas!$A$2:$A$26,0))</definedName>
    <definedName name="elaborofirmas7">INDEX(#REF!,MATCH(#REF!,#REF!,0))</definedName>
    <definedName name="elaborofirmas8" localSheetId="0">INDEX([11]firmas!$C$2:$C$26,MATCH('[11]CLASIFICACION M3'!$E$61:$I$61,[11]firmas!$A$2:$A$26,0))</definedName>
    <definedName name="elaborofirmas8">INDEX([12]firmas!$C$2:$C$26,MATCH([12]EQUIVALENTE!$D$29,[12]firmas!$A$2:$A$26,0))</definedName>
    <definedName name="elaborofirmas9" localSheetId="0">INDEX([11]firmas!$C$2:$C$26,MATCH('[11]M.O.  M3'!$C$27:$E$27,[11]firmas!$A$2:$A$26,0))</definedName>
    <definedName name="elaborofirmas9">INDEX(#REF!,MATCH(#REF!,#REF!,0))</definedName>
    <definedName name="elaborofirmasD" localSheetId="0">INDEX([16]firmas!$C$2:$C$26,MATCH('[16]Desgaste '!$F$36:$L$36,[16]firmas!$A$2:$A$26,0))</definedName>
    <definedName name="elaborofirmasD">INDEX([17]firmas!$C$2:$C$26,MATCH('[17]Desgaste '!$F$36:$L$36,[17]firmas!$A$2:$A$26,0))</definedName>
    <definedName name="elaborofirmasMO" localSheetId="0">INDEX([18]firmas!$C$2:$C$26,MATCH([18]COLORIMETRIA!$D$31,[18]firmas!$A$2:$A$26,0))</definedName>
    <definedName name="elaborofirmasMO">INDEX(#REF!,MATCH(#REF!,#REF!,0))</definedName>
    <definedName name="ElaboroMO_M2" localSheetId="0">INDEX([10]firmas!$C$2:$C$24,MATCH('[10]M.O.  M2'!$C$29:$E$29,[10]firmas!$A$2:$A$24,0))</definedName>
    <definedName name="ElaboroMO_M2">INDEX([19]firmas!$C$2:$C$24,MATCH('[19]M.O.  M2'!$C$29:$E$29,[19]firmas!$A$2:$A$24,0))</definedName>
    <definedName name="ElaboroMO_M3" localSheetId="0">INDEX([10]firmas!$C$2:$C$24,MATCH('[10]M.O.  M3'!$C$29:$E$29,[10]firmas!$A$2:$A$24,0))</definedName>
    <definedName name="ElaboroMO_M3">INDEX([19]firmas!$C$2:$C$24,MATCH('[19]M.O.  M3'!$C$29:$E$29,[19]firmas!$A$2:$A$24,0))</definedName>
    <definedName name="Elaboronombres" localSheetId="0">[11]firmas!$A$2:$A$26</definedName>
    <definedName name="Elaboronombres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[3]OCTUBRE!#REF!</definedName>
    <definedName name="KK" hidden="1">[3]OCTUBRE!#REF!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 localSheetId="0">[11]firmas!$B$28:$B$30</definedName>
    <definedName name="realizocargo">[19]firmas!$B$26:$B$28</definedName>
    <definedName name="REVISO_A">INDEX([7]firmas!$C$28:$C$31,MATCH([7]ANGULARIDAD!$W$29:$X$43,[7]firmas!$A$28:$A$31,0))</definedName>
    <definedName name="Reviso_firmas">INDEX([8]firmas!$C$34:$C$37,MATCH('[8]Formato '!#REF!,[8]firmas!$A$34:$A$37,0))</definedName>
    <definedName name="revisocargo">[20]firmas!$B$28:$B$30</definedName>
    <definedName name="revisoea" localSheetId="0">INDEX([11]firmas!$C$28:$C$31,MATCH([11]EQUIVALENTE!$G$29,[11]firmas!$A$28:$A$31,0))</definedName>
    <definedName name="revisoea">INDEX(#REF!,MATCH(#REF!,#REF!,0))</definedName>
    <definedName name="revisofirmas1" localSheetId="0">INDEX([11]firmas!$C$28:$C$31,MATCH('[11]REG FOTOGRAFICO'!$J$55:$M$55,[11]firmas!$A$28:$A$31,0))</definedName>
    <definedName name="revisofirmas1">INDEX(#REF!,MATCH(#REF!,#REF!,0))</definedName>
    <definedName name="revisofirmas10" localSheetId="0">INDEX([13]firmas!$C$28:$C$31,MATCH('[13]CF - IF '!$M$43:$X$43,[13]firmas!$A$28:$A$31,0))</definedName>
    <definedName name="revisofirmas10">INDEX(#REF!,MATCH(#REF!,#REF!,0))</definedName>
    <definedName name="revisofirmas11" localSheetId="0">INDEX([13]firmas!$C$28:$C$31,MATCH([13]ANGULARIDAD!$W$29:$X$43,[13]firmas!$A$28:$A$31,0))</definedName>
    <definedName name="revisofirmas11">INDEX(#REF!,MATCH(#REF!,#REF!,0))</definedName>
    <definedName name="revisofirmas12" localSheetId="0">INDEX([13]firmas!$C$28:$C$31,MATCH([13]PROCTOR!$F$42,[13]firmas!$A$28:$A$31,0))</definedName>
    <definedName name="revisofirmas12">INDEX(#REF!,MATCH(#REF!,#REF!,0))</definedName>
    <definedName name="revisofirmas13" localSheetId="0">INDEX([13]firmas!$C$28:$C$31,MATCH('[13] CBR 1'!$AN$55:$AO$55,[13]firmas!$A$28:$A$31,0))</definedName>
    <definedName name="revisofirmas13">INDEX(#REF!,MATCH(#REF!,#REF!,0))</definedName>
    <definedName name="revisofirmas14" localSheetId="0">INDEX([13]firmas!$C$28:$C$31,MATCH('[13] CBR (2)'!$E$55:$F$55,[13]firmas!$A$28:$A$31,0))</definedName>
    <definedName name="revisofirmas14">INDEX(#REF!,MATCH(#REF!,#REF!,0))</definedName>
    <definedName name="revisofirmas2" localSheetId="0">INDEX([11]firmas!$C$28:$C$31,MATCH('[11]CONO DINAMICO'!$G$57:$K$57,[11]firmas!$A$28:$A$31,0))</definedName>
    <definedName name="revisofirmas2">INDEX(#REF!,MATCH(#REF!,#REF!,0))</definedName>
    <definedName name="revisofirmas3" localSheetId="0">INDEX([11]firmas!$C$28:$C$31,MATCH('[14]CLASIFICACION M1'!$J$61:$M$61,[11]firmas!$A$28:$A$31,0))</definedName>
    <definedName name="revisofirmas3">INDEX(#REF!,MATCH(#REF!,#REF!,0))</definedName>
    <definedName name="revisofirmas4" localSheetId="0">INDEX([11]firmas!$C$28:$C$31,MATCH(#REF!,[11]firmas!$A$28:$A$31,0))</definedName>
    <definedName name="revisofirmas4">INDEX(#REF!,MATCH(#REF!,#REF!,0))</definedName>
    <definedName name="revisofirmas5" localSheetId="0">INDEX('1. Encabezado'!$AF$8:$AF$19,MATCH('1. Encabezado'!#REF!,'1. Encabezado'!$AD$8:$AD$17,0))</definedName>
    <definedName name="revisofirmas5">INDEX(#REF!,MATCH(#REF!,#REF!,0))</definedName>
    <definedName name="revisofirmas6" localSheetId="0">INDEX([11]firmas!$C$28:$C$31,MATCH('[11]CLASIFICACION M2'!$J$61:$M$61,[11]firmas!$A$28:$A$31,0))</definedName>
    <definedName name="revisofirmas6">INDEX(#REF!,MATCH(#REF!,#REF!,0))</definedName>
    <definedName name="revisofirmas7" localSheetId="0">INDEX([11]firmas!$C$28:$C$31,MATCH('[11]M.O.  M2'!$F$27:$H$27,[11]firmas!$A$28:$A$31,0))</definedName>
    <definedName name="revisofirmas7">INDEX(#REF!,MATCH(#REF!,#REF!,0))</definedName>
    <definedName name="revisofirmas8" localSheetId="0">INDEX([11]firmas!$C$28:$C$31,MATCH('[11]CLASIFICACION M3'!$J$61:$M$61,[11]firmas!$A$28:$A$31,0))</definedName>
    <definedName name="revisofirmas8">INDEX([12]firmas!$C$28:$C$31,MATCH([12]EQUIVALENTE!$G$29,[12]firmas!$A$28:$A$31,0))</definedName>
    <definedName name="revisofirmas9" localSheetId="0">INDEX([11]firmas!$C$28:$C$31,MATCH('[11]M.O.  M3'!$F$27:$H$27,[11]firmas!$A$28:$A$31,0))</definedName>
    <definedName name="revisofirmas9">INDEX(#REF!,MATCH(#REF!,#REF!,0))</definedName>
    <definedName name="revisofirmasD" localSheetId="0">INDEX([16]firmas!$C$28:$C$31,MATCH('[16]Desgaste '!$M$36:$S$36,[16]firmas!$A$28:$A$31,0))</definedName>
    <definedName name="revisofirmasD">INDEX([17]firmas!$C$28:$C$31,MATCH('[17]Desgaste '!$M$36:$S$36,[17]firmas!$A$28:$A$31,0))</definedName>
    <definedName name="revisofirmasH" localSheetId="0">INDEX([21]firmas!$C$28:$C$31,MATCH(#REF!,[21]firmas!$A$28:$A$31,0))</definedName>
    <definedName name="revisofirmasH">INDEX([21]firmas!$C$28:$C$31,MATCH(#REF!,[21]firmas!$A$28:$A$31,0))</definedName>
    <definedName name="revisofirmasMO" localSheetId="0">INDEX([18]firmas!$C$28:$C$31,MATCH([18]COLORIMETRIA!$G$31,[18]firmas!$A$28:$A$31,0))</definedName>
    <definedName name="revisofirmasMO">INDEX(#REF!,MATCH(#REF!,#REF!,0))</definedName>
    <definedName name="RevisoMO_M2" localSheetId="0">INDEX([10]firmas!$C$26:$C$29,MATCH('[10]M.O.  M2'!$F$29:$H$29,[10]firmas!$A$26:$A$29,0))</definedName>
    <definedName name="RevisoMO_M2">INDEX([19]firmas!$C$26:$C$29,MATCH('[19]M.O.  M2'!$F$29:$H$29,[19]firmas!$A$26:$A$29,0))</definedName>
    <definedName name="RevisoMO_M3" localSheetId="0">INDEX([10]firmas!$C$26:$C$29,MATCH('[10]M.O.  M3'!$F$29:$H$29,[10]firmas!$A$26:$A$29,0))</definedName>
    <definedName name="RevisoMO_M3">INDEX([19]firmas!$C$26:$C$29,MATCH('[19]M.O.  M3'!$F$29:$H$29,[19]firmas!$A$26:$A$29,0))</definedName>
    <definedName name="revisonombres" localSheetId="0">[11]firmas!$A$28:$A$31</definedName>
    <definedName name="revisonombres">#REF!</definedName>
    <definedName name="VARGAS_PABLO">'[8]Formato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9" i="1" l="1"/>
  <c r="AY49" i="1" s="1"/>
  <c r="AS48" i="1"/>
  <c r="AY48" i="1" s="1"/>
  <c r="AS47" i="1"/>
  <c r="AY47" i="1" s="1"/>
  <c r="AS46" i="1"/>
  <c r="AY46" i="1" s="1"/>
  <c r="AS45" i="1"/>
  <c r="AY45" i="1" s="1"/>
  <c r="AS44" i="1"/>
  <c r="AY44" i="1" s="1"/>
  <c r="AE41" i="1"/>
  <c r="AE40" i="1"/>
  <c r="AD40" i="1"/>
  <c r="A47" i="1" s="1"/>
  <c r="AE36" i="1"/>
  <c r="AD36" i="1"/>
  <c r="AS34" i="1"/>
  <c r="AY34" i="1" s="1"/>
  <c r="AS33" i="1"/>
  <c r="AY33" i="1" s="1"/>
  <c r="AS32" i="1"/>
  <c r="AY32" i="1" s="1"/>
  <c r="AS31" i="1"/>
  <c r="AY31" i="1" s="1"/>
  <c r="AS30" i="1"/>
  <c r="AY30" i="1" s="1"/>
  <c r="AS29" i="1"/>
  <c r="AY29" i="1" s="1"/>
  <c r="I25" i="1"/>
  <c r="AS28" i="1"/>
  <c r="AY28" i="1" s="1"/>
  <c r="AS27" i="1"/>
  <c r="AY27" i="1" s="1"/>
  <c r="AS26" i="1"/>
  <c r="AY26" i="1" s="1"/>
  <c r="AS25" i="1"/>
  <c r="AY25" i="1" s="1"/>
  <c r="AS24" i="1"/>
  <c r="AY24" i="1" s="1"/>
  <c r="AS23" i="1"/>
  <c r="AY23" i="1" s="1"/>
  <c r="B23" i="1"/>
  <c r="AS22" i="1"/>
  <c r="AY22" i="1" s="1"/>
  <c r="P22" i="1"/>
  <c r="K22" i="1"/>
  <c r="B22" i="1"/>
  <c r="AT21" i="1"/>
  <c r="AS21" i="1"/>
  <c r="AY21" i="1" s="1"/>
  <c r="AD21" i="1"/>
  <c r="AD39" i="1" s="1"/>
  <c r="B21" i="1"/>
  <c r="AT20" i="1"/>
  <c r="AS20" i="1"/>
  <c r="AY20" i="1" s="1"/>
  <c r="AT19" i="1"/>
  <c r="AS19" i="1"/>
  <c r="AY19" i="1" s="1"/>
  <c r="AU18" i="1"/>
  <c r="AT18" i="1"/>
  <c r="AS18" i="1"/>
  <c r="AY18" i="1" s="1"/>
  <c r="B18" i="1"/>
  <c r="AZ17" i="1"/>
  <c r="AU17" i="1"/>
  <c r="AT17" i="1"/>
  <c r="AS17" i="1"/>
  <c r="AY17" i="1" s="1"/>
  <c r="B17" i="1"/>
  <c r="BM16" i="1"/>
  <c r="BK16" i="1"/>
  <c r="B24" i="1" s="1"/>
  <c r="BJ16" i="1"/>
  <c r="BI16" i="1"/>
  <c r="BH16" i="1"/>
  <c r="BG16" i="1"/>
  <c r="BE16" i="1"/>
  <c r="BD16" i="1"/>
  <c r="BC16" i="1"/>
  <c r="AZ16" i="1"/>
  <c r="AT16" i="1"/>
  <c r="AS16" i="1"/>
  <c r="AY16" i="1" s="1"/>
  <c r="AL16" i="1"/>
  <c r="AU16" i="1" s="1"/>
  <c r="B16" i="1"/>
  <c r="BM15" i="1"/>
  <c r="BJ15" i="1"/>
  <c r="BI15" i="1"/>
  <c r="BH15" i="1"/>
  <c r="BG15" i="1"/>
  <c r="BE15" i="1"/>
  <c r="BD15" i="1"/>
  <c r="BC15" i="1"/>
  <c r="AZ15" i="1"/>
  <c r="AT15" i="1"/>
  <c r="AS15" i="1"/>
  <c r="AY15" i="1" s="1"/>
  <c r="AL15" i="1"/>
  <c r="AS42" i="1" s="1"/>
  <c r="AY42" i="1" s="1"/>
  <c r="BM14" i="1"/>
  <c r="BJ14" i="1"/>
  <c r="BI14" i="1"/>
  <c r="BH14" i="1"/>
  <c r="BG14" i="1"/>
  <c r="BE14" i="1"/>
  <c r="BC14" i="1"/>
  <c r="AZ14" i="1"/>
  <c r="AT14" i="1"/>
  <c r="AS14" i="1"/>
  <c r="AY14" i="1" s="1"/>
  <c r="AL14" i="1"/>
  <c r="AS41" i="1" s="1"/>
  <c r="AY41" i="1" s="1"/>
  <c r="BM13" i="1"/>
  <c r="BJ13" i="1"/>
  <c r="BI13" i="1"/>
  <c r="BH13" i="1"/>
  <c r="BG13" i="1"/>
  <c r="BD13" i="1"/>
  <c r="BC13" i="1"/>
  <c r="AZ13" i="1"/>
  <c r="AT13" i="1"/>
  <c r="AS13" i="1"/>
  <c r="AY13" i="1" s="1"/>
  <c r="AL13" i="1"/>
  <c r="AS40" i="1" s="1"/>
  <c r="AY40" i="1" s="1"/>
  <c r="BM12" i="1"/>
  <c r="BL12" i="1"/>
  <c r="BK12" i="1"/>
  <c r="B20" i="1" s="1"/>
  <c r="BJ12" i="1"/>
  <c r="BI12" i="1"/>
  <c r="BH12" i="1"/>
  <c r="BG12" i="1"/>
  <c r="BE12" i="1"/>
  <c r="AZ12" i="1"/>
  <c r="AT12" i="1"/>
  <c r="AS12" i="1"/>
  <c r="AY12" i="1" s="1"/>
  <c r="AL12" i="1"/>
  <c r="AU12" i="1" s="1"/>
  <c r="I12" i="1"/>
  <c r="BM11" i="1"/>
  <c r="BK11" i="1"/>
  <c r="B19" i="1" s="1"/>
  <c r="BE11" i="1"/>
  <c r="BC11" i="1"/>
  <c r="AZ11" i="1"/>
  <c r="AT11" i="1"/>
  <c r="AS11" i="1"/>
  <c r="AY11" i="1" s="1"/>
  <c r="AL11" i="1"/>
  <c r="AU11" i="1" s="1"/>
  <c r="BM10" i="1"/>
  <c r="BJ10" i="1"/>
  <c r="BI10" i="1"/>
  <c r="AZ10" i="1"/>
  <c r="AX10" i="1"/>
  <c r="AW10" i="1"/>
  <c r="AT10" i="1"/>
  <c r="AS10" i="1"/>
  <c r="AY10" i="1" s="1"/>
  <c r="AL10" i="1"/>
  <c r="AS37" i="1" s="1"/>
  <c r="AY37" i="1" s="1"/>
  <c r="BM9" i="1"/>
  <c r="AZ9" i="1"/>
  <c r="AX9" i="1"/>
  <c r="AW9" i="1"/>
  <c r="AT9" i="1"/>
  <c r="AS9" i="1"/>
  <c r="AY9" i="1" s="1"/>
  <c r="AL9" i="1"/>
  <c r="AU9" i="1" s="1"/>
  <c r="AZ8" i="1"/>
  <c r="AX8" i="1"/>
  <c r="AW8" i="1"/>
  <c r="AV8" i="1"/>
  <c r="AT8" i="1"/>
  <c r="AS8" i="1"/>
  <c r="AY8" i="1" s="1"/>
  <c r="AL8" i="1"/>
  <c r="AS35" i="1" s="1"/>
  <c r="AY35" i="1" s="1"/>
  <c r="AB8" i="1"/>
  <c r="V8" i="1" s="1"/>
  <c r="BM7" i="1"/>
  <c r="BL7" i="1"/>
  <c r="BK7" i="1"/>
  <c r="BJ7" i="1"/>
  <c r="BI7" i="1"/>
  <c r="BH7" i="1"/>
  <c r="BG7" i="1"/>
  <c r="BF7" i="1"/>
  <c r="BE7" i="1"/>
  <c r="BD7" i="1"/>
  <c r="BC7" i="1"/>
  <c r="AS7" i="1"/>
  <c r="AY3" i="1" s="1"/>
  <c r="AR7" i="1"/>
  <c r="AQ7" i="1"/>
  <c r="AP7" i="1"/>
  <c r="AO7" i="1"/>
  <c r="AN7" i="1"/>
  <c r="AX3" i="1" s="1"/>
  <c r="AM7" i="1"/>
  <c r="AW3" i="1" s="1"/>
  <c r="AL7" i="1"/>
  <c r="AK7" i="1"/>
  <c r="AJ7" i="1"/>
  <c r="AV3" i="1" s="1"/>
  <c r="AI7" i="1"/>
  <c r="BB6" i="1"/>
  <c r="AI6" i="1"/>
  <c r="AD6" i="1"/>
  <c r="AD33" i="1" s="1"/>
  <c r="AC6" i="1"/>
  <c r="AA6" i="1"/>
  <c r="AZ3" i="1"/>
  <c r="AT2" i="1"/>
  <c r="AU10" i="1" l="1"/>
  <c r="AT3" i="1"/>
  <c r="AU3" i="1"/>
  <c r="AU14" i="1"/>
  <c r="AU13" i="1"/>
  <c r="AS39" i="1"/>
  <c r="AY39" i="1" s="1"/>
  <c r="AS43" i="1"/>
  <c r="AY43" i="1" s="1"/>
  <c r="AU8" i="1"/>
  <c r="AU15" i="1"/>
  <c r="AS36" i="1"/>
  <c r="AY36" i="1" s="1"/>
  <c r="AS38" i="1"/>
  <c r="AY38" i="1" s="1"/>
</calcChain>
</file>

<file path=xl/comments1.xml><?xml version="1.0" encoding="utf-8"?>
<comments xmlns="http://schemas.openxmlformats.org/spreadsheetml/2006/main">
  <authors>
    <author>Mercy Alejandra Rivera Fonseca</author>
    <author>Karen Daniela Flórez Barón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AB14" authorId="1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digitar</t>
        </r>
      </text>
    </comment>
  </commentList>
</comments>
</file>

<file path=xl/sharedStrings.xml><?xml version="1.0" encoding="utf-8"?>
<sst xmlns="http://schemas.openxmlformats.org/spreadsheetml/2006/main" count="173" uniqueCount="128">
  <si>
    <t>INFORME DE ENSAYO</t>
  </si>
  <si>
    <t>CÓDIGO: GLAB-FM-176</t>
  </si>
  <si>
    <r>
      <t>m</t>
    </r>
    <r>
      <rPr>
        <sz val="10"/>
        <color theme="0"/>
        <rFont val="Calibri"/>
        <family val="2"/>
      </rPr>
      <t>³</t>
    </r>
  </si>
  <si>
    <t>Paginas</t>
  </si>
  <si>
    <t>Servicios</t>
  </si>
  <si>
    <t>Código:</t>
  </si>
  <si>
    <t>Otros</t>
  </si>
  <si>
    <t>Pagina</t>
  </si>
  <si>
    <t>Subdirección Técnica de Mejoramiento de la Malla Vial</t>
  </si>
  <si>
    <t>Nombre y apellido</t>
  </si>
  <si>
    <t>Rol</t>
  </si>
  <si>
    <t>Firma</t>
  </si>
  <si>
    <t>Densidades</t>
  </si>
  <si>
    <t>Gerencia de Producción</t>
  </si>
  <si>
    <t>Jennifer Arias Neira</t>
  </si>
  <si>
    <t>Auxiliar Técnico</t>
  </si>
  <si>
    <t>Apiques</t>
  </si>
  <si>
    <t>Base granular tipo A</t>
  </si>
  <si>
    <t>Ver perfil estratigráfico del suelo INV E-101 y 102-13</t>
  </si>
  <si>
    <t>MD-10</t>
  </si>
  <si>
    <t>Cemento asfaltico CA-14</t>
  </si>
  <si>
    <t>Emulsión asfaltica CRL-1 (60-100)</t>
  </si>
  <si>
    <t>Grava 1"</t>
  </si>
  <si>
    <t>Base granular Tipo A</t>
  </si>
  <si>
    <t>MR-43</t>
  </si>
  <si>
    <t>Localidad:</t>
  </si>
  <si>
    <t>Barrio:</t>
  </si>
  <si>
    <t>Procedencia:</t>
  </si>
  <si>
    <t>Identificación:</t>
  </si>
  <si>
    <t>de</t>
  </si>
  <si>
    <t>Gerencia de Intervención</t>
  </si>
  <si>
    <t>Núcleos</t>
  </si>
  <si>
    <t>Base granular tipo B</t>
  </si>
  <si>
    <t>MD-12</t>
  </si>
  <si>
    <t>Cemento asfaltico modificado con GCR</t>
  </si>
  <si>
    <t>Emulsión asfaltica CRL-1 (100-250)</t>
  </si>
  <si>
    <r>
      <t xml:space="preserve">Grava </t>
    </r>
    <r>
      <rPr>
        <sz val="10"/>
        <color theme="1"/>
        <rFont val="Calibri"/>
        <family val="2"/>
      </rPr>
      <t>¾</t>
    </r>
    <r>
      <rPr>
        <sz val="10"/>
        <color theme="1"/>
        <rFont val="Arial"/>
        <family val="2"/>
      </rPr>
      <t>"</t>
    </r>
  </si>
  <si>
    <t>Base granular Tipo B</t>
  </si>
  <si>
    <t>3000 psi</t>
  </si>
  <si>
    <t>Dirección:</t>
  </si>
  <si>
    <t>Lote:</t>
  </si>
  <si>
    <t>Vehículo:</t>
  </si>
  <si>
    <t>CIV:</t>
  </si>
  <si>
    <t>Planta:</t>
  </si>
  <si>
    <t>Subdirección Técnica de Producción e intervención</t>
  </si>
  <si>
    <t>Diseños</t>
  </si>
  <si>
    <t>Base granular tipo C</t>
  </si>
  <si>
    <t>MGCR-Tipo 1</t>
  </si>
  <si>
    <t>Asfalto modificado para sello de fisuras</t>
  </si>
  <si>
    <t>Emulsión asfaltica CRR-1</t>
  </si>
  <si>
    <r>
      <t xml:space="preserve">Grava </t>
    </r>
    <r>
      <rPr>
        <sz val="10"/>
        <color theme="1"/>
        <rFont val="Calibri"/>
        <family val="2"/>
      </rPr>
      <t>½</t>
    </r>
    <r>
      <rPr>
        <sz val="10"/>
        <color theme="1"/>
        <rFont val="Arial"/>
        <family val="2"/>
      </rPr>
      <t>"</t>
    </r>
  </si>
  <si>
    <t>Base granular Tipo C</t>
  </si>
  <si>
    <t>MGCR Tipo 1</t>
  </si>
  <si>
    <t>2500 psi</t>
  </si>
  <si>
    <t>Placa:</t>
  </si>
  <si>
    <t>Remisión / Despacho:</t>
  </si>
  <si>
    <t>Jornada:</t>
  </si>
  <si>
    <t>Material ensayado:</t>
  </si>
  <si>
    <t>Pagina xx de xx</t>
  </si>
  <si>
    <t>Karen Flórez Barón</t>
  </si>
  <si>
    <t>Auxiliar de Acreditación</t>
  </si>
  <si>
    <t>Cemento asfaltico</t>
  </si>
  <si>
    <t>Sub-base granular  tipo A</t>
  </si>
  <si>
    <t>Capa 1 MD-12 y Capa 2 MGCR-Tipo 1</t>
  </si>
  <si>
    <t>Arena triturada de rio</t>
  </si>
  <si>
    <t xml:space="preserve">Sub-base granular Tipo A </t>
  </si>
  <si>
    <t>Pavimento asfaltico reciclado MBR</t>
  </si>
  <si>
    <t>Frecuencia:</t>
  </si>
  <si>
    <t>Muestra tomada en:</t>
  </si>
  <si>
    <t>Descripción:</t>
  </si>
  <si>
    <t>Emulsión asfaltica</t>
  </si>
  <si>
    <t>Sub-base granular  tipo B</t>
  </si>
  <si>
    <t>Capa 1 MGCR Tipo 1 y capa 2 MD-12</t>
  </si>
  <si>
    <t>Arena triturada de cantera</t>
  </si>
  <si>
    <t>Sub-base granular Tipo B</t>
  </si>
  <si>
    <t>Fresado</t>
  </si>
  <si>
    <t>CIVs:</t>
  </si>
  <si>
    <t>PK:</t>
  </si>
  <si>
    <t>Complemento</t>
  </si>
  <si>
    <t>Materiales pétreos</t>
  </si>
  <si>
    <t>Sub-base granular  tipo C</t>
  </si>
  <si>
    <t>Arena natural</t>
  </si>
  <si>
    <t>Sub-base granular Tipo C</t>
  </si>
  <si>
    <t>Fresado estabilizado con emulsión y cemento</t>
  </si>
  <si>
    <t>Fecha de instalación:</t>
  </si>
  <si>
    <t>Fecha de producción:</t>
  </si>
  <si>
    <t>Fuente:</t>
  </si>
  <si>
    <t>Saturnino Rincón Beltrán</t>
  </si>
  <si>
    <t>Técnico Operativo</t>
  </si>
  <si>
    <t>Materiales granulares</t>
  </si>
  <si>
    <t>Remanente</t>
  </si>
  <si>
    <t>Arena de peña</t>
  </si>
  <si>
    <t>Piedra rajón</t>
  </si>
  <si>
    <t>Apique:</t>
  </si>
  <si>
    <t>Volumen del lote:</t>
  </si>
  <si>
    <t xml:space="preserve">Frecuencia </t>
  </si>
  <si>
    <t>Mezcla asfaltica</t>
  </si>
  <si>
    <t>Agregados combinados MD-10</t>
  </si>
  <si>
    <t>Recebo común</t>
  </si>
  <si>
    <t xml:space="preserve">Mensual </t>
  </si>
  <si>
    <t>Concreto hidráulico</t>
  </si>
  <si>
    <t>Base estabilizada con emulsión y cemento</t>
  </si>
  <si>
    <t>Agregados combinados MD-12</t>
  </si>
  <si>
    <t>Material filtrante de 3"</t>
  </si>
  <si>
    <t>Quincenal</t>
  </si>
  <si>
    <t>--</t>
  </si>
  <si>
    <t xml:space="preserve">70%SBG-A + 30% Fresado </t>
  </si>
  <si>
    <t>Agregados combinados MGCR Tipo 1</t>
  </si>
  <si>
    <t>Material filtrante de 1"</t>
  </si>
  <si>
    <t>Semanal</t>
  </si>
  <si>
    <t>Cindy Nathaly Sastoque G</t>
  </si>
  <si>
    <t>Coordinador Técnico</t>
  </si>
  <si>
    <t>Cliente:</t>
  </si>
  <si>
    <t>Wilintong Contreras Camacho</t>
  </si>
  <si>
    <t>Líder Operativo</t>
  </si>
  <si>
    <t>Fecha de recepción:</t>
  </si>
  <si>
    <t>Fecha de emisión:</t>
  </si>
  <si>
    <t>Descargos:</t>
  </si>
  <si>
    <t>1. Los resultados emitidos corresponden únicamente a la muestra recibida y ensayada.
2. El laboratorio de suelos, asfaltos y pavimentos de la UAERMV no se hace responsable por la validez de la información suministrada por el cliente, la cual corresponde a la identificación y fuente de la muestra sometida a ensayo. Esta información se encuentra en cursiva y subrayada.
3. Este informe no puede ser reproducido en su totalidad, ni parcialmente, sin la autorización escrita del laboratorio de suelos, asfaltos y pavimentos de la UAERMV. Los informes de ensayo sin firma no son validos.</t>
  </si>
  <si>
    <t>Aprobó</t>
  </si>
  <si>
    <t>Laboratorio de suelos, asfaltos y pavimentos de la UAERMV
Sede de Producción Parque Minero Industrial El Mochuelo Kilometro 3 vía Pasquilla localidad Ciudad Bolívar, Bogotá D.C. - Colombia
Tel: 3779555 Ext 1145   E- mail: p.laboratorio@umv.gov.co</t>
  </si>
  <si>
    <t>VERSIÓN: 5</t>
  </si>
  <si>
    <t>Observaciones:</t>
  </si>
  <si>
    <t>Ensayos realizados:</t>
  </si>
  <si>
    <t>El laboratorio no realiza muestro</t>
  </si>
  <si>
    <t>ael laboratorio no va conformidad</t>
  </si>
  <si>
    <t>Ensayos realizados</t>
  </si>
  <si>
    <t>FECHA DE APLICACIÓN: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</si>
</sst>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theme="0" tint="-0.499984740745262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sz val="7"/>
      <color theme="0" tint="-0.49998474074526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9" tint="0.39994506668294322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ashed">
        <color theme="0" tint="-0.24994659260841701"/>
      </bottom>
      <diagonal/>
    </border>
    <border>
      <left/>
      <right/>
      <top style="thin">
        <color auto="1"/>
      </top>
      <bottom style="dashed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5">
    <xf numFmtId="0" fontId="0" fillId="0" borderId="0" xfId="0"/>
    <xf numFmtId="0" fontId="2" fillId="0" borderId="0" xfId="1" applyFont="1" applyBorder="1" applyAlignment="1" applyProtection="1">
      <alignment horizontal="center" vertical="center"/>
    </xf>
    <xf numFmtId="0" fontId="1" fillId="0" borderId="0" xfId="1" applyFont="1" applyProtection="1"/>
    <xf numFmtId="0" fontId="1" fillId="2" borderId="0" xfId="1" applyFont="1" applyFill="1" applyProtection="1"/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/>
    <xf numFmtId="0" fontId="7" fillId="0" borderId="1" xfId="2" applyFont="1" applyFill="1" applyBorder="1" applyAlignment="1" applyProtection="1"/>
    <xf numFmtId="0" fontId="7" fillId="0" borderId="2" xfId="2" applyFont="1" applyFill="1" applyBorder="1" applyAlignment="1" applyProtection="1"/>
    <xf numFmtId="0" fontId="7" fillId="0" borderId="2" xfId="2" applyFont="1" applyFill="1" applyBorder="1" applyProtection="1"/>
    <xf numFmtId="0" fontId="7" fillId="0" borderId="3" xfId="2" applyFont="1" applyFill="1" applyBorder="1" applyAlignment="1" applyProtection="1"/>
    <xf numFmtId="0" fontId="3" fillId="0" borderId="10" xfId="2" applyFont="1" applyFill="1" applyBorder="1" applyAlignment="1" applyProtection="1">
      <alignment horizontal="center"/>
    </xf>
    <xf numFmtId="0" fontId="8" fillId="0" borderId="1" xfId="2" applyFont="1" applyFill="1" applyBorder="1" applyAlignment="1" applyProtection="1">
      <alignment horizontal="center"/>
    </xf>
    <xf numFmtId="0" fontId="7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 applyProtection="1"/>
    <xf numFmtId="0" fontId="3" fillId="0" borderId="0" xfId="2" applyFont="1" applyFill="1" applyAlignment="1" applyProtection="1">
      <alignment horizontal="center"/>
    </xf>
    <xf numFmtId="0" fontId="7" fillId="0" borderId="0" xfId="2" applyFont="1" applyFill="1" applyProtection="1"/>
    <xf numFmtId="0" fontId="7" fillId="0" borderId="4" xfId="2" applyFont="1" applyFill="1" applyBorder="1" applyAlignment="1" applyProtection="1"/>
    <xf numFmtId="0" fontId="7" fillId="4" borderId="0" xfId="2" applyFont="1" applyFill="1" applyBorder="1" applyAlignment="1" applyProtection="1"/>
    <xf numFmtId="0" fontId="7" fillId="4" borderId="0" xfId="2" applyFont="1" applyFill="1" applyBorder="1" applyProtection="1"/>
    <xf numFmtId="0" fontId="1" fillId="4" borderId="0" xfId="2" applyFont="1" applyFill="1" applyBorder="1" applyAlignment="1" applyProtection="1"/>
    <xf numFmtId="0" fontId="7" fillId="4" borderId="0" xfId="2" applyFont="1" applyFill="1" applyProtection="1"/>
    <xf numFmtId="0" fontId="9" fillId="4" borderId="0" xfId="2" applyFont="1" applyFill="1" applyBorder="1" applyAlignment="1" applyProtection="1"/>
    <xf numFmtId="0" fontId="7" fillId="4" borderId="5" xfId="2" applyFont="1" applyFill="1" applyBorder="1" applyAlignment="1" applyProtection="1"/>
    <xf numFmtId="0" fontId="7" fillId="5" borderId="11" xfId="2" applyFont="1" applyFill="1" applyBorder="1" applyAlignment="1" applyProtection="1">
      <protection locked="0"/>
    </xf>
    <xf numFmtId="0" fontId="7" fillId="0" borderId="12" xfId="2" applyFont="1" applyFill="1" applyBorder="1" applyAlignment="1" applyProtection="1"/>
    <xf numFmtId="0" fontId="1" fillId="0" borderId="4" xfId="2" applyFont="1" applyFill="1" applyBorder="1" applyAlignment="1" applyProtection="1"/>
    <xf numFmtId="0" fontId="8" fillId="3" borderId="4" xfId="2" applyFont="1" applyFill="1" applyBorder="1" applyAlignment="1" applyProtection="1">
      <alignment horizontal="center"/>
    </xf>
    <xf numFmtId="0" fontId="8" fillId="3" borderId="0" xfId="2" applyFont="1" applyFill="1" applyBorder="1" applyAlignment="1" applyProtection="1">
      <alignment horizontal="center"/>
    </xf>
    <xf numFmtId="0" fontId="8" fillId="3" borderId="5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/>
    <xf numFmtId="0" fontId="3" fillId="3" borderId="4" xfId="2" applyFont="1" applyFill="1" applyBorder="1" applyProtection="1"/>
    <xf numFmtId="0" fontId="3" fillId="3" borderId="0" xfId="2" applyFont="1" applyFill="1" applyBorder="1" applyAlignment="1" applyProtection="1">
      <alignment horizontal="center"/>
    </xf>
    <xf numFmtId="0" fontId="3" fillId="3" borderId="4" xfId="2" applyFont="1" applyFill="1" applyBorder="1" applyAlignment="1" applyProtection="1">
      <alignment horizontal="center"/>
    </xf>
    <xf numFmtId="0" fontId="3" fillId="3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vertical="center"/>
    </xf>
    <xf numFmtId="0" fontId="8" fillId="3" borderId="0" xfId="2" applyFont="1" applyFill="1" applyBorder="1" applyAlignment="1" applyProtection="1">
      <alignment vertical="center"/>
    </xf>
    <xf numFmtId="0" fontId="8" fillId="3" borderId="5" xfId="2" applyFont="1" applyFill="1" applyBorder="1" applyAlignment="1" applyProtection="1">
      <alignment vertical="center"/>
    </xf>
    <xf numFmtId="0" fontId="1" fillId="4" borderId="12" xfId="2" applyFont="1" applyFill="1" applyBorder="1" applyAlignment="1" applyProtection="1"/>
    <xf numFmtId="0" fontId="11" fillId="4" borderId="4" xfId="0" applyFont="1" applyFill="1" applyBorder="1" applyAlignment="1" applyProtection="1">
      <alignment horizontal="left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left" vertical="center" wrapText="1"/>
    </xf>
    <xf numFmtId="0" fontId="1" fillId="0" borderId="4" xfId="2" applyFont="1" applyFill="1" applyBorder="1" applyAlignment="1" applyProtection="1">
      <alignment vertical="center"/>
    </xf>
    <xf numFmtId="0" fontId="4" fillId="0" borderId="0" xfId="2" applyFont="1" applyFill="1" applyBorder="1" applyProtection="1"/>
    <xf numFmtId="0" fontId="4" fillId="0" borderId="0" xfId="2" applyFont="1" applyFill="1" applyBorder="1" applyAlignment="1" applyProtection="1"/>
    <xf numFmtId="0" fontId="4" fillId="0" borderId="5" xfId="2" applyFont="1" applyFill="1" applyBorder="1" applyAlignment="1" applyProtection="1"/>
    <xf numFmtId="0" fontId="1" fillId="4" borderId="4" xfId="2" applyFont="1" applyFill="1" applyBorder="1" applyAlignment="1" applyProtection="1"/>
    <xf numFmtId="0" fontId="1" fillId="4" borderId="5" xfId="2" applyFont="1" applyFill="1" applyBorder="1" applyAlignment="1" applyProtection="1"/>
    <xf numFmtId="0" fontId="1" fillId="0" borderId="12" xfId="2" applyFont="1" applyFill="1" applyBorder="1" applyAlignment="1" applyProtection="1">
      <alignment horizontal="center"/>
    </xf>
    <xf numFmtId="0" fontId="1" fillId="0" borderId="0" xfId="2" applyFont="1" applyFill="1" applyBorder="1" applyAlignment="1" applyProtection="1"/>
    <xf numFmtId="0" fontId="4" fillId="4" borderId="0" xfId="2" applyFont="1" applyFill="1" applyBorder="1" applyAlignment="1" applyProtection="1">
      <alignment vertical="center"/>
    </xf>
    <xf numFmtId="0" fontId="1" fillId="0" borderId="4" xfId="2" applyFont="1" applyFill="1" applyBorder="1" applyProtection="1"/>
    <xf numFmtId="0" fontId="1" fillId="4" borderId="0" xfId="2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11" xfId="2" applyFont="1" applyFill="1" applyBorder="1" applyAlignment="1" applyProtection="1">
      <protection locked="0"/>
    </xf>
    <xf numFmtId="0" fontId="1" fillId="0" borderId="7" xfId="2" applyFont="1" applyFill="1" applyBorder="1" applyAlignment="1" applyProtection="1"/>
    <xf numFmtId="0" fontId="10" fillId="0" borderId="0" xfId="2" applyFont="1" applyFill="1" applyBorder="1" applyAlignment="1" applyProtection="1"/>
    <xf numFmtId="0" fontId="1" fillId="0" borderId="2" xfId="2" applyFont="1" applyFill="1" applyBorder="1" applyAlignment="1" applyProtection="1"/>
    <xf numFmtId="0" fontId="1" fillId="0" borderId="0" xfId="1" applyFont="1" applyFill="1" applyBorder="1" applyProtection="1"/>
    <xf numFmtId="0" fontId="4" fillId="0" borderId="0" xfId="2" applyFont="1" applyFill="1" applyBorder="1" applyAlignment="1" applyProtection="1">
      <alignment vertical="center"/>
    </xf>
    <xf numFmtId="0" fontId="1" fillId="0" borderId="4" xfId="1" applyFont="1" applyFill="1" applyBorder="1" applyProtection="1"/>
    <xf numFmtId="0" fontId="1" fillId="4" borderId="0" xfId="1" applyFont="1" applyFill="1" applyBorder="1" applyProtection="1"/>
    <xf numFmtId="0" fontId="1" fillId="4" borderId="5" xfId="1" applyFont="1" applyFill="1" applyBorder="1" applyProtection="1"/>
    <xf numFmtId="0" fontId="8" fillId="5" borderId="0" xfId="1" applyFont="1" applyFill="1" applyBorder="1" applyProtection="1">
      <protection locked="0"/>
    </xf>
    <xf numFmtId="0" fontId="7" fillId="0" borderId="0" xfId="1" applyFont="1" applyFill="1" applyProtection="1"/>
    <xf numFmtId="0" fontId="1" fillId="4" borderId="4" xfId="2" applyFont="1" applyFill="1" applyBorder="1" applyAlignment="1" applyProtection="1">
      <alignment vertical="center"/>
    </xf>
    <xf numFmtId="0" fontId="14" fillId="4" borderId="5" xfId="2" applyFont="1" applyFill="1" applyBorder="1" applyAlignment="1" applyProtection="1">
      <alignment horizontal="justify" vertical="center" wrapText="1"/>
    </xf>
    <xf numFmtId="0" fontId="14" fillId="4" borderId="0" xfId="2" applyFont="1" applyFill="1" applyBorder="1" applyAlignment="1" applyProtection="1">
      <alignment horizontal="justify" vertical="center" wrapText="1"/>
    </xf>
    <xf numFmtId="14" fontId="14" fillId="4" borderId="0" xfId="2" applyNumberFormat="1" applyFont="1" applyFill="1" applyBorder="1" applyAlignment="1" applyProtection="1">
      <alignment horizontal="justify" vertical="center" wrapText="1"/>
      <protection locked="0"/>
    </xf>
    <xf numFmtId="14" fontId="14" fillId="4" borderId="0" xfId="2" applyNumberFormat="1" applyFont="1" applyFill="1" applyBorder="1" applyAlignment="1" applyProtection="1">
      <alignment horizontal="justify" vertical="center" wrapText="1"/>
    </xf>
    <xf numFmtId="0" fontId="1" fillId="0" borderId="0" xfId="2" applyFont="1" applyFill="1" applyBorder="1" applyAlignment="1" applyProtection="1">
      <alignment vertical="center"/>
    </xf>
    <xf numFmtId="0" fontId="1" fillId="0" borderId="0" xfId="2" applyFont="1" applyFill="1" applyAlignment="1" applyProtection="1">
      <alignment vertical="center"/>
    </xf>
    <xf numFmtId="0" fontId="1" fillId="4" borderId="0" xfId="2" applyFont="1" applyFill="1" applyBorder="1" applyAlignment="1" applyProtection="1">
      <alignment vertical="center"/>
    </xf>
    <xf numFmtId="0" fontId="8" fillId="4" borderId="0" xfId="2" applyFont="1" applyFill="1" applyBorder="1" applyAlignment="1" applyProtection="1">
      <alignment vertical="center"/>
    </xf>
    <xf numFmtId="0" fontId="15" fillId="4" borderId="0" xfId="2" applyFont="1" applyFill="1" applyBorder="1" applyAlignment="1" applyProtection="1">
      <alignment horizontal="justify" vertical="center" wrapText="1"/>
    </xf>
    <xf numFmtId="0" fontId="14" fillId="0" borderId="0" xfId="2" applyFont="1" applyFill="1" applyBorder="1" applyAlignment="1" applyProtection="1">
      <alignment horizontal="justify" vertical="center" wrapText="1"/>
    </xf>
    <xf numFmtId="0" fontId="15" fillId="0" borderId="0" xfId="2" applyFont="1" applyFill="1" applyBorder="1" applyAlignment="1" applyProtection="1">
      <alignment horizontal="justify" vertical="center" wrapText="1"/>
    </xf>
    <xf numFmtId="0" fontId="1" fillId="0" borderId="7" xfId="2" applyFont="1" applyFill="1" applyBorder="1" applyAlignment="1" applyProtection="1">
      <alignment vertical="center"/>
    </xf>
    <xf numFmtId="0" fontId="4" fillId="4" borderId="8" xfId="2" applyFont="1" applyFill="1" applyBorder="1" applyAlignment="1" applyProtection="1">
      <alignment vertical="center"/>
    </xf>
    <xf numFmtId="0" fontId="1" fillId="0" borderId="8" xfId="2" applyFont="1" applyFill="1" applyBorder="1" applyAlignment="1" applyProtection="1">
      <alignment vertical="center"/>
    </xf>
    <xf numFmtId="0" fontId="1" fillId="0" borderId="9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left" vertical="center"/>
    </xf>
    <xf numFmtId="0" fontId="13" fillId="4" borderId="0" xfId="2" applyFont="1" applyFill="1" applyBorder="1" applyAlignment="1" applyProtection="1">
      <alignment vertical="center"/>
    </xf>
    <xf numFmtId="164" fontId="1" fillId="4" borderId="0" xfId="2" applyNumberFormat="1" applyFont="1" applyFill="1" applyBorder="1" applyAlignment="1" applyProtection="1">
      <alignment vertical="center"/>
    </xf>
    <xf numFmtId="0" fontId="1" fillId="4" borderId="5" xfId="2" applyFont="1" applyFill="1" applyBorder="1" applyAlignment="1" applyProtection="1">
      <alignment vertical="center"/>
    </xf>
    <xf numFmtId="0" fontId="8" fillId="0" borderId="4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/>
    </xf>
    <xf numFmtId="0" fontId="1" fillId="0" borderId="5" xfId="2" applyFont="1" applyFill="1" applyBorder="1" applyAlignment="1" applyProtection="1">
      <alignment vertical="center"/>
    </xf>
    <xf numFmtId="0" fontId="10" fillId="0" borderId="4" xfId="2" applyFont="1" applyFill="1" applyBorder="1" applyAlignment="1" applyProtection="1">
      <alignment vertical="center" wrapText="1"/>
    </xf>
    <xf numFmtId="0" fontId="10" fillId="0" borderId="5" xfId="2" applyFont="1" applyFill="1" applyBorder="1" applyAlignment="1" applyProtection="1">
      <alignment vertical="center" wrapText="1"/>
    </xf>
    <xf numFmtId="0" fontId="10" fillId="0" borderId="0" xfId="2" applyFont="1" applyFill="1" applyBorder="1" applyAlignment="1" applyProtection="1">
      <alignment vertical="center" wrapText="1"/>
    </xf>
    <xf numFmtId="0" fontId="8" fillId="4" borderId="4" xfId="2" applyFont="1" applyFill="1" applyBorder="1" applyAlignment="1" applyProtection="1">
      <alignment horizontal="center"/>
    </xf>
    <xf numFmtId="0" fontId="8" fillId="4" borderId="5" xfId="2" applyFont="1" applyFill="1" applyBorder="1" applyAlignment="1" applyProtection="1">
      <alignment horizontal="center"/>
    </xf>
    <xf numFmtId="0" fontId="10" fillId="0" borderId="8" xfId="2" applyFont="1" applyFill="1" applyBorder="1" applyAlignment="1" applyProtection="1">
      <alignment vertical="center" wrapText="1"/>
    </xf>
    <xf numFmtId="0" fontId="10" fillId="0" borderId="9" xfId="2" applyFont="1" applyFill="1" applyBorder="1" applyAlignment="1" applyProtection="1">
      <alignment vertical="center" wrapText="1"/>
    </xf>
    <xf numFmtId="0" fontId="1" fillId="0" borderId="7" xfId="2" quotePrefix="1" applyFont="1" applyFill="1" applyBorder="1" applyAlignment="1" applyProtection="1">
      <alignment vertical="center"/>
    </xf>
    <xf numFmtId="0" fontId="1" fillId="0" borderId="9" xfId="2" quotePrefix="1" applyFont="1" applyFill="1" applyBorder="1" applyAlignment="1" applyProtection="1">
      <alignment vertical="center"/>
    </xf>
    <xf numFmtId="0" fontId="15" fillId="4" borderId="0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</xf>
    <xf numFmtId="0" fontId="18" fillId="0" borderId="0" xfId="1" applyFont="1" applyFill="1" applyBorder="1" applyAlignment="1" applyProtection="1">
      <alignment horizontal="center" wrapText="1"/>
    </xf>
    <xf numFmtId="0" fontId="1" fillId="0" borderId="0" xfId="2" applyFont="1" applyFill="1" applyProtection="1"/>
    <xf numFmtId="0" fontId="1" fillId="0" borderId="0" xfId="2" applyFont="1" applyFill="1" applyBorder="1" applyProtection="1"/>
    <xf numFmtId="0" fontId="1" fillId="0" borderId="5" xfId="2" applyFont="1" applyFill="1" applyBorder="1" applyProtection="1"/>
    <xf numFmtId="0" fontId="1" fillId="0" borderId="7" xfId="2" applyFont="1" applyFill="1" applyBorder="1" applyProtection="1"/>
    <xf numFmtId="0" fontId="1" fillId="0" borderId="8" xfId="2" applyFont="1" applyFill="1" applyBorder="1" applyProtection="1"/>
    <xf numFmtId="0" fontId="1" fillId="0" borderId="9" xfId="2" applyFont="1" applyFill="1" applyBorder="1" applyProtection="1"/>
    <xf numFmtId="0" fontId="8" fillId="0" borderId="7" xfId="2" applyFont="1" applyFill="1" applyBorder="1" applyAlignment="1" applyProtection="1">
      <alignment horizontal="right" vertical="center" wrapText="1"/>
    </xf>
    <xf numFmtId="0" fontId="8" fillId="0" borderId="8" xfId="2" applyFont="1" applyFill="1" applyBorder="1" applyAlignment="1" applyProtection="1">
      <alignment horizontal="right" vertical="center" wrapText="1"/>
    </xf>
    <xf numFmtId="0" fontId="8" fillId="0" borderId="8" xfId="2" applyFont="1" applyFill="1" applyBorder="1" applyAlignment="1" applyProtection="1">
      <alignment vertical="center" wrapText="1"/>
    </xf>
    <xf numFmtId="0" fontId="8" fillId="0" borderId="18" xfId="2" applyFont="1" applyFill="1" applyBorder="1" applyAlignment="1" applyProtection="1">
      <alignment vertical="center" wrapText="1"/>
    </xf>
    <xf numFmtId="0" fontId="10" fillId="0" borderId="18" xfId="2" applyFont="1" applyFill="1" applyBorder="1" applyAlignment="1" applyProtection="1">
      <alignment vertical="center" wrapText="1"/>
    </xf>
    <xf numFmtId="0" fontId="10" fillId="0" borderId="17" xfId="2" applyFont="1" applyFill="1" applyBorder="1" applyAlignment="1" applyProtection="1">
      <alignment vertical="center" wrapText="1"/>
    </xf>
    <xf numFmtId="1" fontId="21" fillId="4" borderId="0" xfId="2" applyNumberFormat="1" applyFont="1" applyFill="1" applyBorder="1" applyAlignment="1" applyProtection="1">
      <alignment horizontal="left" vertical="center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center" vertical="center"/>
    </xf>
    <xf numFmtId="0" fontId="15" fillId="3" borderId="4" xfId="2" applyFont="1" applyFill="1" applyBorder="1" applyAlignment="1" applyProtection="1">
      <alignment horizontal="center" vertical="center"/>
    </xf>
    <xf numFmtId="0" fontId="15" fillId="3" borderId="0" xfId="2" applyFont="1" applyFill="1" applyBorder="1" applyAlignment="1" applyProtection="1">
      <alignment horizontal="center" vertical="center"/>
    </xf>
    <xf numFmtId="0" fontId="15" fillId="3" borderId="5" xfId="2" applyFont="1" applyFill="1" applyBorder="1" applyAlignment="1" applyProtection="1">
      <alignment horizontal="center" vertical="center"/>
    </xf>
    <xf numFmtId="0" fontId="1" fillId="0" borderId="4" xfId="2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horizontal="center" vertical="center"/>
    </xf>
    <xf numFmtId="0" fontId="16" fillId="0" borderId="4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5" xfId="2" applyFont="1" applyFill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/>
    </xf>
    <xf numFmtId="0" fontId="1" fillId="0" borderId="2" xfId="1" applyFont="1" applyBorder="1" applyAlignment="1" applyProtection="1">
      <alignment horizontal="center"/>
    </xf>
    <xf numFmtId="0" fontId="1" fillId="0" borderId="3" xfId="1" applyFont="1" applyBorder="1" applyAlignment="1" applyProtection="1">
      <alignment horizontal="center"/>
    </xf>
    <xf numFmtId="0" fontId="1" fillId="0" borderId="4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0" borderId="5" xfId="1" applyFont="1" applyBorder="1" applyAlignment="1" applyProtection="1">
      <alignment horizontal="center"/>
    </xf>
    <xf numFmtId="0" fontId="1" fillId="0" borderId="7" xfId="1" applyFont="1" applyBorder="1" applyAlignment="1" applyProtection="1">
      <alignment horizontal="center"/>
    </xf>
    <xf numFmtId="0" fontId="1" fillId="0" borderId="8" xfId="1" applyFont="1" applyBorder="1" applyAlignment="1" applyProtection="1">
      <alignment horizontal="center"/>
    </xf>
    <xf numFmtId="0" fontId="1" fillId="0" borderId="9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0" xfId="2" applyFont="1" applyFill="1" applyBorder="1" applyAlignment="1" applyProtection="1">
      <alignment horizontal="center" vertical="center" wrapText="1"/>
    </xf>
    <xf numFmtId="0" fontId="4" fillId="4" borderId="0" xfId="2" applyFont="1" applyFill="1" applyBorder="1" applyAlignment="1" applyProtection="1">
      <alignment horizontal="left"/>
    </xf>
    <xf numFmtId="0" fontId="13" fillId="4" borderId="0" xfId="2" applyFont="1" applyFill="1" applyBorder="1" applyAlignment="1" applyProtection="1">
      <alignment horizontal="left" vertical="center"/>
      <protection locked="0"/>
    </xf>
    <xf numFmtId="0" fontId="1" fillId="0" borderId="5" xfId="2" applyFont="1" applyFill="1" applyBorder="1" applyAlignment="1" applyProtection="1">
      <alignment horizontal="center"/>
    </xf>
    <xf numFmtId="0" fontId="4" fillId="4" borderId="0" xfId="2" applyFont="1" applyFill="1" applyBorder="1" applyProtection="1"/>
    <xf numFmtId="0" fontId="8" fillId="3" borderId="1" xfId="2" applyFont="1" applyFill="1" applyBorder="1" applyAlignment="1" applyProtection="1">
      <alignment horizontal="center" vertical="center"/>
    </xf>
    <xf numFmtId="0" fontId="8" fillId="3" borderId="2" xfId="2" applyFont="1" applyFill="1" applyBorder="1" applyAlignment="1" applyProtection="1">
      <alignment horizontal="center" vertical="center"/>
    </xf>
    <xf numFmtId="0" fontId="8" fillId="3" borderId="3" xfId="2" applyFont="1" applyFill="1" applyBorder="1" applyAlignment="1" applyProtection="1">
      <alignment horizontal="center" vertical="center"/>
    </xf>
    <xf numFmtId="0" fontId="2" fillId="4" borderId="0" xfId="2" applyFont="1" applyFill="1" applyBorder="1" applyAlignment="1" applyProtection="1">
      <alignment horizontal="right"/>
      <protection locked="0"/>
    </xf>
    <xf numFmtId="0" fontId="10" fillId="4" borderId="0" xfId="2" applyFont="1" applyFill="1" applyBorder="1" applyAlignment="1" applyProtection="1">
      <alignment horizontal="center"/>
    </xf>
    <xf numFmtId="0" fontId="8" fillId="4" borderId="0" xfId="2" applyFont="1" applyFill="1" applyBorder="1" applyAlignment="1" applyProtection="1">
      <alignment horizontal="left"/>
    </xf>
    <xf numFmtId="0" fontId="1" fillId="4" borderId="0" xfId="2" applyFont="1" applyFill="1" applyBorder="1" applyAlignment="1" applyProtection="1">
      <alignment horizontal="center"/>
    </xf>
    <xf numFmtId="0" fontId="1" fillId="4" borderId="5" xfId="2" applyFont="1" applyFill="1" applyBorder="1" applyAlignment="1" applyProtection="1">
      <alignment horizontal="center"/>
    </xf>
    <xf numFmtId="0" fontId="3" fillId="3" borderId="3" xfId="2" applyFont="1" applyFill="1" applyBorder="1" applyAlignment="1" applyProtection="1">
      <alignment horizontal="center" vertical="center"/>
    </xf>
    <xf numFmtId="0" fontId="3" fillId="3" borderId="5" xfId="2" applyFont="1" applyFill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left"/>
    </xf>
    <xf numFmtId="0" fontId="8" fillId="3" borderId="1" xfId="2" applyFont="1" applyFill="1" applyBorder="1" applyAlignment="1" applyProtection="1">
      <alignment horizontal="center"/>
    </xf>
    <xf numFmtId="0" fontId="8" fillId="3" borderId="2" xfId="2" applyFont="1" applyFill="1" applyBorder="1" applyAlignment="1" applyProtection="1">
      <alignment horizontal="center"/>
    </xf>
    <xf numFmtId="0" fontId="8" fillId="3" borderId="3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center"/>
    </xf>
    <xf numFmtId="0" fontId="3" fillId="3" borderId="2" xfId="2" applyFont="1" applyFill="1" applyBorder="1" applyAlignment="1" applyProtection="1">
      <alignment horizontal="center"/>
    </xf>
    <xf numFmtId="0" fontId="13" fillId="4" borderId="0" xfId="2" applyFont="1" applyFill="1" applyBorder="1" applyAlignment="1" applyProtection="1">
      <alignment horizontal="justify" vertical="top" wrapText="1"/>
    </xf>
    <xf numFmtId="0" fontId="8" fillId="4" borderId="0" xfId="2" applyFont="1" applyFill="1" applyBorder="1" applyAlignment="1" applyProtection="1">
      <alignment horizontal="left" vertical="center"/>
    </xf>
    <xf numFmtId="0" fontId="4" fillId="4" borderId="0" xfId="2" applyFont="1" applyFill="1" applyBorder="1" applyAlignment="1" applyProtection="1"/>
    <xf numFmtId="0" fontId="1" fillId="0" borderId="4" xfId="2" quotePrefix="1" applyFont="1" applyFill="1" applyBorder="1" applyAlignment="1" applyProtection="1">
      <alignment horizontal="center" vertical="center"/>
    </xf>
    <xf numFmtId="0" fontId="1" fillId="0" borderId="7" xfId="2" applyFont="1" applyFill="1" applyBorder="1" applyAlignment="1" applyProtection="1">
      <alignment horizontal="center" vertical="center"/>
    </xf>
    <xf numFmtId="0" fontId="1" fillId="0" borderId="0" xfId="2" quotePrefix="1" applyFont="1" applyFill="1" applyBorder="1" applyAlignment="1" applyProtection="1">
      <alignment horizontal="center" vertical="center"/>
    </xf>
    <xf numFmtId="0" fontId="1" fillId="0" borderId="8" xfId="2" applyFont="1" applyFill="1" applyBorder="1" applyAlignment="1" applyProtection="1">
      <alignment horizontal="center" vertical="center"/>
    </xf>
    <xf numFmtId="0" fontId="1" fillId="0" borderId="9" xfId="2" applyFont="1" applyFill="1" applyBorder="1" applyAlignment="1" applyProtection="1">
      <alignment horizontal="center"/>
    </xf>
    <xf numFmtId="49" fontId="13" fillId="4" borderId="0" xfId="2" applyNumberFormat="1" applyFont="1" applyFill="1" applyBorder="1" applyAlignment="1" applyProtection="1">
      <alignment horizontal="left" vertical="center"/>
      <protection locked="0"/>
    </xf>
    <xf numFmtId="1" fontId="13" fillId="4" borderId="0" xfId="2" applyNumberFormat="1" applyFont="1" applyFill="1" applyBorder="1" applyAlignment="1" applyProtection="1">
      <alignment horizontal="right" vertical="center"/>
      <protection locked="0"/>
    </xf>
    <xf numFmtId="2" fontId="13" fillId="4" borderId="0" xfId="2" applyNumberFormat="1" applyFont="1" applyFill="1" applyBorder="1" applyAlignment="1" applyProtection="1">
      <alignment horizontal="right" vertical="center"/>
    </xf>
    <xf numFmtId="164" fontId="13" fillId="4" borderId="0" xfId="2" applyNumberFormat="1" applyFont="1" applyFill="1" applyBorder="1" applyAlignment="1" applyProtection="1">
      <alignment horizontal="left" vertical="center"/>
    </xf>
    <xf numFmtId="1" fontId="21" fillId="4" borderId="0" xfId="2" applyNumberFormat="1" applyFont="1" applyFill="1" applyBorder="1" applyAlignment="1" applyProtection="1">
      <alignment horizontal="left" vertical="center"/>
    </xf>
    <xf numFmtId="164" fontId="1" fillId="4" borderId="0" xfId="2" applyNumberFormat="1" applyFont="1" applyFill="1" applyBorder="1" applyAlignment="1" applyProtection="1">
      <alignment horizontal="left" vertical="center"/>
      <protection locked="0"/>
    </xf>
    <xf numFmtId="0" fontId="13" fillId="4" borderId="0" xfId="2" applyFont="1" applyFill="1" applyBorder="1" applyAlignment="1" applyProtection="1">
      <alignment horizontal="left" vertical="center"/>
    </xf>
    <xf numFmtId="0" fontId="1" fillId="4" borderId="0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justify" wrapText="1"/>
    </xf>
    <xf numFmtId="0" fontId="8" fillId="4" borderId="1" xfId="2" applyFont="1" applyFill="1" applyBorder="1" applyAlignment="1" applyProtection="1">
      <alignment horizontal="center"/>
    </xf>
    <xf numFmtId="0" fontId="8" fillId="4" borderId="3" xfId="2" applyFont="1" applyFill="1" applyBorder="1" applyAlignment="1" applyProtection="1">
      <alignment horizontal="center"/>
    </xf>
    <xf numFmtId="0" fontId="8" fillId="4" borderId="0" xfId="2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" wrapText="1"/>
    </xf>
    <xf numFmtId="0" fontId="17" fillId="0" borderId="0" xfId="1" applyFont="1" applyFill="1" applyBorder="1" applyAlignment="1" applyProtection="1">
      <alignment horizontal="center" wrapText="1"/>
    </xf>
    <xf numFmtId="0" fontId="1" fillId="4" borderId="4" xfId="1" applyFont="1" applyFill="1" applyBorder="1" applyAlignment="1" applyProtection="1">
      <alignment horizontal="center"/>
      <protection locked="0"/>
    </xf>
    <xf numFmtId="0" fontId="1" fillId="4" borderId="0" xfId="1" applyFont="1" applyFill="1" applyBorder="1" applyAlignment="1" applyProtection="1">
      <alignment horizontal="center"/>
      <protection locked="0"/>
    </xf>
    <xf numFmtId="0" fontId="1" fillId="4" borderId="5" xfId="1" applyFont="1" applyFill="1" applyBorder="1" applyAlignment="1" applyProtection="1">
      <alignment horizontal="center"/>
      <protection locked="0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6" xfId="1" applyFont="1" applyFill="1" applyBorder="1" applyAlignment="1" applyProtection="1">
      <alignment horizontal="center" vertical="center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14" xfId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 vertical="center" wrapText="1"/>
    </xf>
    <xf numFmtId="0" fontId="8" fillId="0" borderId="2" xfId="2" applyFont="1" applyFill="1" applyBorder="1" applyAlignment="1" applyProtection="1">
      <alignment horizontal="right" vertical="center" wrapText="1"/>
    </xf>
  </cellXfs>
  <cellStyles count="3">
    <cellStyle name="Normal" xfId="0" builtinId="0"/>
    <cellStyle name="Normal 2 4" xfId="1"/>
    <cellStyle name="Normal 3 2" xfId="2"/>
  </cellStyles>
  <dxfs count="2">
    <dxf>
      <font>
        <color rgb="FF9C000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105682</xdr:colOff>
      <xdr:row>0</xdr:row>
      <xdr:rowOff>81189</xdr:rowOff>
    </xdr:from>
    <xdr:to>
      <xdr:col>3</xdr:col>
      <xdr:colOff>105682</xdr:colOff>
      <xdr:row>4</xdr:row>
      <xdr:rowOff>115389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F8B308F9-B209-477F-B3C1-5DCCE8504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82" y="81189"/>
          <a:ext cx="714375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45</xdr:row>
      <xdr:rowOff>0</xdr:rowOff>
    </xdr:from>
    <xdr:to>
      <xdr:col>17</xdr:col>
      <xdr:colOff>104775</xdr:colOff>
      <xdr:row>45</xdr:row>
      <xdr:rowOff>0</xdr:rowOff>
    </xdr:to>
    <xdr:cxnSp macro="">
      <xdr:nvCxnSpPr>
        <xdr:cNvPr id="7" name="Conector recto 6"/>
        <xdr:cNvCxnSpPr/>
      </xdr:nvCxnSpPr>
      <xdr:spPr>
        <a:xfrm>
          <a:off x="1952625" y="8001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2.%20Apiq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Clasificac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Nueva%20carpeta/GLAB-FM-005%20V8%20Inf.%20Limite%20liquido,%20plastico%20e%20Indice%20de%20plasticida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9.%20Acreditacion/1.%20Control%20de%20documentos/2.%20Aprobaciones/Julio/GLAB-FM-005%20V9%20Inf.%20Limite%20liquido,%20plastico%20e%20Indice%20de%20plasticidad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2.%20Apiques/2.%20Apiques%20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Formatos/Contenido%20de%20agua%20(Humeda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Concreto/Agregado%20Fino/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9.Acreditacion\1.%20Control%20de%20documentos\1.%20Aprobaciones\55.%20Aprobaciones%202022-08-\2.%20Formatos\GLAB-FM-019%20V10%20Formato%20Inf.%20Gravedad%20especifica%20finos%20sept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Mezcla%20asfaltica/Agregado%20fino/Agregado%20fino%20(Mensual)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7.%20Petreos\GLAB-FM-164%20v2%20Inf.%20Granulometria%20diaria%20sept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Formatos\1.%20Formatos%20de%20informe\2.%20Apiques\Ap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C26">
            <v>0</v>
          </cell>
        </row>
        <row r="27">
          <cell r="A27" t="str">
            <v xml:space="preserve">VARGAS PABLO </v>
          </cell>
          <cell r="C27">
            <v>0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EQUIVALENTE"/>
      <sheetName val="M.O.  M1"/>
      <sheetName val="CLASIFICACION M2"/>
      <sheetName val="M.O.  M2"/>
      <sheetName val="CLASIFICACION M3"/>
      <sheetName val="M.O.  M3"/>
      <sheetName val="firmas"/>
    </sheetNames>
    <sheetDataSet>
      <sheetData sheetId="0" refreshError="1"/>
      <sheetData sheetId="1" refreshError="1"/>
      <sheetData sheetId="2" refreshError="1">
        <row r="55">
          <cell r="F55" t="str">
            <v>--</v>
          </cell>
          <cell r="J55" t="str">
            <v>--</v>
          </cell>
          <cell r="N55" t="str">
            <v>--</v>
          </cell>
        </row>
      </sheetData>
      <sheetData sheetId="3" refreshError="1">
        <row r="57">
          <cell r="C57" t="str">
            <v>--</v>
          </cell>
          <cell r="G57" t="str">
            <v>--</v>
          </cell>
          <cell r="L57" t="str">
            <v>--</v>
          </cell>
        </row>
      </sheetData>
      <sheetData sheetId="4" refreshError="1">
        <row r="29">
          <cell r="G29" t="str">
            <v>--</v>
          </cell>
        </row>
      </sheetData>
      <sheetData sheetId="5" refreshError="1"/>
      <sheetData sheetId="6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7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8" refreshError="1"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  <sheetData sheetId="9" refreshError="1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B11" t="str">
            <v>Laboratorista</v>
          </cell>
        </row>
        <row r="12">
          <cell r="A12" t="str">
            <v>RINCON SATURNINO</v>
          </cell>
          <cell r="B12" t="str">
            <v>Coordinador Operativo</v>
          </cell>
          <cell r="C12">
            <v>1</v>
          </cell>
        </row>
        <row r="13">
          <cell r="A13" t="str">
            <v xml:space="preserve">MOLINA JOSE </v>
          </cell>
          <cell r="B13" t="str">
            <v>Auxiliar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  <cell r="B28" t="str">
            <v>Analista  técnico</v>
          </cell>
        </row>
        <row r="29">
          <cell r="A29" t="str">
            <v>RINCON SATURNINO</v>
          </cell>
          <cell r="B29" t="str">
            <v>Coordinador operativo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CION M1"/>
    </sheetNames>
    <sheetDataSet>
      <sheetData sheetId="0">
        <row r="18">
          <cell r="C18">
            <v>50</v>
          </cell>
        </row>
        <row r="61">
          <cell r="E61" t="str">
            <v>--</v>
          </cell>
          <cell r="J61" t="str">
            <v>--</v>
          </cell>
          <cell r="N61" t="str">
            <v>--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ncabezado"/>
      <sheetName val="INV 222-13 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</row>
        <row r="13">
          <cell r="A13" t="str">
            <v>SAENZ JESSICA</v>
          </cell>
        </row>
        <row r="14">
          <cell r="A14" t="str">
            <v>PRADA CESAR</v>
          </cell>
        </row>
        <row r="15">
          <cell r="A15" t="str">
            <v xml:space="preserve">VARGAS JUAN </v>
          </cell>
        </row>
        <row r="16">
          <cell r="A16" t="str">
            <v>CANO LUIS EDUARDO</v>
          </cell>
        </row>
        <row r="17">
          <cell r="A17" t="str">
            <v xml:space="preserve">RIAÑO JOSE 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 xml:space="preserve">VELASQUEZ JUAN CAMILO </v>
          </cell>
        </row>
        <row r="21">
          <cell r="A21" t="str">
            <v xml:space="preserve">QUIÑONES ETIEL </v>
          </cell>
        </row>
        <row r="22">
          <cell r="A22" t="str">
            <v>VANEGAS BRAYAN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</row>
        <row r="27">
          <cell r="A27" t="str">
            <v>JUNCO DIEGO</v>
          </cell>
        </row>
        <row r="28">
          <cell r="A28" t="str">
            <v>GONZALEZ CAMILO</v>
          </cell>
        </row>
        <row r="29">
          <cell r="A29" t="str">
            <v>MONTENEGRO EDGAR</v>
          </cell>
        </row>
        <row r="30">
          <cell r="A30" t="str">
            <v>PRADA PEDRO</v>
          </cell>
        </row>
        <row r="31">
          <cell r="A31" t="str">
            <v>SUAREZ DIEGO</v>
          </cell>
        </row>
        <row r="32">
          <cell r="A32" t="str">
            <v>--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</row>
        <row r="36">
          <cell r="C36">
            <v>1</v>
          </cell>
        </row>
        <row r="37">
          <cell r="A37" t="str">
            <v>--</v>
          </cell>
        </row>
        <row r="39">
          <cell r="A39" t="str">
            <v>CINDY NATHALY SASTOQUE</v>
          </cell>
        </row>
        <row r="40">
          <cell r="A40" t="str">
            <v>CONTRERAS WILINTONG</v>
          </cell>
        </row>
        <row r="41">
          <cell r="A41" t="str">
            <v>--</v>
          </cell>
        </row>
      </sheetData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9"/>
  <sheetViews>
    <sheetView showGridLines="0" tabSelected="1" view="pageBreakPreview" zoomScaleSheetLayoutView="100" workbookViewId="0">
      <selection activeCell="I16" sqref="I16:Y16"/>
    </sheetView>
  </sheetViews>
  <sheetFormatPr baseColWidth="10" defaultColWidth="9.140625" defaultRowHeight="12.75" x14ac:dyDescent="0.2"/>
  <cols>
    <col min="1" max="26" width="3.5703125" style="109" customWidth="1"/>
    <col min="27" max="27" width="13.28515625" style="109" hidden="1" customWidth="1"/>
    <col min="28" max="29" width="19.7109375" style="109" hidden="1" customWidth="1"/>
    <col min="30" max="30" width="23" style="109" hidden="1" customWidth="1"/>
    <col min="31" max="32" width="19.7109375" style="109" hidden="1" customWidth="1"/>
    <col min="33" max="33" width="3.5703125" style="109" hidden="1" customWidth="1"/>
    <col min="34" max="34" width="19.140625" style="109" hidden="1" customWidth="1"/>
    <col min="35" max="52" width="25.5703125" style="109" hidden="1" customWidth="1"/>
    <col min="53" max="53" width="7.28515625" style="109" hidden="1" customWidth="1"/>
    <col min="54" max="54" width="4.42578125" style="109" hidden="1" customWidth="1"/>
    <col min="55" max="55" width="25" style="109" hidden="1" customWidth="1"/>
    <col min="56" max="62" width="23.28515625" style="109" hidden="1" customWidth="1"/>
    <col min="63" max="63" width="15.85546875" style="109" hidden="1" customWidth="1"/>
    <col min="64" max="64" width="19.42578125" style="109" hidden="1" customWidth="1"/>
    <col min="65" max="66" width="9.140625" style="109" hidden="1" customWidth="1"/>
    <col min="67" max="67" width="9.140625" style="109" customWidth="1"/>
    <col min="68" max="277" width="9.140625" style="109"/>
    <col min="278" max="278" width="17.140625" style="109" customWidth="1"/>
    <col min="279" max="284" width="8.7109375" style="109" customWidth="1"/>
    <col min="285" max="285" width="6.7109375" style="109" customWidth="1"/>
    <col min="286" max="286" width="3.7109375" style="109" customWidth="1"/>
    <col min="287" max="287" width="15.7109375" style="109" customWidth="1"/>
    <col min="288" max="533" width="9.140625" style="109"/>
    <col min="534" max="534" width="17.140625" style="109" customWidth="1"/>
    <col min="535" max="540" width="8.7109375" style="109" customWidth="1"/>
    <col min="541" max="541" width="6.7109375" style="109" customWidth="1"/>
    <col min="542" max="542" width="3.7109375" style="109" customWidth="1"/>
    <col min="543" max="543" width="15.7109375" style="109" customWidth="1"/>
    <col min="544" max="789" width="9.140625" style="109"/>
    <col min="790" max="790" width="17.140625" style="109" customWidth="1"/>
    <col min="791" max="796" width="8.7109375" style="109" customWidth="1"/>
    <col min="797" max="797" width="6.7109375" style="109" customWidth="1"/>
    <col min="798" max="798" width="3.7109375" style="109" customWidth="1"/>
    <col min="799" max="799" width="15.7109375" style="109" customWidth="1"/>
    <col min="800" max="1045" width="9.140625" style="109"/>
    <col min="1046" max="1046" width="17.140625" style="109" customWidth="1"/>
    <col min="1047" max="1052" width="8.7109375" style="109" customWidth="1"/>
    <col min="1053" max="1053" width="6.7109375" style="109" customWidth="1"/>
    <col min="1054" max="1054" width="3.7109375" style="109" customWidth="1"/>
    <col min="1055" max="1055" width="15.7109375" style="109" customWidth="1"/>
    <col min="1056" max="1301" width="9.140625" style="109"/>
    <col min="1302" max="1302" width="17.140625" style="109" customWidth="1"/>
    <col min="1303" max="1308" width="8.7109375" style="109" customWidth="1"/>
    <col min="1309" max="1309" width="6.7109375" style="109" customWidth="1"/>
    <col min="1310" max="1310" width="3.7109375" style="109" customWidth="1"/>
    <col min="1311" max="1311" width="15.7109375" style="109" customWidth="1"/>
    <col min="1312" max="1557" width="9.140625" style="109"/>
    <col min="1558" max="1558" width="17.140625" style="109" customWidth="1"/>
    <col min="1559" max="1564" width="8.7109375" style="109" customWidth="1"/>
    <col min="1565" max="1565" width="6.7109375" style="109" customWidth="1"/>
    <col min="1566" max="1566" width="3.7109375" style="109" customWidth="1"/>
    <col min="1567" max="1567" width="15.7109375" style="109" customWidth="1"/>
    <col min="1568" max="1813" width="9.140625" style="109"/>
    <col min="1814" max="1814" width="17.140625" style="109" customWidth="1"/>
    <col min="1815" max="1820" width="8.7109375" style="109" customWidth="1"/>
    <col min="1821" max="1821" width="6.7109375" style="109" customWidth="1"/>
    <col min="1822" max="1822" width="3.7109375" style="109" customWidth="1"/>
    <col min="1823" max="1823" width="15.7109375" style="109" customWidth="1"/>
    <col min="1824" max="2069" width="9.140625" style="109"/>
    <col min="2070" max="2070" width="17.140625" style="109" customWidth="1"/>
    <col min="2071" max="2076" width="8.7109375" style="109" customWidth="1"/>
    <col min="2077" max="2077" width="6.7109375" style="109" customWidth="1"/>
    <col min="2078" max="2078" width="3.7109375" style="109" customWidth="1"/>
    <col min="2079" max="2079" width="15.7109375" style="109" customWidth="1"/>
    <col min="2080" max="2325" width="9.140625" style="109"/>
    <col min="2326" max="2326" width="17.140625" style="109" customWidth="1"/>
    <col min="2327" max="2332" width="8.7109375" style="109" customWidth="1"/>
    <col min="2333" max="2333" width="6.7109375" style="109" customWidth="1"/>
    <col min="2334" max="2334" width="3.7109375" style="109" customWidth="1"/>
    <col min="2335" max="2335" width="15.7109375" style="109" customWidth="1"/>
    <col min="2336" max="2581" width="9.140625" style="109"/>
    <col min="2582" max="2582" width="17.140625" style="109" customWidth="1"/>
    <col min="2583" max="2588" width="8.7109375" style="109" customWidth="1"/>
    <col min="2589" max="2589" width="6.7109375" style="109" customWidth="1"/>
    <col min="2590" max="2590" width="3.7109375" style="109" customWidth="1"/>
    <col min="2591" max="2591" width="15.7109375" style="109" customWidth="1"/>
    <col min="2592" max="2837" width="9.140625" style="109"/>
    <col min="2838" max="2838" width="17.140625" style="109" customWidth="1"/>
    <col min="2839" max="2844" width="8.7109375" style="109" customWidth="1"/>
    <col min="2845" max="2845" width="6.7109375" style="109" customWidth="1"/>
    <col min="2846" max="2846" width="3.7109375" style="109" customWidth="1"/>
    <col min="2847" max="2847" width="15.7109375" style="109" customWidth="1"/>
    <col min="2848" max="3093" width="9.140625" style="109"/>
    <col min="3094" max="3094" width="17.140625" style="109" customWidth="1"/>
    <col min="3095" max="3100" width="8.7109375" style="109" customWidth="1"/>
    <col min="3101" max="3101" width="6.7109375" style="109" customWidth="1"/>
    <col min="3102" max="3102" width="3.7109375" style="109" customWidth="1"/>
    <col min="3103" max="3103" width="15.7109375" style="109" customWidth="1"/>
    <col min="3104" max="3349" width="9.140625" style="109"/>
    <col min="3350" max="3350" width="17.140625" style="109" customWidth="1"/>
    <col min="3351" max="3356" width="8.7109375" style="109" customWidth="1"/>
    <col min="3357" max="3357" width="6.7109375" style="109" customWidth="1"/>
    <col min="3358" max="3358" width="3.7109375" style="109" customWidth="1"/>
    <col min="3359" max="3359" width="15.7109375" style="109" customWidth="1"/>
    <col min="3360" max="3605" width="9.140625" style="109"/>
    <col min="3606" max="3606" width="17.140625" style="109" customWidth="1"/>
    <col min="3607" max="3612" width="8.7109375" style="109" customWidth="1"/>
    <col min="3613" max="3613" width="6.7109375" style="109" customWidth="1"/>
    <col min="3614" max="3614" width="3.7109375" style="109" customWidth="1"/>
    <col min="3615" max="3615" width="15.7109375" style="109" customWidth="1"/>
    <col min="3616" max="3861" width="9.140625" style="109"/>
    <col min="3862" max="3862" width="17.140625" style="109" customWidth="1"/>
    <col min="3863" max="3868" width="8.7109375" style="109" customWidth="1"/>
    <col min="3869" max="3869" width="6.7109375" style="109" customWidth="1"/>
    <col min="3870" max="3870" width="3.7109375" style="109" customWidth="1"/>
    <col min="3871" max="3871" width="15.7109375" style="109" customWidth="1"/>
    <col min="3872" max="4117" width="9.140625" style="109"/>
    <col min="4118" max="4118" width="17.140625" style="109" customWidth="1"/>
    <col min="4119" max="4124" width="8.7109375" style="109" customWidth="1"/>
    <col min="4125" max="4125" width="6.7109375" style="109" customWidth="1"/>
    <col min="4126" max="4126" width="3.7109375" style="109" customWidth="1"/>
    <col min="4127" max="4127" width="15.7109375" style="109" customWidth="1"/>
    <col min="4128" max="4373" width="9.140625" style="109"/>
    <col min="4374" max="4374" width="17.140625" style="109" customWidth="1"/>
    <col min="4375" max="4380" width="8.7109375" style="109" customWidth="1"/>
    <col min="4381" max="4381" width="6.7109375" style="109" customWidth="1"/>
    <col min="4382" max="4382" width="3.7109375" style="109" customWidth="1"/>
    <col min="4383" max="4383" width="15.7109375" style="109" customWidth="1"/>
    <col min="4384" max="4629" width="9.140625" style="109"/>
    <col min="4630" max="4630" width="17.140625" style="109" customWidth="1"/>
    <col min="4631" max="4636" width="8.7109375" style="109" customWidth="1"/>
    <col min="4637" max="4637" width="6.7109375" style="109" customWidth="1"/>
    <col min="4638" max="4638" width="3.7109375" style="109" customWidth="1"/>
    <col min="4639" max="4639" width="15.7109375" style="109" customWidth="1"/>
    <col min="4640" max="4885" width="9.140625" style="109"/>
    <col min="4886" max="4886" width="17.140625" style="109" customWidth="1"/>
    <col min="4887" max="4892" width="8.7109375" style="109" customWidth="1"/>
    <col min="4893" max="4893" width="6.7109375" style="109" customWidth="1"/>
    <col min="4894" max="4894" width="3.7109375" style="109" customWidth="1"/>
    <col min="4895" max="4895" width="15.7109375" style="109" customWidth="1"/>
    <col min="4896" max="5141" width="9.140625" style="109"/>
    <col min="5142" max="5142" width="17.140625" style="109" customWidth="1"/>
    <col min="5143" max="5148" width="8.7109375" style="109" customWidth="1"/>
    <col min="5149" max="5149" width="6.7109375" style="109" customWidth="1"/>
    <col min="5150" max="5150" width="3.7109375" style="109" customWidth="1"/>
    <col min="5151" max="5151" width="15.7109375" style="109" customWidth="1"/>
    <col min="5152" max="5397" width="9.140625" style="109"/>
    <col min="5398" max="5398" width="17.140625" style="109" customWidth="1"/>
    <col min="5399" max="5404" width="8.7109375" style="109" customWidth="1"/>
    <col min="5405" max="5405" width="6.7109375" style="109" customWidth="1"/>
    <col min="5406" max="5406" width="3.7109375" style="109" customWidth="1"/>
    <col min="5407" max="5407" width="15.7109375" style="109" customWidth="1"/>
    <col min="5408" max="5653" width="9.140625" style="109"/>
    <col min="5654" max="5654" width="17.140625" style="109" customWidth="1"/>
    <col min="5655" max="5660" width="8.7109375" style="109" customWidth="1"/>
    <col min="5661" max="5661" width="6.7109375" style="109" customWidth="1"/>
    <col min="5662" max="5662" width="3.7109375" style="109" customWidth="1"/>
    <col min="5663" max="5663" width="15.7109375" style="109" customWidth="1"/>
    <col min="5664" max="5909" width="9.140625" style="109"/>
    <col min="5910" max="5910" width="17.140625" style="109" customWidth="1"/>
    <col min="5911" max="5916" width="8.7109375" style="109" customWidth="1"/>
    <col min="5917" max="5917" width="6.7109375" style="109" customWidth="1"/>
    <col min="5918" max="5918" width="3.7109375" style="109" customWidth="1"/>
    <col min="5919" max="5919" width="15.7109375" style="109" customWidth="1"/>
    <col min="5920" max="6165" width="9.140625" style="109"/>
    <col min="6166" max="6166" width="17.140625" style="109" customWidth="1"/>
    <col min="6167" max="6172" width="8.7109375" style="109" customWidth="1"/>
    <col min="6173" max="6173" width="6.7109375" style="109" customWidth="1"/>
    <col min="6174" max="6174" width="3.7109375" style="109" customWidth="1"/>
    <col min="6175" max="6175" width="15.7109375" style="109" customWidth="1"/>
    <col min="6176" max="6421" width="9.140625" style="109"/>
    <col min="6422" max="6422" width="17.140625" style="109" customWidth="1"/>
    <col min="6423" max="6428" width="8.7109375" style="109" customWidth="1"/>
    <col min="6429" max="6429" width="6.7109375" style="109" customWidth="1"/>
    <col min="6430" max="6430" width="3.7109375" style="109" customWidth="1"/>
    <col min="6431" max="6431" width="15.7109375" style="109" customWidth="1"/>
    <col min="6432" max="6677" width="9.140625" style="109"/>
    <col min="6678" max="6678" width="17.140625" style="109" customWidth="1"/>
    <col min="6679" max="6684" width="8.7109375" style="109" customWidth="1"/>
    <col min="6685" max="6685" width="6.7109375" style="109" customWidth="1"/>
    <col min="6686" max="6686" width="3.7109375" style="109" customWidth="1"/>
    <col min="6687" max="6687" width="15.7109375" style="109" customWidth="1"/>
    <col min="6688" max="6933" width="9.140625" style="109"/>
    <col min="6934" max="6934" width="17.140625" style="109" customWidth="1"/>
    <col min="6935" max="6940" width="8.7109375" style="109" customWidth="1"/>
    <col min="6941" max="6941" width="6.7109375" style="109" customWidth="1"/>
    <col min="6942" max="6942" width="3.7109375" style="109" customWidth="1"/>
    <col min="6943" max="6943" width="15.7109375" style="109" customWidth="1"/>
    <col min="6944" max="7189" width="9.140625" style="109"/>
    <col min="7190" max="7190" width="17.140625" style="109" customWidth="1"/>
    <col min="7191" max="7196" width="8.7109375" style="109" customWidth="1"/>
    <col min="7197" max="7197" width="6.7109375" style="109" customWidth="1"/>
    <col min="7198" max="7198" width="3.7109375" style="109" customWidth="1"/>
    <col min="7199" max="7199" width="15.7109375" style="109" customWidth="1"/>
    <col min="7200" max="7445" width="9.140625" style="109"/>
    <col min="7446" max="7446" width="17.140625" style="109" customWidth="1"/>
    <col min="7447" max="7452" width="8.7109375" style="109" customWidth="1"/>
    <col min="7453" max="7453" width="6.7109375" style="109" customWidth="1"/>
    <col min="7454" max="7454" width="3.7109375" style="109" customWidth="1"/>
    <col min="7455" max="7455" width="15.7109375" style="109" customWidth="1"/>
    <col min="7456" max="7701" width="9.140625" style="109"/>
    <col min="7702" max="7702" width="17.140625" style="109" customWidth="1"/>
    <col min="7703" max="7708" width="8.7109375" style="109" customWidth="1"/>
    <col min="7709" max="7709" width="6.7109375" style="109" customWidth="1"/>
    <col min="7710" max="7710" width="3.7109375" style="109" customWidth="1"/>
    <col min="7711" max="7711" width="15.7109375" style="109" customWidth="1"/>
    <col min="7712" max="7957" width="9.140625" style="109"/>
    <col min="7958" max="7958" width="17.140625" style="109" customWidth="1"/>
    <col min="7959" max="7964" width="8.7109375" style="109" customWidth="1"/>
    <col min="7965" max="7965" width="6.7109375" style="109" customWidth="1"/>
    <col min="7966" max="7966" width="3.7109375" style="109" customWidth="1"/>
    <col min="7967" max="7967" width="15.7109375" style="109" customWidth="1"/>
    <col min="7968" max="8213" width="9.140625" style="109"/>
    <col min="8214" max="8214" width="17.140625" style="109" customWidth="1"/>
    <col min="8215" max="8220" width="8.7109375" style="109" customWidth="1"/>
    <col min="8221" max="8221" width="6.7109375" style="109" customWidth="1"/>
    <col min="8222" max="8222" width="3.7109375" style="109" customWidth="1"/>
    <col min="8223" max="8223" width="15.7109375" style="109" customWidth="1"/>
    <col min="8224" max="8469" width="9.140625" style="109"/>
    <col min="8470" max="8470" width="17.140625" style="109" customWidth="1"/>
    <col min="8471" max="8476" width="8.7109375" style="109" customWidth="1"/>
    <col min="8477" max="8477" width="6.7109375" style="109" customWidth="1"/>
    <col min="8478" max="8478" width="3.7109375" style="109" customWidth="1"/>
    <col min="8479" max="8479" width="15.7109375" style="109" customWidth="1"/>
    <col min="8480" max="8725" width="9.140625" style="109"/>
    <col min="8726" max="8726" width="17.140625" style="109" customWidth="1"/>
    <col min="8727" max="8732" width="8.7109375" style="109" customWidth="1"/>
    <col min="8733" max="8733" width="6.7109375" style="109" customWidth="1"/>
    <col min="8734" max="8734" width="3.7109375" style="109" customWidth="1"/>
    <col min="8735" max="8735" width="15.7109375" style="109" customWidth="1"/>
    <col min="8736" max="8981" width="9.140625" style="109"/>
    <col min="8982" max="8982" width="17.140625" style="109" customWidth="1"/>
    <col min="8983" max="8988" width="8.7109375" style="109" customWidth="1"/>
    <col min="8989" max="8989" width="6.7109375" style="109" customWidth="1"/>
    <col min="8990" max="8990" width="3.7109375" style="109" customWidth="1"/>
    <col min="8991" max="8991" width="15.7109375" style="109" customWidth="1"/>
    <col min="8992" max="9237" width="9.140625" style="109"/>
    <col min="9238" max="9238" width="17.140625" style="109" customWidth="1"/>
    <col min="9239" max="9244" width="8.7109375" style="109" customWidth="1"/>
    <col min="9245" max="9245" width="6.7109375" style="109" customWidth="1"/>
    <col min="9246" max="9246" width="3.7109375" style="109" customWidth="1"/>
    <col min="9247" max="9247" width="15.7109375" style="109" customWidth="1"/>
    <col min="9248" max="9493" width="9.140625" style="109"/>
    <col min="9494" max="9494" width="17.140625" style="109" customWidth="1"/>
    <col min="9495" max="9500" width="8.7109375" style="109" customWidth="1"/>
    <col min="9501" max="9501" width="6.7109375" style="109" customWidth="1"/>
    <col min="9502" max="9502" width="3.7109375" style="109" customWidth="1"/>
    <col min="9503" max="9503" width="15.7109375" style="109" customWidth="1"/>
    <col min="9504" max="9749" width="9.140625" style="109"/>
    <col min="9750" max="9750" width="17.140625" style="109" customWidth="1"/>
    <col min="9751" max="9756" width="8.7109375" style="109" customWidth="1"/>
    <col min="9757" max="9757" width="6.7109375" style="109" customWidth="1"/>
    <col min="9758" max="9758" width="3.7109375" style="109" customWidth="1"/>
    <col min="9759" max="9759" width="15.7109375" style="109" customWidth="1"/>
    <col min="9760" max="10005" width="9.140625" style="109"/>
    <col min="10006" max="10006" width="17.140625" style="109" customWidth="1"/>
    <col min="10007" max="10012" width="8.7109375" style="109" customWidth="1"/>
    <col min="10013" max="10013" width="6.7109375" style="109" customWidth="1"/>
    <col min="10014" max="10014" width="3.7109375" style="109" customWidth="1"/>
    <col min="10015" max="10015" width="15.7109375" style="109" customWidth="1"/>
    <col min="10016" max="10261" width="9.140625" style="109"/>
    <col min="10262" max="10262" width="17.140625" style="109" customWidth="1"/>
    <col min="10263" max="10268" width="8.7109375" style="109" customWidth="1"/>
    <col min="10269" max="10269" width="6.7109375" style="109" customWidth="1"/>
    <col min="10270" max="10270" width="3.7109375" style="109" customWidth="1"/>
    <col min="10271" max="10271" width="15.7109375" style="109" customWidth="1"/>
    <col min="10272" max="10517" width="9.140625" style="109"/>
    <col min="10518" max="10518" width="17.140625" style="109" customWidth="1"/>
    <col min="10519" max="10524" width="8.7109375" style="109" customWidth="1"/>
    <col min="10525" max="10525" width="6.7109375" style="109" customWidth="1"/>
    <col min="10526" max="10526" width="3.7109375" style="109" customWidth="1"/>
    <col min="10527" max="10527" width="15.7109375" style="109" customWidth="1"/>
    <col min="10528" max="10773" width="9.140625" style="109"/>
    <col min="10774" max="10774" width="17.140625" style="109" customWidth="1"/>
    <col min="10775" max="10780" width="8.7109375" style="109" customWidth="1"/>
    <col min="10781" max="10781" width="6.7109375" style="109" customWidth="1"/>
    <col min="10782" max="10782" width="3.7109375" style="109" customWidth="1"/>
    <col min="10783" max="10783" width="15.7109375" style="109" customWidth="1"/>
    <col min="10784" max="11029" width="9.140625" style="109"/>
    <col min="11030" max="11030" width="17.140625" style="109" customWidth="1"/>
    <col min="11031" max="11036" width="8.7109375" style="109" customWidth="1"/>
    <col min="11037" max="11037" width="6.7109375" style="109" customWidth="1"/>
    <col min="11038" max="11038" width="3.7109375" style="109" customWidth="1"/>
    <col min="11039" max="11039" width="15.7109375" style="109" customWidth="1"/>
    <col min="11040" max="11285" width="9.140625" style="109"/>
    <col min="11286" max="11286" width="17.140625" style="109" customWidth="1"/>
    <col min="11287" max="11292" width="8.7109375" style="109" customWidth="1"/>
    <col min="11293" max="11293" width="6.7109375" style="109" customWidth="1"/>
    <col min="11294" max="11294" width="3.7109375" style="109" customWidth="1"/>
    <col min="11295" max="11295" width="15.7109375" style="109" customWidth="1"/>
    <col min="11296" max="11541" width="9.140625" style="109"/>
    <col min="11542" max="11542" width="17.140625" style="109" customWidth="1"/>
    <col min="11543" max="11548" width="8.7109375" style="109" customWidth="1"/>
    <col min="11549" max="11549" width="6.7109375" style="109" customWidth="1"/>
    <col min="11550" max="11550" width="3.7109375" style="109" customWidth="1"/>
    <col min="11551" max="11551" width="15.7109375" style="109" customWidth="1"/>
    <col min="11552" max="11797" width="9.140625" style="109"/>
    <col min="11798" max="11798" width="17.140625" style="109" customWidth="1"/>
    <col min="11799" max="11804" width="8.7109375" style="109" customWidth="1"/>
    <col min="11805" max="11805" width="6.7109375" style="109" customWidth="1"/>
    <col min="11806" max="11806" width="3.7109375" style="109" customWidth="1"/>
    <col min="11807" max="11807" width="15.7109375" style="109" customWidth="1"/>
    <col min="11808" max="12053" width="9.140625" style="109"/>
    <col min="12054" max="12054" width="17.140625" style="109" customWidth="1"/>
    <col min="12055" max="12060" width="8.7109375" style="109" customWidth="1"/>
    <col min="12061" max="12061" width="6.7109375" style="109" customWidth="1"/>
    <col min="12062" max="12062" width="3.7109375" style="109" customWidth="1"/>
    <col min="12063" max="12063" width="15.7109375" style="109" customWidth="1"/>
    <col min="12064" max="12309" width="9.140625" style="109"/>
    <col min="12310" max="12310" width="17.140625" style="109" customWidth="1"/>
    <col min="12311" max="12316" width="8.7109375" style="109" customWidth="1"/>
    <col min="12317" max="12317" width="6.7109375" style="109" customWidth="1"/>
    <col min="12318" max="12318" width="3.7109375" style="109" customWidth="1"/>
    <col min="12319" max="12319" width="15.7109375" style="109" customWidth="1"/>
    <col min="12320" max="12565" width="9.140625" style="109"/>
    <col min="12566" max="12566" width="17.140625" style="109" customWidth="1"/>
    <col min="12567" max="12572" width="8.7109375" style="109" customWidth="1"/>
    <col min="12573" max="12573" width="6.7109375" style="109" customWidth="1"/>
    <col min="12574" max="12574" width="3.7109375" style="109" customWidth="1"/>
    <col min="12575" max="12575" width="15.7109375" style="109" customWidth="1"/>
    <col min="12576" max="12821" width="9.140625" style="109"/>
    <col min="12822" max="12822" width="17.140625" style="109" customWidth="1"/>
    <col min="12823" max="12828" width="8.7109375" style="109" customWidth="1"/>
    <col min="12829" max="12829" width="6.7109375" style="109" customWidth="1"/>
    <col min="12830" max="12830" width="3.7109375" style="109" customWidth="1"/>
    <col min="12831" max="12831" width="15.7109375" style="109" customWidth="1"/>
    <col min="12832" max="13077" width="9.140625" style="109"/>
    <col min="13078" max="13078" width="17.140625" style="109" customWidth="1"/>
    <col min="13079" max="13084" width="8.7109375" style="109" customWidth="1"/>
    <col min="13085" max="13085" width="6.7109375" style="109" customWidth="1"/>
    <col min="13086" max="13086" width="3.7109375" style="109" customWidth="1"/>
    <col min="13087" max="13087" width="15.7109375" style="109" customWidth="1"/>
    <col min="13088" max="13333" width="9.140625" style="109"/>
    <col min="13334" max="13334" width="17.140625" style="109" customWidth="1"/>
    <col min="13335" max="13340" width="8.7109375" style="109" customWidth="1"/>
    <col min="13341" max="13341" width="6.7109375" style="109" customWidth="1"/>
    <col min="13342" max="13342" width="3.7109375" style="109" customWidth="1"/>
    <col min="13343" max="13343" width="15.7109375" style="109" customWidth="1"/>
    <col min="13344" max="13589" width="9.140625" style="109"/>
    <col min="13590" max="13590" width="17.140625" style="109" customWidth="1"/>
    <col min="13591" max="13596" width="8.7109375" style="109" customWidth="1"/>
    <col min="13597" max="13597" width="6.7109375" style="109" customWidth="1"/>
    <col min="13598" max="13598" width="3.7109375" style="109" customWidth="1"/>
    <col min="13599" max="13599" width="15.7109375" style="109" customWidth="1"/>
    <col min="13600" max="13845" width="9.140625" style="109"/>
    <col min="13846" max="13846" width="17.140625" style="109" customWidth="1"/>
    <col min="13847" max="13852" width="8.7109375" style="109" customWidth="1"/>
    <col min="13853" max="13853" width="6.7109375" style="109" customWidth="1"/>
    <col min="13854" max="13854" width="3.7109375" style="109" customWidth="1"/>
    <col min="13855" max="13855" width="15.7109375" style="109" customWidth="1"/>
    <col min="13856" max="14101" width="9.140625" style="109"/>
    <col min="14102" max="14102" width="17.140625" style="109" customWidth="1"/>
    <col min="14103" max="14108" width="8.7109375" style="109" customWidth="1"/>
    <col min="14109" max="14109" width="6.7109375" style="109" customWidth="1"/>
    <col min="14110" max="14110" width="3.7109375" style="109" customWidth="1"/>
    <col min="14111" max="14111" width="15.7109375" style="109" customWidth="1"/>
    <col min="14112" max="14357" width="9.140625" style="109"/>
    <col min="14358" max="14358" width="17.140625" style="109" customWidth="1"/>
    <col min="14359" max="14364" width="8.7109375" style="109" customWidth="1"/>
    <col min="14365" max="14365" width="6.7109375" style="109" customWidth="1"/>
    <col min="14366" max="14366" width="3.7109375" style="109" customWidth="1"/>
    <col min="14367" max="14367" width="15.7109375" style="109" customWidth="1"/>
    <col min="14368" max="14613" width="9.140625" style="109"/>
    <col min="14614" max="14614" width="17.140625" style="109" customWidth="1"/>
    <col min="14615" max="14620" width="8.7109375" style="109" customWidth="1"/>
    <col min="14621" max="14621" width="6.7109375" style="109" customWidth="1"/>
    <col min="14622" max="14622" width="3.7109375" style="109" customWidth="1"/>
    <col min="14623" max="14623" width="15.7109375" style="109" customWidth="1"/>
    <col min="14624" max="14869" width="9.140625" style="109"/>
    <col min="14870" max="14870" width="17.140625" style="109" customWidth="1"/>
    <col min="14871" max="14876" width="8.7109375" style="109" customWidth="1"/>
    <col min="14877" max="14877" width="6.7109375" style="109" customWidth="1"/>
    <col min="14878" max="14878" width="3.7109375" style="109" customWidth="1"/>
    <col min="14879" max="14879" width="15.7109375" style="109" customWidth="1"/>
    <col min="14880" max="15125" width="9.140625" style="109"/>
    <col min="15126" max="15126" width="17.140625" style="109" customWidth="1"/>
    <col min="15127" max="15132" width="8.7109375" style="109" customWidth="1"/>
    <col min="15133" max="15133" width="6.7109375" style="109" customWidth="1"/>
    <col min="15134" max="15134" width="3.7109375" style="109" customWidth="1"/>
    <col min="15135" max="15135" width="15.7109375" style="109" customWidth="1"/>
    <col min="15136" max="15381" width="9.140625" style="109"/>
    <col min="15382" max="15382" width="17.140625" style="109" customWidth="1"/>
    <col min="15383" max="15388" width="8.7109375" style="109" customWidth="1"/>
    <col min="15389" max="15389" width="6.7109375" style="109" customWidth="1"/>
    <col min="15390" max="15390" width="3.7109375" style="109" customWidth="1"/>
    <col min="15391" max="15391" width="15.7109375" style="109" customWidth="1"/>
    <col min="15392" max="15637" width="9.140625" style="109"/>
    <col min="15638" max="15638" width="17.140625" style="109" customWidth="1"/>
    <col min="15639" max="15644" width="8.7109375" style="109" customWidth="1"/>
    <col min="15645" max="15645" width="6.7109375" style="109" customWidth="1"/>
    <col min="15646" max="15646" width="3.7109375" style="109" customWidth="1"/>
    <col min="15647" max="15647" width="15.7109375" style="109" customWidth="1"/>
    <col min="15648" max="15893" width="9.140625" style="109"/>
    <col min="15894" max="15894" width="17.140625" style="109" customWidth="1"/>
    <col min="15895" max="15900" width="8.7109375" style="109" customWidth="1"/>
    <col min="15901" max="15901" width="6.7109375" style="109" customWidth="1"/>
    <col min="15902" max="15902" width="3.7109375" style="109" customWidth="1"/>
    <col min="15903" max="15903" width="15.7109375" style="109" customWidth="1"/>
    <col min="15904" max="16149" width="9.140625" style="109"/>
    <col min="16150" max="16150" width="17.140625" style="109" customWidth="1"/>
    <col min="16151" max="16156" width="8.7109375" style="109" customWidth="1"/>
    <col min="16157" max="16157" width="6.7109375" style="109" customWidth="1"/>
    <col min="16158" max="16158" width="3.7109375" style="109" customWidth="1"/>
    <col min="16159" max="16159" width="15.7109375" style="109" customWidth="1"/>
    <col min="16160" max="16384" width="9.140625" style="109"/>
  </cols>
  <sheetData>
    <row r="1" spans="1:65" s="2" customFormat="1" ht="15" customHeight="1" x14ac:dyDescent="0.2">
      <c r="A1" s="133"/>
      <c r="B1" s="134"/>
      <c r="C1" s="134"/>
      <c r="D1" s="135"/>
      <c r="E1" s="142" t="s">
        <v>0</v>
      </c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4"/>
      <c r="AA1" s="1"/>
      <c r="AB1" s="1"/>
      <c r="AC1" s="1"/>
      <c r="AD1" s="1"/>
      <c r="AE1" s="1"/>
      <c r="AF1" s="1"/>
      <c r="AG1" s="1"/>
      <c r="AH1" s="1"/>
    </row>
    <row r="2" spans="1:65" s="2" customFormat="1" ht="9" customHeight="1" x14ac:dyDescent="0.2">
      <c r="A2" s="136"/>
      <c r="B2" s="137"/>
      <c r="C2" s="137"/>
      <c r="D2" s="138"/>
      <c r="E2" s="145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7"/>
      <c r="AA2" s="1"/>
      <c r="AB2" s="1"/>
      <c r="AC2" s="1"/>
      <c r="AD2" s="1"/>
      <c r="AE2" s="1"/>
      <c r="AF2" s="1"/>
      <c r="AG2" s="1"/>
      <c r="AH2" s="1"/>
      <c r="AT2" s="3">
        <f>+IF(AA7="","",IF(OR(AA7=AH7,AH14),AT7,IF(OR(AA7=AH15,AA7=AH16,AA7=AH9,AA7=AH10),AU7,IF(AA7=AH8,AV7,IF(AA7=AH11,AW7,IF(AA7=AH12,AX7,IF(AA7=AH17,AY7,"")))))))</f>
        <v>2</v>
      </c>
    </row>
    <row r="3" spans="1:65" s="2" customFormat="1" ht="15" customHeight="1" x14ac:dyDescent="0.2">
      <c r="A3" s="136"/>
      <c r="B3" s="137"/>
      <c r="C3" s="137"/>
      <c r="D3" s="138"/>
      <c r="E3" s="145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7"/>
      <c r="AA3" s="1"/>
      <c r="AB3" s="1"/>
      <c r="AC3" s="1"/>
      <c r="AD3" s="1"/>
      <c r="AE3" s="1"/>
      <c r="AF3" s="1"/>
      <c r="AG3" s="1"/>
      <c r="AH3" s="1"/>
      <c r="AT3" s="148" t="str">
        <f>CONCATENATE(AI7, " y ",AP7)</f>
        <v>Densidades y Materiales granulares</v>
      </c>
      <c r="AU3" s="150" t="str">
        <f>CONCATENATE(AQ7," , ",AL7, " , ",AR7," y ",AK7)</f>
        <v>Mezcla asfaltica , Diseños , Concreto hidráulico y Núcleos</v>
      </c>
      <c r="AV3" s="122" t="str">
        <f>+AJ7</f>
        <v>Apiques</v>
      </c>
      <c r="AW3" s="122" t="str">
        <f>+AM7</f>
        <v>Cemento asfaltico</v>
      </c>
      <c r="AX3" s="122" t="str">
        <f>+AN7</f>
        <v>Emulsión asfaltica</v>
      </c>
      <c r="AY3" s="122" t="str">
        <f>+AS7</f>
        <v>Otros</v>
      </c>
      <c r="AZ3" s="164" t="str">
        <f>+AH13</f>
        <v>Materiales pétreos</v>
      </c>
    </row>
    <row r="4" spans="1:65" s="2" customFormat="1" ht="15" customHeight="1" x14ac:dyDescent="0.2">
      <c r="A4" s="136"/>
      <c r="B4" s="137"/>
      <c r="C4" s="137"/>
      <c r="D4" s="138"/>
      <c r="E4" s="166" t="s">
        <v>1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 t="s">
        <v>121</v>
      </c>
      <c r="V4" s="166"/>
      <c r="W4" s="166"/>
      <c r="X4" s="166"/>
      <c r="Y4" s="166"/>
      <c r="Z4" s="166"/>
      <c r="AA4" s="4"/>
      <c r="AB4" s="4"/>
      <c r="AC4" s="4"/>
      <c r="AD4" s="4"/>
      <c r="AE4" s="4"/>
      <c r="AF4" s="4"/>
      <c r="AG4" s="4"/>
      <c r="AH4" s="4"/>
      <c r="AT4" s="149"/>
      <c r="AU4" s="151"/>
      <c r="AV4" s="123"/>
      <c r="AW4" s="123"/>
      <c r="AX4" s="123"/>
      <c r="AY4" s="123"/>
      <c r="AZ4" s="165"/>
    </row>
    <row r="5" spans="1:65" s="2" customFormat="1" ht="15" customHeight="1" x14ac:dyDescent="0.2">
      <c r="A5" s="139"/>
      <c r="B5" s="140"/>
      <c r="C5" s="140"/>
      <c r="D5" s="141"/>
      <c r="E5" s="166" t="s">
        <v>127</v>
      </c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5" t="s">
        <v>2</v>
      </c>
      <c r="AB5" s="4"/>
      <c r="AC5" s="4"/>
      <c r="AD5" s="4"/>
      <c r="AE5" s="4"/>
      <c r="AF5" s="4"/>
      <c r="AG5" s="4"/>
      <c r="AH5" s="4"/>
      <c r="AT5" s="149"/>
      <c r="AU5" s="151"/>
      <c r="AV5" s="123"/>
      <c r="AW5" s="123"/>
      <c r="AX5" s="123"/>
      <c r="AY5" s="123"/>
      <c r="AZ5" s="165"/>
    </row>
    <row r="6" spans="1:65" s="15" customFormat="1" ht="15" customHeight="1" x14ac:dyDescent="0.2">
      <c r="A6" s="6"/>
      <c r="B6" s="7"/>
      <c r="C6" s="7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7"/>
      <c r="U6" s="7"/>
      <c r="V6" s="7"/>
      <c r="W6" s="7"/>
      <c r="X6" s="7"/>
      <c r="Y6" s="7"/>
      <c r="Z6" s="9"/>
      <c r="AA6" s="10" t="str">
        <f>+AH6</f>
        <v>Servicios</v>
      </c>
      <c r="AB6" s="10" t="s">
        <v>3</v>
      </c>
      <c r="AC6" s="11" t="str">
        <f>+B27</f>
        <v>Cliente:</v>
      </c>
      <c r="AD6" s="167" t="e">
        <f>+#REF!</f>
        <v>#REF!</v>
      </c>
      <c r="AE6" s="168"/>
      <c r="AF6" s="169"/>
      <c r="AG6" s="12"/>
      <c r="AH6" s="13" t="s">
        <v>4</v>
      </c>
      <c r="AI6" s="170" t="str">
        <f>+B11</f>
        <v>Material ensayado:</v>
      </c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49"/>
      <c r="AU6" s="151"/>
      <c r="AV6" s="123"/>
      <c r="AW6" s="123"/>
      <c r="AX6" s="123"/>
      <c r="AY6" s="123"/>
      <c r="AZ6" s="165"/>
      <c r="BA6" s="14"/>
      <c r="BB6" s="156" t="str">
        <f>+B14</f>
        <v>Fuente:</v>
      </c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8"/>
    </row>
    <row r="7" spans="1:65" s="15" customFormat="1" ht="15" customHeight="1" x14ac:dyDescent="0.25">
      <c r="A7" s="16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 t="s">
        <v>5</v>
      </c>
      <c r="R7" s="20"/>
      <c r="S7" s="21"/>
      <c r="T7" s="159"/>
      <c r="U7" s="159"/>
      <c r="V7" s="159"/>
      <c r="W7" s="159"/>
      <c r="X7" s="159"/>
      <c r="Y7" s="159"/>
      <c r="Z7" s="22"/>
      <c r="AA7" s="23" t="s">
        <v>96</v>
      </c>
      <c r="AB7" s="24" t="s">
        <v>7</v>
      </c>
      <c r="AC7" s="25" t="s">
        <v>8</v>
      </c>
      <c r="AD7" s="26" t="s">
        <v>9</v>
      </c>
      <c r="AE7" s="27" t="s">
        <v>10</v>
      </c>
      <c r="AF7" s="28" t="s">
        <v>11</v>
      </c>
      <c r="AG7" s="29">
        <v>1</v>
      </c>
      <c r="AH7" s="29" t="s">
        <v>12</v>
      </c>
      <c r="AI7" s="30" t="str">
        <f>+AH7</f>
        <v>Densidades</v>
      </c>
      <c r="AJ7" s="31" t="str">
        <f>+AH8</f>
        <v>Apiques</v>
      </c>
      <c r="AK7" s="31" t="str">
        <f>+AH9</f>
        <v>Núcleos</v>
      </c>
      <c r="AL7" s="31" t="str">
        <f>+AH10</f>
        <v>Diseños</v>
      </c>
      <c r="AM7" s="31" t="str">
        <f>+AH11</f>
        <v>Cemento asfaltico</v>
      </c>
      <c r="AN7" s="31" t="str">
        <f>+AH12</f>
        <v>Emulsión asfaltica</v>
      </c>
      <c r="AO7" s="31" t="str">
        <f>+AH13</f>
        <v>Materiales pétreos</v>
      </c>
      <c r="AP7" s="31" t="str">
        <f>+AH14</f>
        <v>Materiales granulares</v>
      </c>
      <c r="AQ7" s="31" t="str">
        <f>+AH15</f>
        <v>Mezcla asfaltica</v>
      </c>
      <c r="AR7" s="31" t="str">
        <f>+AH16</f>
        <v>Concreto hidráulico</v>
      </c>
      <c r="AS7" s="31" t="str">
        <f>+AH17</f>
        <v>Otros</v>
      </c>
      <c r="AT7" s="32">
        <v>1</v>
      </c>
      <c r="AU7" s="31">
        <v>2</v>
      </c>
      <c r="AV7" s="31">
        <v>3</v>
      </c>
      <c r="AW7" s="31">
        <v>4</v>
      </c>
      <c r="AX7" s="31">
        <v>5</v>
      </c>
      <c r="AY7" s="31">
        <v>6</v>
      </c>
      <c r="AZ7" s="33">
        <v>7</v>
      </c>
      <c r="BB7" s="34"/>
      <c r="BC7" s="35" t="str">
        <f>+AH7</f>
        <v>Densidades</v>
      </c>
      <c r="BD7" s="35" t="str">
        <f>+AH8</f>
        <v>Apiques</v>
      </c>
      <c r="BE7" s="35" t="str">
        <f>+AH9</f>
        <v>Núcleos</v>
      </c>
      <c r="BF7" s="35" t="str">
        <f>+AH10</f>
        <v>Diseños</v>
      </c>
      <c r="BG7" s="35" t="str">
        <f>+AH11</f>
        <v>Cemento asfaltico</v>
      </c>
      <c r="BH7" s="35" t="str">
        <f>+AH12</f>
        <v>Emulsión asfaltica</v>
      </c>
      <c r="BI7" s="35" t="str">
        <f>+AH13</f>
        <v>Materiales pétreos</v>
      </c>
      <c r="BJ7" s="35" t="str">
        <f>+AH14</f>
        <v>Materiales granulares</v>
      </c>
      <c r="BK7" s="35" t="str">
        <f>+AH15</f>
        <v>Mezcla asfaltica</v>
      </c>
      <c r="BL7" s="35" t="str">
        <f>+AH16</f>
        <v>Concreto hidráulico</v>
      </c>
      <c r="BM7" s="36" t="str">
        <f>+AH17</f>
        <v>Otros</v>
      </c>
    </row>
    <row r="8" spans="1:65" s="15" customFormat="1" ht="15" customHeight="1" x14ac:dyDescent="0.2">
      <c r="A8" s="16"/>
      <c r="B8" s="17"/>
      <c r="C8" s="17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7"/>
      <c r="U8" s="18"/>
      <c r="V8" s="160" t="str">
        <f>IF(T7="",AB11,CONCATENATE(AB7," ",AB8," ",AB9," ", AB10))</f>
        <v>Pagina xx de xx</v>
      </c>
      <c r="W8" s="160"/>
      <c r="X8" s="160"/>
      <c r="Y8" s="160"/>
      <c r="Z8" s="22"/>
      <c r="AA8" s="29"/>
      <c r="AB8" s="37" t="str">
        <f>IF(T7="","",1)</f>
        <v/>
      </c>
      <c r="AC8" s="25" t="s">
        <v>13</v>
      </c>
      <c r="AD8" s="127" t="s">
        <v>14</v>
      </c>
      <c r="AE8" s="128" t="s">
        <v>15</v>
      </c>
      <c r="AF8" s="154"/>
      <c r="AG8" s="19">
        <v>2</v>
      </c>
      <c r="AH8" s="19" t="s">
        <v>16</v>
      </c>
      <c r="AI8" s="38" t="s">
        <v>17</v>
      </c>
      <c r="AJ8" s="39" t="s">
        <v>18</v>
      </c>
      <c r="AK8" s="39" t="s">
        <v>19</v>
      </c>
      <c r="AL8" s="39" t="str">
        <f t="shared" ref="AL8:AL13" si="0">+AQ8</f>
        <v>MD-10</v>
      </c>
      <c r="AM8" s="39" t="s">
        <v>20</v>
      </c>
      <c r="AN8" s="39" t="s">
        <v>21</v>
      </c>
      <c r="AO8" s="39" t="s">
        <v>22</v>
      </c>
      <c r="AP8" s="39" t="s">
        <v>23</v>
      </c>
      <c r="AQ8" s="39" t="s">
        <v>19</v>
      </c>
      <c r="AR8" s="39" t="s">
        <v>24</v>
      </c>
      <c r="AS8" s="39" t="str">
        <f>+AI8:AI17</f>
        <v>Base granular tipo A</v>
      </c>
      <c r="AT8" s="38" t="str">
        <f>+AP8</f>
        <v>Base granular Tipo A</v>
      </c>
      <c r="AU8" s="39" t="str">
        <f>+AL8</f>
        <v>MD-10</v>
      </c>
      <c r="AV8" s="39" t="str">
        <f>+AJ8</f>
        <v>Ver perfil estratigráfico del suelo INV E-101 y 102-13</v>
      </c>
      <c r="AW8" s="39" t="str">
        <f t="shared" ref="AW8:AX10" si="1">+AM8</f>
        <v>Cemento asfaltico CA-14</v>
      </c>
      <c r="AX8" s="39" t="str">
        <f t="shared" si="1"/>
        <v>Emulsión asfaltica CRL-1 (60-100)</v>
      </c>
      <c r="AY8" s="39" t="str">
        <f>+AS8</f>
        <v>Base granular tipo A</v>
      </c>
      <c r="AZ8" s="40" t="str">
        <f>+AO8</f>
        <v>Grava 1"</v>
      </c>
      <c r="BB8" s="41">
        <v>1</v>
      </c>
      <c r="BC8" s="42" t="s">
        <v>25</v>
      </c>
      <c r="BD8" s="42" t="s">
        <v>26</v>
      </c>
      <c r="BE8" s="42" t="s">
        <v>25</v>
      </c>
      <c r="BF8" s="42"/>
      <c r="BG8" s="42" t="s">
        <v>27</v>
      </c>
      <c r="BH8" s="42" t="s">
        <v>27</v>
      </c>
      <c r="BI8" s="42" t="s">
        <v>27</v>
      </c>
      <c r="BJ8" s="42" t="s">
        <v>27</v>
      </c>
      <c r="BK8" s="43" t="s">
        <v>27</v>
      </c>
      <c r="BL8" s="42" t="s">
        <v>27</v>
      </c>
      <c r="BM8" s="44" t="s">
        <v>27</v>
      </c>
    </row>
    <row r="9" spans="1:65" s="15" customFormat="1" ht="15" customHeight="1" x14ac:dyDescent="0.2">
      <c r="A9" s="45"/>
      <c r="B9" s="161" t="s">
        <v>28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46"/>
      <c r="AA9" s="19"/>
      <c r="AB9" s="47" t="s">
        <v>29</v>
      </c>
      <c r="AC9" s="25" t="s">
        <v>30</v>
      </c>
      <c r="AD9" s="127"/>
      <c r="AE9" s="128"/>
      <c r="AF9" s="154"/>
      <c r="AG9" s="48">
        <v>3</v>
      </c>
      <c r="AH9" s="19" t="s">
        <v>31</v>
      </c>
      <c r="AI9" s="38" t="s">
        <v>32</v>
      </c>
      <c r="AJ9" s="39"/>
      <c r="AK9" s="39" t="s">
        <v>33</v>
      </c>
      <c r="AL9" s="39" t="str">
        <f t="shared" si="0"/>
        <v>MD-12</v>
      </c>
      <c r="AM9" s="39" t="s">
        <v>34</v>
      </c>
      <c r="AN9" s="39" t="s">
        <v>35</v>
      </c>
      <c r="AO9" s="39" t="s">
        <v>36</v>
      </c>
      <c r="AP9" s="39" t="s">
        <v>37</v>
      </c>
      <c r="AQ9" s="39" t="s">
        <v>33</v>
      </c>
      <c r="AR9" s="39" t="s">
        <v>38</v>
      </c>
      <c r="AS9" s="39" t="str">
        <f t="shared" ref="AS9:AS17" si="2">+AI9:AI18</f>
        <v>Base granular tipo B</v>
      </c>
      <c r="AT9" s="38" t="str">
        <f t="shared" ref="AT9:AT17" si="3">+AP9</f>
        <v>Base granular Tipo B</v>
      </c>
      <c r="AU9" s="39" t="str">
        <f t="shared" ref="AU9:AU16" si="4">+AL9</f>
        <v>MD-12</v>
      </c>
      <c r="AV9" s="39"/>
      <c r="AW9" s="39" t="str">
        <f t="shared" si="1"/>
        <v>Cemento asfaltico modificado con GCR</v>
      </c>
      <c r="AX9" s="39" t="str">
        <f t="shared" si="1"/>
        <v>Emulsión asfaltica CRL-1 (100-250)</v>
      </c>
      <c r="AY9" s="39" t="str">
        <f t="shared" ref="AY9:AY49" si="5">+AS9</f>
        <v>Base granular tipo B</v>
      </c>
      <c r="AZ9" s="40" t="str">
        <f t="shared" ref="AZ9:AZ17" si="6">+AO9</f>
        <v>Grava ¾"</v>
      </c>
      <c r="BB9" s="41">
        <v>2</v>
      </c>
      <c r="BC9" s="42" t="s">
        <v>26</v>
      </c>
      <c r="BD9" s="42" t="s">
        <v>39</v>
      </c>
      <c r="BE9" s="42" t="s">
        <v>39</v>
      </c>
      <c r="BF9" s="42"/>
      <c r="BG9" s="42" t="s">
        <v>40</v>
      </c>
      <c r="BH9" s="42" t="s">
        <v>40</v>
      </c>
      <c r="BI9" s="42" t="s">
        <v>41</v>
      </c>
      <c r="BJ9" s="49" t="s">
        <v>42</v>
      </c>
      <c r="BK9" s="43" t="s">
        <v>43</v>
      </c>
      <c r="BL9" s="43" t="s">
        <v>25</v>
      </c>
      <c r="BM9" s="44" t="str">
        <f>""</f>
        <v/>
      </c>
    </row>
    <row r="10" spans="1:65" s="15" customFormat="1" ht="15" customHeight="1" x14ac:dyDescent="0.2">
      <c r="A10" s="50"/>
      <c r="B10" s="51"/>
      <c r="C10" s="51"/>
      <c r="D10" s="51"/>
      <c r="E10" s="51"/>
      <c r="F10" s="51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3"/>
      <c r="AA10" s="52"/>
      <c r="AB10" s="53">
        <v>2</v>
      </c>
      <c r="AC10" s="54" t="s">
        <v>44</v>
      </c>
      <c r="AD10" s="127"/>
      <c r="AE10" s="128"/>
      <c r="AF10" s="154"/>
      <c r="AG10" s="29">
        <v>4</v>
      </c>
      <c r="AH10" s="48" t="s">
        <v>45</v>
      </c>
      <c r="AI10" s="38" t="s">
        <v>46</v>
      </c>
      <c r="AJ10" s="39"/>
      <c r="AK10" s="39" t="s">
        <v>47</v>
      </c>
      <c r="AL10" s="39" t="str">
        <f t="shared" si="0"/>
        <v>MGCR Tipo 1</v>
      </c>
      <c r="AM10" s="39" t="s">
        <v>48</v>
      </c>
      <c r="AN10" s="39" t="s">
        <v>49</v>
      </c>
      <c r="AO10" s="39" t="s">
        <v>50</v>
      </c>
      <c r="AP10" s="39" t="s">
        <v>51</v>
      </c>
      <c r="AQ10" s="39" t="s">
        <v>52</v>
      </c>
      <c r="AR10" s="39" t="s">
        <v>53</v>
      </c>
      <c r="AS10" s="39" t="str">
        <f t="shared" si="2"/>
        <v>Base granular tipo C</v>
      </c>
      <c r="AT10" s="38" t="str">
        <f t="shared" si="3"/>
        <v>Base granular Tipo C</v>
      </c>
      <c r="AU10" s="39" t="str">
        <f t="shared" si="4"/>
        <v>MGCR Tipo 1</v>
      </c>
      <c r="AV10" s="39"/>
      <c r="AW10" s="39" t="str">
        <f t="shared" si="1"/>
        <v>Asfalto modificado para sello de fisuras</v>
      </c>
      <c r="AX10" s="39" t="str">
        <f t="shared" si="1"/>
        <v>Emulsión asfaltica CRR-1</v>
      </c>
      <c r="AY10" s="39" t="str">
        <f t="shared" si="5"/>
        <v>Base granular tipo C</v>
      </c>
      <c r="AZ10" s="40" t="str">
        <f t="shared" si="6"/>
        <v>Grava ½"</v>
      </c>
      <c r="BB10" s="41">
        <v>3</v>
      </c>
      <c r="BC10" s="42" t="s">
        <v>39</v>
      </c>
      <c r="BD10" s="49" t="s">
        <v>54</v>
      </c>
      <c r="BE10" s="49" t="s">
        <v>42</v>
      </c>
      <c r="BF10" s="49"/>
      <c r="BG10" s="42" t="s">
        <v>55</v>
      </c>
      <c r="BH10" s="42" t="s">
        <v>55</v>
      </c>
      <c r="BI10" s="49" t="str">
        <f>""</f>
        <v/>
      </c>
      <c r="BJ10" s="49" t="str">
        <f>""</f>
        <v/>
      </c>
      <c r="BK10" s="43" t="s">
        <v>56</v>
      </c>
      <c r="BL10" s="42" t="s">
        <v>39</v>
      </c>
      <c r="BM10" s="44" t="str">
        <f>""</f>
        <v/>
      </c>
    </row>
    <row r="11" spans="1:65" s="15" customFormat="1" ht="15" customHeight="1" x14ac:dyDescent="0.2">
      <c r="A11" s="50"/>
      <c r="B11" s="152" t="s">
        <v>57</v>
      </c>
      <c r="C11" s="152"/>
      <c r="D11" s="152"/>
      <c r="E11" s="152"/>
      <c r="F11" s="152"/>
      <c r="G11" s="152"/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46"/>
      <c r="AA11" s="48"/>
      <c r="AB11" s="55" t="s">
        <v>58</v>
      </c>
      <c r="AC11" s="56"/>
      <c r="AD11" s="127" t="s">
        <v>59</v>
      </c>
      <c r="AE11" s="128" t="s">
        <v>60</v>
      </c>
      <c r="AF11" s="154"/>
      <c r="AG11" s="19">
        <v>5</v>
      </c>
      <c r="AH11" s="48" t="s">
        <v>61</v>
      </c>
      <c r="AI11" s="38" t="s">
        <v>62</v>
      </c>
      <c r="AJ11" s="39"/>
      <c r="AK11" s="39" t="s">
        <v>63</v>
      </c>
      <c r="AL11" s="39" t="str">
        <f t="shared" si="0"/>
        <v>Pavimento asfaltico reciclado MBR</v>
      </c>
      <c r="AM11" s="39"/>
      <c r="AN11" s="39"/>
      <c r="AO11" s="39" t="s">
        <v>64</v>
      </c>
      <c r="AP11" s="39" t="s">
        <v>65</v>
      </c>
      <c r="AQ11" s="39" t="s">
        <v>66</v>
      </c>
      <c r="AR11" s="39"/>
      <c r="AS11" s="39" t="str">
        <f t="shared" si="2"/>
        <v>Sub-base granular  tipo A</v>
      </c>
      <c r="AT11" s="38" t="str">
        <f t="shared" si="3"/>
        <v xml:space="preserve">Sub-base granular Tipo A </v>
      </c>
      <c r="AU11" s="39" t="str">
        <f t="shared" si="4"/>
        <v>Pavimento asfaltico reciclado MBR</v>
      </c>
      <c r="AV11" s="39"/>
      <c r="AW11" s="39"/>
      <c r="AX11" s="39"/>
      <c r="AY11" s="39" t="str">
        <f t="shared" si="5"/>
        <v>Sub-base granular  tipo A</v>
      </c>
      <c r="AZ11" s="40" t="str">
        <f t="shared" si="6"/>
        <v>Arena triturada de rio</v>
      </c>
      <c r="BB11" s="41">
        <v>4</v>
      </c>
      <c r="BC11" s="49" t="str">
        <f>""</f>
        <v/>
      </c>
      <c r="BD11" s="49" t="s">
        <v>42</v>
      </c>
      <c r="BE11" s="49" t="str">
        <f>""</f>
        <v/>
      </c>
      <c r="BF11" s="49"/>
      <c r="BG11" s="49" t="s">
        <v>41</v>
      </c>
      <c r="BH11" s="49" t="s">
        <v>41</v>
      </c>
      <c r="BI11" s="49" t="s">
        <v>67</v>
      </c>
      <c r="BJ11" s="49" t="s">
        <v>67</v>
      </c>
      <c r="BK11" s="49" t="str">
        <f>""</f>
        <v/>
      </c>
      <c r="BL11" s="43" t="s">
        <v>68</v>
      </c>
      <c r="BM11" s="44" t="str">
        <f>""</f>
        <v/>
      </c>
    </row>
    <row r="12" spans="1:65" s="15" customFormat="1" ht="15" customHeight="1" x14ac:dyDescent="0.2">
      <c r="A12" s="50"/>
      <c r="B12" s="155" t="s">
        <v>69</v>
      </c>
      <c r="C12" s="155"/>
      <c r="D12" s="155"/>
      <c r="E12" s="155"/>
      <c r="F12" s="155"/>
      <c r="G12" s="155"/>
      <c r="H12" s="155"/>
      <c r="I12" s="172" t="str">
        <f>+IF(I11="","",CONCATENATE(I11," ",AB14))</f>
        <v/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46"/>
      <c r="AB12" s="48"/>
      <c r="AD12" s="127"/>
      <c r="AE12" s="128"/>
      <c r="AF12" s="154"/>
      <c r="AG12" s="48">
        <v>6</v>
      </c>
      <c r="AH12" s="57" t="s">
        <v>70</v>
      </c>
      <c r="AI12" s="38" t="s">
        <v>71</v>
      </c>
      <c r="AJ12" s="39"/>
      <c r="AK12" s="39" t="s">
        <v>72</v>
      </c>
      <c r="AL12" s="39" t="str">
        <f t="shared" si="0"/>
        <v>Fresado</v>
      </c>
      <c r="AM12" s="39"/>
      <c r="AN12" s="39"/>
      <c r="AO12" s="39" t="s">
        <v>73</v>
      </c>
      <c r="AP12" s="39" t="s">
        <v>74</v>
      </c>
      <c r="AQ12" s="39" t="s">
        <v>75</v>
      </c>
      <c r="AR12" s="39"/>
      <c r="AS12" s="39" t="str">
        <f t="shared" si="2"/>
        <v>Sub-base granular  tipo B</v>
      </c>
      <c r="AT12" s="38" t="str">
        <f t="shared" si="3"/>
        <v>Sub-base granular Tipo B</v>
      </c>
      <c r="AU12" s="39" t="str">
        <f t="shared" si="4"/>
        <v>Fresado</v>
      </c>
      <c r="AV12" s="39"/>
      <c r="AW12" s="39"/>
      <c r="AX12" s="39"/>
      <c r="AY12" s="39" t="str">
        <f t="shared" si="5"/>
        <v>Sub-base granular  tipo B</v>
      </c>
      <c r="AZ12" s="40" t="str">
        <f t="shared" si="6"/>
        <v>Arena triturada de cantera</v>
      </c>
      <c r="BB12" s="41">
        <v>5</v>
      </c>
      <c r="BC12" s="49" t="s">
        <v>76</v>
      </c>
      <c r="BD12" s="58" t="s">
        <v>77</v>
      </c>
      <c r="BE12" s="49" t="str">
        <f>""</f>
        <v/>
      </c>
      <c r="BF12" s="49"/>
      <c r="BG12" s="49" t="str">
        <f>""</f>
        <v/>
      </c>
      <c r="BH12" s="49" t="str">
        <f>""</f>
        <v/>
      </c>
      <c r="BI12" s="49" t="str">
        <f>""</f>
        <v/>
      </c>
      <c r="BJ12" s="49" t="str">
        <f>""</f>
        <v/>
      </c>
      <c r="BK12" s="49" t="str">
        <f>""</f>
        <v/>
      </c>
      <c r="BL12" s="49" t="str">
        <f>""</f>
        <v/>
      </c>
      <c r="BM12" s="44" t="str">
        <f>""</f>
        <v/>
      </c>
    </row>
    <row r="13" spans="1:65" s="63" customFormat="1" ht="15" customHeight="1" x14ac:dyDescent="0.2">
      <c r="A13" s="59"/>
      <c r="B13" s="60"/>
      <c r="C13" s="60"/>
      <c r="D13" s="60"/>
      <c r="E13" s="60"/>
      <c r="F13" s="60"/>
      <c r="G13" s="60"/>
      <c r="H13" s="60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61"/>
      <c r="AA13" s="57"/>
      <c r="AB13" s="62" t="s">
        <v>78</v>
      </c>
      <c r="AC13" s="57"/>
      <c r="AD13" s="127"/>
      <c r="AE13" s="128"/>
      <c r="AF13" s="154"/>
      <c r="AG13" s="29">
        <v>7</v>
      </c>
      <c r="AH13" s="57" t="s">
        <v>79</v>
      </c>
      <c r="AI13" s="38" t="s">
        <v>80</v>
      </c>
      <c r="AJ13" s="39"/>
      <c r="AK13" s="39"/>
      <c r="AL13" s="39" t="str">
        <f t="shared" si="0"/>
        <v>Fresado estabilizado con emulsión y cemento</v>
      </c>
      <c r="AM13" s="39"/>
      <c r="AN13" s="39"/>
      <c r="AO13" s="39" t="s">
        <v>81</v>
      </c>
      <c r="AP13" s="39" t="s">
        <v>82</v>
      </c>
      <c r="AQ13" s="39" t="s">
        <v>83</v>
      </c>
      <c r="AR13" s="39"/>
      <c r="AS13" s="39" t="str">
        <f t="shared" si="2"/>
        <v>Sub-base granular  tipo C</v>
      </c>
      <c r="AT13" s="38" t="str">
        <f t="shared" si="3"/>
        <v>Sub-base granular Tipo C</v>
      </c>
      <c r="AU13" s="39" t="str">
        <f t="shared" si="4"/>
        <v>Fresado estabilizado con emulsión y cemento</v>
      </c>
      <c r="AV13" s="39"/>
      <c r="AW13" s="39"/>
      <c r="AX13" s="39"/>
      <c r="AY13" s="39" t="str">
        <f t="shared" si="5"/>
        <v>Sub-base granular  tipo C</v>
      </c>
      <c r="AZ13" s="40" t="str">
        <f t="shared" si="6"/>
        <v>Arena natural</v>
      </c>
      <c r="BB13" s="41">
        <v>6</v>
      </c>
      <c r="BC13" s="49" t="str">
        <f>""</f>
        <v/>
      </c>
      <c r="BD13" s="49" t="str">
        <f>""</f>
        <v/>
      </c>
      <c r="BE13" s="49" t="s">
        <v>84</v>
      </c>
      <c r="BF13" s="58"/>
      <c r="BG13" s="49" t="str">
        <f>""</f>
        <v/>
      </c>
      <c r="BH13" s="49" t="str">
        <f>""</f>
        <v/>
      </c>
      <c r="BI13" s="49" t="str">
        <f>""</f>
        <v/>
      </c>
      <c r="BJ13" s="49" t="str">
        <f>""</f>
        <v/>
      </c>
      <c r="BK13" s="43" t="s">
        <v>85</v>
      </c>
      <c r="BL13" s="43" t="s">
        <v>85</v>
      </c>
      <c r="BM13" s="44" t="str">
        <f>""</f>
        <v/>
      </c>
    </row>
    <row r="14" spans="1:65" s="70" customFormat="1" ht="15" customHeight="1" x14ac:dyDescent="0.2">
      <c r="A14" s="64"/>
      <c r="B14" s="173" t="s">
        <v>86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65"/>
      <c r="AA14" s="66"/>
      <c r="AB14" s="67"/>
      <c r="AC14" s="68"/>
      <c r="AD14" s="127" t="s">
        <v>87</v>
      </c>
      <c r="AE14" s="128" t="s">
        <v>88</v>
      </c>
      <c r="AF14" s="154"/>
      <c r="AG14" s="19">
        <v>8</v>
      </c>
      <c r="AH14" s="57" t="s">
        <v>89</v>
      </c>
      <c r="AI14" s="38" t="s">
        <v>90</v>
      </c>
      <c r="AJ14" s="39"/>
      <c r="AK14" s="39"/>
      <c r="AL14" s="39" t="str">
        <f>+AR8</f>
        <v>MR-43</v>
      </c>
      <c r="AM14" s="39"/>
      <c r="AN14" s="39"/>
      <c r="AO14" s="69" t="s">
        <v>91</v>
      </c>
      <c r="AP14" s="39" t="s">
        <v>92</v>
      </c>
      <c r="AQ14" s="39"/>
      <c r="AR14" s="39"/>
      <c r="AS14" s="39" t="str">
        <f t="shared" si="2"/>
        <v>Remanente</v>
      </c>
      <c r="AT14" s="38" t="str">
        <f t="shared" si="3"/>
        <v>Piedra rajón</v>
      </c>
      <c r="AU14" s="39" t="str">
        <f t="shared" si="4"/>
        <v>MR-43</v>
      </c>
      <c r="AV14" s="39"/>
      <c r="AW14" s="39"/>
      <c r="AX14" s="39"/>
      <c r="AY14" s="39" t="str">
        <f t="shared" si="5"/>
        <v>Remanente</v>
      </c>
      <c r="AZ14" s="40" t="str">
        <f t="shared" si="6"/>
        <v>Arena de peña</v>
      </c>
      <c r="BB14" s="41">
        <v>7</v>
      </c>
      <c r="BC14" s="49" t="str">
        <f>""</f>
        <v/>
      </c>
      <c r="BD14" s="58" t="s">
        <v>93</v>
      </c>
      <c r="BE14" s="49" t="str">
        <f>""</f>
        <v/>
      </c>
      <c r="BF14" s="58"/>
      <c r="BG14" s="49" t="str">
        <f>""</f>
        <v/>
      </c>
      <c r="BH14" s="49" t="str">
        <f>""</f>
        <v/>
      </c>
      <c r="BI14" s="49" t="str">
        <f>""</f>
        <v/>
      </c>
      <c r="BJ14" s="49" t="str">
        <f>""</f>
        <v/>
      </c>
      <c r="BK14" s="43" t="s">
        <v>94</v>
      </c>
      <c r="BL14" s="43" t="s">
        <v>94</v>
      </c>
      <c r="BM14" s="44" t="str">
        <f>""</f>
        <v/>
      </c>
    </row>
    <row r="15" spans="1:65" s="70" customFormat="1" ht="15" customHeight="1" x14ac:dyDescent="0.2">
      <c r="A15" s="41"/>
      <c r="B15" s="71"/>
      <c r="C15" s="71"/>
      <c r="D15" s="71"/>
      <c r="E15" s="71"/>
      <c r="F15" s="71"/>
      <c r="G15" s="71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3"/>
      <c r="V15" s="73"/>
      <c r="W15" s="73"/>
      <c r="X15" s="73"/>
      <c r="Y15" s="73"/>
      <c r="Z15" s="65"/>
      <c r="AA15" s="74"/>
      <c r="AB15" s="75" t="s">
        <v>95</v>
      </c>
      <c r="AC15" s="74"/>
      <c r="AD15" s="127"/>
      <c r="AE15" s="128"/>
      <c r="AF15" s="154"/>
      <c r="AG15" s="48">
        <v>9</v>
      </c>
      <c r="AH15" s="57" t="s">
        <v>96</v>
      </c>
      <c r="AI15" s="38" t="s">
        <v>75</v>
      </c>
      <c r="AJ15" s="39"/>
      <c r="AK15" s="39"/>
      <c r="AL15" s="39" t="str">
        <f>+AR9</f>
        <v>3000 psi</v>
      </c>
      <c r="AM15" s="39"/>
      <c r="AN15" s="39"/>
      <c r="AO15" s="39" t="s">
        <v>97</v>
      </c>
      <c r="AP15" s="39" t="s">
        <v>98</v>
      </c>
      <c r="AQ15" s="39"/>
      <c r="AR15" s="39"/>
      <c r="AS15" s="39" t="str">
        <f t="shared" si="2"/>
        <v>Fresado</v>
      </c>
      <c r="AT15" s="38" t="str">
        <f t="shared" si="3"/>
        <v>Recebo común</v>
      </c>
      <c r="AU15" s="39" t="str">
        <f t="shared" si="4"/>
        <v>3000 psi</v>
      </c>
      <c r="AV15" s="39"/>
      <c r="AW15" s="39"/>
      <c r="AX15" s="39"/>
      <c r="AY15" s="39" t="str">
        <f t="shared" si="5"/>
        <v>Fresado</v>
      </c>
      <c r="AZ15" s="40" t="str">
        <f t="shared" si="6"/>
        <v>Agregados combinados MD-10</v>
      </c>
      <c r="BB15" s="41">
        <v>8</v>
      </c>
      <c r="BC15" s="49" t="str">
        <f>""</f>
        <v/>
      </c>
      <c r="BD15" s="49" t="str">
        <f>""</f>
        <v/>
      </c>
      <c r="BE15" s="49" t="str">
        <f>""</f>
        <v/>
      </c>
      <c r="BF15" s="69"/>
      <c r="BG15" s="49" t="str">
        <f>""</f>
        <v/>
      </c>
      <c r="BH15" s="49" t="str">
        <f>""</f>
        <v/>
      </c>
      <c r="BI15" s="49" t="str">
        <f>""</f>
        <v/>
      </c>
      <c r="BJ15" s="49" t="str">
        <f>""</f>
        <v/>
      </c>
      <c r="BK15" s="43" t="s">
        <v>76</v>
      </c>
      <c r="BL15" s="43" t="s">
        <v>76</v>
      </c>
      <c r="BM15" s="44" t="str">
        <f>""</f>
        <v/>
      </c>
    </row>
    <row r="16" spans="1:65" s="70" customFormat="1" ht="15" customHeight="1" x14ac:dyDescent="0.2">
      <c r="A16" s="41"/>
      <c r="B16" s="174" t="str">
        <f t="shared" ref="B16:B24" si="7">IF($T$7="","",IF($AA$7=$AH$7,BC8,IF($AA$7=$AH$8,BD8,IF($AA$7=$AH$9,BE8,IF($AA$7=$AH$10,BF8,IF($AA$7=$AH$11,BG8,IF($AA$7=$AH$12,BH8,IF($AA$7=$AH$13,BI8,IF($AA$7=$AH$14,BJ8,IF($AA$7=$AH$15,BK8,IF($AA$7=$AH$16,BL8,IF($AA$7=$AH$17,BM8,""))))))))))))</f>
        <v/>
      </c>
      <c r="C16" s="174"/>
      <c r="D16" s="174"/>
      <c r="E16" s="174"/>
      <c r="F16" s="174"/>
      <c r="G16" s="174"/>
      <c r="H16" s="174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65"/>
      <c r="AA16" s="74"/>
      <c r="AB16" s="74" t="s">
        <v>99</v>
      </c>
      <c r="AC16" s="74"/>
      <c r="AD16" s="127"/>
      <c r="AE16" s="128"/>
      <c r="AF16" s="154"/>
      <c r="AG16" s="29">
        <v>10</v>
      </c>
      <c r="AH16" s="57" t="s">
        <v>100</v>
      </c>
      <c r="AI16" s="38" t="s">
        <v>101</v>
      </c>
      <c r="AJ16" s="39"/>
      <c r="AK16" s="39"/>
      <c r="AL16" s="39" t="str">
        <f>+AR10</f>
        <v>2500 psi</v>
      </c>
      <c r="AM16" s="39"/>
      <c r="AN16" s="39"/>
      <c r="AO16" s="39" t="s">
        <v>102</v>
      </c>
      <c r="AP16" s="39" t="s">
        <v>103</v>
      </c>
      <c r="AQ16" s="39"/>
      <c r="AR16" s="39"/>
      <c r="AS16" s="39" t="str">
        <f t="shared" si="2"/>
        <v>Base estabilizada con emulsión y cemento</v>
      </c>
      <c r="AT16" s="38" t="str">
        <f t="shared" si="3"/>
        <v>Material filtrante de 3"</v>
      </c>
      <c r="AU16" s="39" t="str">
        <f t="shared" si="4"/>
        <v>2500 psi</v>
      </c>
      <c r="AV16" s="39"/>
      <c r="AW16" s="39"/>
      <c r="AX16" s="39"/>
      <c r="AY16" s="39" t="str">
        <f t="shared" si="5"/>
        <v>Base estabilizada con emulsión y cemento</v>
      </c>
      <c r="AZ16" s="40" t="str">
        <f t="shared" si="6"/>
        <v>Agregados combinados MD-12</v>
      </c>
      <c r="BB16" s="76">
        <v>9</v>
      </c>
      <c r="BC16" s="77" t="str">
        <f>""</f>
        <v/>
      </c>
      <c r="BD16" s="77" t="str">
        <f>""</f>
        <v/>
      </c>
      <c r="BE16" s="77" t="str">
        <f>""</f>
        <v/>
      </c>
      <c r="BF16" s="77"/>
      <c r="BG16" s="77" t="str">
        <f>""</f>
        <v/>
      </c>
      <c r="BH16" s="77" t="str">
        <f>""</f>
        <v/>
      </c>
      <c r="BI16" s="77" t="str">
        <f>""</f>
        <v/>
      </c>
      <c r="BJ16" s="77" t="str">
        <f>""</f>
        <v/>
      </c>
      <c r="BK16" s="77" t="str">
        <f>""</f>
        <v/>
      </c>
      <c r="BL16" s="78"/>
      <c r="BM16" s="79" t="str">
        <f>""</f>
        <v/>
      </c>
    </row>
    <row r="17" spans="1:65" s="70" customFormat="1" ht="15" customHeight="1" x14ac:dyDescent="0.2">
      <c r="A17" s="41"/>
      <c r="B17" s="174" t="str">
        <f t="shared" si="7"/>
        <v/>
      </c>
      <c r="C17" s="174"/>
      <c r="D17" s="174"/>
      <c r="E17" s="174"/>
      <c r="F17" s="174"/>
      <c r="G17" s="174"/>
      <c r="H17" s="174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65"/>
      <c r="AA17" s="74"/>
      <c r="AB17" s="74" t="s">
        <v>104</v>
      </c>
      <c r="AC17" s="74"/>
      <c r="AD17" s="175" t="s">
        <v>105</v>
      </c>
      <c r="AE17" s="177" t="s">
        <v>105</v>
      </c>
      <c r="AF17" s="154"/>
      <c r="AG17" s="78">
        <v>11</v>
      </c>
      <c r="AH17" s="78" t="s">
        <v>6</v>
      </c>
      <c r="AI17" s="38" t="s">
        <v>106</v>
      </c>
      <c r="AJ17" s="39"/>
      <c r="AK17" s="39"/>
      <c r="AL17" s="39"/>
      <c r="AM17" s="39"/>
      <c r="AN17" s="39"/>
      <c r="AO17" s="39" t="s">
        <v>107</v>
      </c>
      <c r="AP17" s="39" t="s">
        <v>108</v>
      </c>
      <c r="AQ17" s="39"/>
      <c r="AR17" s="39"/>
      <c r="AS17" s="39" t="str">
        <f t="shared" si="2"/>
        <v xml:space="preserve">70%SBG-A + 30% Fresado </v>
      </c>
      <c r="AT17" s="38" t="str">
        <f t="shared" si="3"/>
        <v>Material filtrante de 1"</v>
      </c>
      <c r="AU17" s="39" t="str">
        <f>+AK11</f>
        <v>Capa 1 MD-12 y Capa 2 MGCR-Tipo 1</v>
      </c>
      <c r="AV17" s="39"/>
      <c r="AW17" s="39"/>
      <c r="AX17" s="39"/>
      <c r="AY17" s="39" t="str">
        <f t="shared" si="5"/>
        <v xml:space="preserve">70%SBG-A + 30% Fresado </v>
      </c>
      <c r="AZ17" s="40" t="str">
        <f t="shared" si="6"/>
        <v>Agregados combinados MGCR Tipo 1</v>
      </c>
      <c r="BK17" s="69"/>
      <c r="BL17" s="69"/>
      <c r="BM17" s="69"/>
    </row>
    <row r="18" spans="1:65" s="70" customFormat="1" ht="15" customHeight="1" x14ac:dyDescent="0.2">
      <c r="A18" s="41"/>
      <c r="B18" s="174" t="str">
        <f t="shared" si="7"/>
        <v/>
      </c>
      <c r="C18" s="174"/>
      <c r="D18" s="174"/>
      <c r="E18" s="174"/>
      <c r="F18" s="174"/>
      <c r="G18" s="174"/>
      <c r="H18" s="174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65"/>
      <c r="AA18" s="74"/>
      <c r="AB18" s="74" t="s">
        <v>109</v>
      </c>
      <c r="AC18" s="74"/>
      <c r="AD18" s="127"/>
      <c r="AE18" s="128"/>
      <c r="AF18" s="154"/>
      <c r="AG18" s="80">
        <v>12</v>
      </c>
      <c r="AH18" s="74"/>
      <c r="AI18" s="41"/>
      <c r="AJ18" s="69"/>
      <c r="AK18" s="69"/>
      <c r="AL18" s="69"/>
      <c r="AM18" s="69"/>
      <c r="AN18" s="69"/>
      <c r="AO18" s="69"/>
      <c r="AP18" s="69"/>
      <c r="AQ18" s="69"/>
      <c r="AR18" s="69"/>
      <c r="AS18" s="39" t="str">
        <f>+AP14</f>
        <v>Piedra rajón</v>
      </c>
      <c r="AT18" s="38" t="str">
        <f>+AI14</f>
        <v>Remanente</v>
      </c>
      <c r="AU18" s="39" t="str">
        <f>+AK12</f>
        <v>Capa 1 MGCR Tipo 1 y capa 2 MD-12</v>
      </c>
      <c r="AV18" s="39"/>
      <c r="AW18" s="39"/>
      <c r="AX18" s="39"/>
      <c r="AY18" s="39" t="str">
        <f t="shared" si="5"/>
        <v>Piedra rajón</v>
      </c>
      <c r="AZ18" s="40"/>
    </row>
    <row r="19" spans="1:65" s="70" customFormat="1" ht="15" customHeight="1" x14ac:dyDescent="0.2">
      <c r="A19" s="41"/>
      <c r="B19" s="174" t="str">
        <f t="shared" si="7"/>
        <v/>
      </c>
      <c r="C19" s="174"/>
      <c r="D19" s="174"/>
      <c r="E19" s="174"/>
      <c r="F19" s="174"/>
      <c r="G19" s="174"/>
      <c r="H19" s="174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65"/>
      <c r="AA19" s="74"/>
      <c r="AB19" s="74"/>
      <c r="AC19" s="74"/>
      <c r="AD19" s="176"/>
      <c r="AE19" s="178"/>
      <c r="AF19" s="179"/>
      <c r="AG19" s="80">
        <v>13</v>
      </c>
      <c r="AH19" s="74"/>
      <c r="AI19" s="41"/>
      <c r="AJ19" s="69"/>
      <c r="AK19" s="69"/>
      <c r="AL19" s="69"/>
      <c r="AM19" s="69"/>
      <c r="AN19" s="69"/>
      <c r="AO19" s="69"/>
      <c r="AP19" s="69"/>
      <c r="AQ19" s="69"/>
      <c r="AR19" s="69"/>
      <c r="AS19" s="39" t="str">
        <f>+AP15</f>
        <v>Recebo común</v>
      </c>
      <c r="AT19" s="38" t="str">
        <f>+AI15</f>
        <v>Fresado</v>
      </c>
      <c r="AU19" s="39"/>
      <c r="AV19" s="39"/>
      <c r="AW19" s="39"/>
      <c r="AX19" s="39"/>
      <c r="AY19" s="39" t="str">
        <f t="shared" si="5"/>
        <v>Recebo común</v>
      </c>
      <c r="AZ19" s="40"/>
    </row>
    <row r="20" spans="1:65" s="70" customFormat="1" ht="15" customHeight="1" x14ac:dyDescent="0.2">
      <c r="A20" s="41"/>
      <c r="B20" s="174" t="str">
        <f t="shared" si="7"/>
        <v/>
      </c>
      <c r="C20" s="174"/>
      <c r="D20" s="174"/>
      <c r="E20" s="174"/>
      <c r="F20" s="174"/>
      <c r="G20" s="174"/>
      <c r="H20" s="174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65"/>
      <c r="AA20" s="74"/>
      <c r="AB20" s="74"/>
      <c r="AC20" s="74"/>
      <c r="AD20" s="68"/>
      <c r="AE20" s="68"/>
      <c r="AF20" s="68"/>
      <c r="AG20" s="80">
        <v>14</v>
      </c>
      <c r="AH20" s="74"/>
      <c r="AI20" s="41"/>
      <c r="AJ20" s="69"/>
      <c r="AK20" s="69"/>
      <c r="AL20" s="69"/>
      <c r="AM20" s="69"/>
      <c r="AN20" s="69"/>
      <c r="AO20" s="69"/>
      <c r="AP20" s="69"/>
      <c r="AQ20" s="69"/>
      <c r="AR20" s="69"/>
      <c r="AS20" s="39" t="str">
        <f>+AP16</f>
        <v>Material filtrante de 3"</v>
      </c>
      <c r="AT20" s="38" t="str">
        <f>+AI16</f>
        <v>Base estabilizada con emulsión y cemento</v>
      </c>
      <c r="AU20" s="39"/>
      <c r="AV20" s="39"/>
      <c r="AW20" s="39"/>
      <c r="AX20" s="39"/>
      <c r="AY20" s="39" t="str">
        <f t="shared" si="5"/>
        <v>Material filtrante de 3"</v>
      </c>
      <c r="AZ20" s="40"/>
    </row>
    <row r="21" spans="1:65" s="70" customFormat="1" ht="15" customHeight="1" x14ac:dyDescent="0.2">
      <c r="A21" s="41"/>
      <c r="B21" s="174" t="str">
        <f t="shared" si="7"/>
        <v/>
      </c>
      <c r="C21" s="174"/>
      <c r="D21" s="174"/>
      <c r="E21" s="174"/>
      <c r="F21" s="174"/>
      <c r="G21" s="174"/>
      <c r="H21" s="174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65"/>
      <c r="AA21" s="74"/>
      <c r="AB21" s="74"/>
      <c r="AC21" s="74"/>
      <c r="AD21" s="167" t="str">
        <f>+A42</f>
        <v>Aprobó</v>
      </c>
      <c r="AE21" s="168"/>
      <c r="AF21" s="169"/>
      <c r="AG21" s="80">
        <v>15</v>
      </c>
      <c r="AH21" s="74"/>
      <c r="AI21" s="41"/>
      <c r="AJ21" s="69"/>
      <c r="AK21" s="69"/>
      <c r="AL21" s="69"/>
      <c r="AM21" s="69"/>
      <c r="AN21" s="69"/>
      <c r="AO21" s="69"/>
      <c r="AP21" s="69"/>
      <c r="AQ21" s="69"/>
      <c r="AR21" s="69"/>
      <c r="AS21" s="39" t="str">
        <f>+AP17</f>
        <v>Material filtrante de 1"</v>
      </c>
      <c r="AT21" s="38" t="str">
        <f>+AI17</f>
        <v xml:space="preserve">70%SBG-A + 30% Fresado </v>
      </c>
      <c r="AU21" s="39"/>
      <c r="AV21" s="39"/>
      <c r="AW21" s="39"/>
      <c r="AX21" s="39"/>
      <c r="AY21" s="39" t="str">
        <f t="shared" si="5"/>
        <v>Material filtrante de 1"</v>
      </c>
      <c r="AZ21" s="40"/>
    </row>
    <row r="22" spans="1:65" s="70" customFormat="1" ht="15" customHeight="1" x14ac:dyDescent="0.2">
      <c r="A22" s="41"/>
      <c r="B22" s="174" t="str">
        <f t="shared" si="7"/>
        <v/>
      </c>
      <c r="C22" s="174"/>
      <c r="D22" s="174"/>
      <c r="E22" s="174"/>
      <c r="F22" s="174"/>
      <c r="G22" s="174"/>
      <c r="H22" s="174"/>
      <c r="I22" s="181"/>
      <c r="J22" s="181"/>
      <c r="K22" s="81" t="str">
        <f>IF(I22="","",IF(AA7="Apiques","",$AA$5))</f>
        <v/>
      </c>
      <c r="L22" s="82"/>
      <c r="M22" s="82"/>
      <c r="N22" s="182"/>
      <c r="O22" s="182"/>
      <c r="P22" s="81" t="str">
        <f>IF(N22="","",$AA$5)</f>
        <v/>
      </c>
      <c r="Q22" s="82"/>
      <c r="R22" s="82"/>
      <c r="S22" s="82"/>
      <c r="T22" s="82"/>
      <c r="U22" s="82"/>
      <c r="V22" s="82"/>
      <c r="W22" s="82"/>
      <c r="X22" s="82"/>
      <c r="Y22" s="82"/>
      <c r="Z22" s="65"/>
      <c r="AA22" s="74"/>
      <c r="AB22" s="74"/>
      <c r="AC22" s="74"/>
      <c r="AD22" s="26" t="s">
        <v>9</v>
      </c>
      <c r="AE22" s="27" t="s">
        <v>10</v>
      </c>
      <c r="AF22" s="28" t="s">
        <v>11</v>
      </c>
      <c r="AG22" s="80">
        <v>16</v>
      </c>
      <c r="AH22" s="74"/>
      <c r="AI22" s="41"/>
      <c r="AJ22" s="69"/>
      <c r="AK22" s="69"/>
      <c r="AL22" s="69"/>
      <c r="AM22" s="69"/>
      <c r="AN22" s="69"/>
      <c r="AO22" s="69"/>
      <c r="AP22" s="69"/>
      <c r="AQ22" s="69"/>
      <c r="AR22" s="69"/>
      <c r="AS22" s="69" t="str">
        <f>+AO8</f>
        <v>Grava 1"</v>
      </c>
      <c r="AT22" s="41"/>
      <c r="AU22" s="69"/>
      <c r="AV22" s="69"/>
      <c r="AW22" s="69"/>
      <c r="AX22" s="69"/>
      <c r="AY22" s="39" t="str">
        <f t="shared" si="5"/>
        <v>Grava 1"</v>
      </c>
      <c r="AZ22" s="40"/>
    </row>
    <row r="23" spans="1:65" s="70" customFormat="1" ht="15" customHeight="1" x14ac:dyDescent="0.2">
      <c r="A23" s="41"/>
      <c r="B23" s="174" t="str">
        <f t="shared" si="7"/>
        <v/>
      </c>
      <c r="C23" s="174"/>
      <c r="D23" s="174"/>
      <c r="E23" s="174"/>
      <c r="F23" s="174"/>
      <c r="G23" s="174"/>
      <c r="H23" s="174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65"/>
      <c r="AA23" s="74"/>
      <c r="AB23" s="74"/>
      <c r="AC23" s="74"/>
      <c r="AD23" s="127" t="s">
        <v>110</v>
      </c>
      <c r="AE23" s="128" t="s">
        <v>111</v>
      </c>
      <c r="AF23" s="154"/>
      <c r="AG23" s="74"/>
      <c r="AH23" s="74"/>
      <c r="AI23" s="41"/>
      <c r="AJ23" s="69"/>
      <c r="AK23" s="69"/>
      <c r="AL23" s="69"/>
      <c r="AM23" s="69"/>
      <c r="AN23" s="69"/>
      <c r="AO23" s="69"/>
      <c r="AP23" s="69"/>
      <c r="AQ23" s="69"/>
      <c r="AR23" s="69"/>
      <c r="AS23" s="69" t="str">
        <f t="shared" ref="AS23:AS31" si="8">+AO9</f>
        <v>Grava ¾"</v>
      </c>
      <c r="AT23" s="41"/>
      <c r="AU23" s="69"/>
      <c r="AV23" s="69"/>
      <c r="AW23" s="69"/>
      <c r="AX23" s="69"/>
      <c r="AY23" s="39" t="str">
        <f t="shared" si="5"/>
        <v>Grava ¾"</v>
      </c>
      <c r="AZ23" s="40"/>
    </row>
    <row r="24" spans="1:65" s="70" customFormat="1" ht="15" customHeight="1" x14ac:dyDescent="0.2">
      <c r="A24" s="41"/>
      <c r="B24" s="174" t="str">
        <f t="shared" si="7"/>
        <v/>
      </c>
      <c r="C24" s="174"/>
      <c r="D24" s="174"/>
      <c r="E24" s="174"/>
      <c r="F24" s="174"/>
      <c r="G24" s="174"/>
      <c r="H24" s="174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65"/>
      <c r="AA24" s="74"/>
      <c r="AB24" s="74"/>
      <c r="AC24" s="74"/>
      <c r="AD24" s="127"/>
      <c r="AE24" s="128"/>
      <c r="AF24" s="154"/>
      <c r="AG24" s="74"/>
      <c r="AH24" s="74"/>
      <c r="AI24" s="41"/>
      <c r="AJ24" s="69"/>
      <c r="AK24" s="69"/>
      <c r="AL24" s="69"/>
      <c r="AM24" s="69"/>
      <c r="AN24" s="69"/>
      <c r="AO24" s="69"/>
      <c r="AP24" s="69"/>
      <c r="AQ24" s="69"/>
      <c r="AR24" s="69"/>
      <c r="AS24" s="69" t="str">
        <f t="shared" si="8"/>
        <v>Grava ½"</v>
      </c>
      <c r="AT24" s="41"/>
      <c r="AU24" s="69"/>
      <c r="AV24" s="69"/>
      <c r="AW24" s="69"/>
      <c r="AX24" s="69"/>
      <c r="AY24" s="39" t="str">
        <f t="shared" si="5"/>
        <v>Grava ½"</v>
      </c>
      <c r="AZ24" s="40"/>
    </row>
    <row r="25" spans="1:65" s="70" customFormat="1" ht="15" customHeight="1" x14ac:dyDescent="0.2">
      <c r="A25" s="41"/>
      <c r="B25" s="71" t="s">
        <v>123</v>
      </c>
      <c r="C25" s="71"/>
      <c r="D25" s="71"/>
      <c r="E25" s="71"/>
      <c r="F25" s="71"/>
      <c r="G25" s="71"/>
      <c r="H25" s="71"/>
      <c r="I25" s="184">
        <f>+IF(AB10="","",AB10)</f>
        <v>2</v>
      </c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46"/>
      <c r="AA25" s="48"/>
      <c r="AB25" s="48"/>
      <c r="AC25" s="48"/>
      <c r="AD25" s="127"/>
      <c r="AE25" s="128"/>
      <c r="AF25" s="154"/>
      <c r="AG25" s="48"/>
      <c r="AI25" s="41"/>
      <c r="AJ25" s="69"/>
      <c r="AK25" s="69"/>
      <c r="AL25" s="69"/>
      <c r="AM25" s="69"/>
      <c r="AN25" s="69"/>
      <c r="AO25" s="69"/>
      <c r="AP25" s="69"/>
      <c r="AQ25" s="69"/>
      <c r="AR25" s="69"/>
      <c r="AS25" s="69" t="str">
        <f t="shared" si="8"/>
        <v>Arena triturada de rio</v>
      </c>
      <c r="AT25" s="41"/>
      <c r="AU25" s="69"/>
      <c r="AV25" s="69"/>
      <c r="AW25" s="69"/>
      <c r="AX25" s="69"/>
      <c r="AY25" s="39" t="str">
        <f t="shared" si="5"/>
        <v>Arena triturada de rio</v>
      </c>
      <c r="AZ25" s="40"/>
    </row>
    <row r="26" spans="1:65" s="70" customFormat="1" ht="15" customHeight="1" x14ac:dyDescent="0.2">
      <c r="A26" s="41"/>
      <c r="B26" s="71"/>
      <c r="C26" s="71"/>
      <c r="D26" s="71"/>
      <c r="E26" s="71"/>
      <c r="F26" s="71"/>
      <c r="G26" s="71"/>
      <c r="H26" s="7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46"/>
      <c r="AA26" s="48"/>
      <c r="AB26" s="48"/>
      <c r="AC26" s="48"/>
      <c r="AD26" s="127" t="s">
        <v>113</v>
      </c>
      <c r="AE26" s="128" t="s">
        <v>114</v>
      </c>
      <c r="AF26" s="154"/>
      <c r="AG26" s="48"/>
      <c r="AI26" s="41"/>
      <c r="AJ26" s="69"/>
      <c r="AK26" s="69"/>
      <c r="AL26" s="69"/>
      <c r="AM26" s="69"/>
      <c r="AN26" s="69"/>
      <c r="AO26" s="69"/>
      <c r="AP26" s="69"/>
      <c r="AQ26" s="69"/>
      <c r="AR26" s="69"/>
      <c r="AS26" s="69" t="str">
        <f t="shared" si="8"/>
        <v>Arena triturada de cantera</v>
      </c>
      <c r="AT26" s="41"/>
      <c r="AU26" s="69"/>
      <c r="AV26" s="69"/>
      <c r="AW26" s="69"/>
      <c r="AX26" s="69"/>
      <c r="AY26" s="39" t="str">
        <f t="shared" si="5"/>
        <v>Arena triturada de cantera</v>
      </c>
      <c r="AZ26" s="40"/>
    </row>
    <row r="27" spans="1:65" s="70" customFormat="1" ht="15" customHeight="1" x14ac:dyDescent="0.2">
      <c r="A27" s="41"/>
      <c r="B27" s="71" t="s">
        <v>112</v>
      </c>
      <c r="C27" s="71"/>
      <c r="D27" s="71"/>
      <c r="E27" s="71"/>
      <c r="F27" s="71"/>
      <c r="G27" s="71"/>
      <c r="H27" s="71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46"/>
      <c r="AA27" s="48"/>
      <c r="AB27" s="48"/>
      <c r="AC27" s="48"/>
      <c r="AD27" s="127"/>
      <c r="AE27" s="128"/>
      <c r="AF27" s="154"/>
      <c r="AG27" s="48"/>
      <c r="AI27" s="41"/>
      <c r="AJ27" s="69"/>
      <c r="AK27" s="69"/>
      <c r="AL27" s="69"/>
      <c r="AM27" s="69"/>
      <c r="AN27" s="69"/>
      <c r="AO27" s="69"/>
      <c r="AP27" s="69"/>
      <c r="AQ27" s="69"/>
      <c r="AR27" s="69"/>
      <c r="AS27" s="69" t="str">
        <f t="shared" si="8"/>
        <v>Arena natural</v>
      </c>
      <c r="AT27" s="41"/>
      <c r="AU27" s="69"/>
      <c r="AV27" s="69"/>
      <c r="AW27" s="69"/>
      <c r="AX27" s="69"/>
      <c r="AY27" s="39" t="str">
        <f t="shared" si="5"/>
        <v>Arena natural</v>
      </c>
      <c r="AZ27" s="40"/>
    </row>
    <row r="28" spans="1:65" s="70" customFormat="1" ht="15" customHeight="1" x14ac:dyDescent="0.2">
      <c r="A28" s="4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19"/>
      <c r="U28" s="19"/>
      <c r="V28" s="19"/>
      <c r="W28" s="19"/>
      <c r="X28" s="19"/>
      <c r="Y28" s="19"/>
      <c r="Z28" s="46"/>
      <c r="AA28" s="48"/>
      <c r="AB28" s="48"/>
      <c r="AC28" s="48"/>
      <c r="AD28" s="127"/>
      <c r="AE28" s="128"/>
      <c r="AF28" s="154"/>
      <c r="AG28" s="48"/>
      <c r="AI28" s="41"/>
      <c r="AJ28" s="69"/>
      <c r="AK28" s="69"/>
      <c r="AL28" s="69"/>
      <c r="AM28" s="69"/>
      <c r="AN28" s="69"/>
      <c r="AO28" s="69"/>
      <c r="AP28" s="69"/>
      <c r="AQ28" s="69"/>
      <c r="AR28" s="69"/>
      <c r="AS28" s="69" t="str">
        <f t="shared" si="8"/>
        <v>Arena de peña</v>
      </c>
      <c r="AT28" s="41"/>
      <c r="AU28" s="69"/>
      <c r="AV28" s="69"/>
      <c r="AW28" s="69"/>
      <c r="AX28" s="69"/>
      <c r="AY28" s="39" t="str">
        <f t="shared" si="5"/>
        <v>Arena de peña</v>
      </c>
      <c r="AZ28" s="40"/>
    </row>
    <row r="29" spans="1:65" s="70" customFormat="1" ht="15" customHeight="1" x14ac:dyDescent="0.2">
      <c r="A29" s="41"/>
      <c r="B29" s="71" t="s">
        <v>115</v>
      </c>
      <c r="C29" s="71"/>
      <c r="D29" s="71"/>
      <c r="E29" s="71"/>
      <c r="F29" s="71"/>
      <c r="G29" s="71"/>
      <c r="H29" s="71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46"/>
      <c r="AA29" s="48"/>
      <c r="AB29" s="48"/>
      <c r="AC29" s="48"/>
      <c r="AD29" s="175" t="s">
        <v>105</v>
      </c>
      <c r="AE29" s="177" t="s">
        <v>105</v>
      </c>
      <c r="AF29" s="154"/>
      <c r="AG29" s="48"/>
      <c r="AI29" s="41"/>
      <c r="AJ29" s="69"/>
      <c r="AK29" s="69"/>
      <c r="AL29" s="69"/>
      <c r="AM29" s="69"/>
      <c r="AN29" s="69"/>
      <c r="AO29" s="69"/>
      <c r="AP29" s="69"/>
      <c r="AQ29" s="69"/>
      <c r="AR29" s="69"/>
      <c r="AS29" s="69" t="str">
        <f t="shared" si="8"/>
        <v>Agregados combinados MD-10</v>
      </c>
      <c r="AT29" s="41"/>
      <c r="AU29" s="69"/>
      <c r="AV29" s="69"/>
      <c r="AW29" s="69"/>
      <c r="AX29" s="69"/>
      <c r="AY29" s="39" t="str">
        <f t="shared" si="5"/>
        <v>Agregados combinados MD-10</v>
      </c>
      <c r="AZ29" s="40"/>
    </row>
    <row r="30" spans="1:65" s="70" customFormat="1" ht="15" customHeight="1" x14ac:dyDescent="0.2">
      <c r="A30" s="41"/>
      <c r="B30" s="71" t="s">
        <v>116</v>
      </c>
      <c r="C30" s="71"/>
      <c r="D30" s="71"/>
      <c r="E30" s="71"/>
      <c r="F30" s="71"/>
      <c r="G30" s="71"/>
      <c r="H30" s="71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46"/>
      <c r="AA30" s="48" t="s">
        <v>126</v>
      </c>
      <c r="AB30" s="48"/>
      <c r="AC30" s="48"/>
      <c r="AD30" s="127"/>
      <c r="AE30" s="128"/>
      <c r="AF30" s="154"/>
      <c r="AG30" s="48"/>
      <c r="AH30" s="48"/>
      <c r="AI30" s="41"/>
      <c r="AJ30" s="69"/>
      <c r="AK30" s="69"/>
      <c r="AL30" s="69"/>
      <c r="AM30" s="69"/>
      <c r="AN30" s="69"/>
      <c r="AO30" s="69"/>
      <c r="AP30" s="69"/>
      <c r="AQ30" s="69"/>
      <c r="AR30" s="69"/>
      <c r="AS30" s="69" t="str">
        <f t="shared" si="8"/>
        <v>Agregados combinados MD-12</v>
      </c>
      <c r="AT30" s="41"/>
      <c r="AU30" s="69"/>
      <c r="AV30" s="69"/>
      <c r="AW30" s="69"/>
      <c r="AX30" s="69"/>
      <c r="AY30" s="39" t="str">
        <f t="shared" si="5"/>
        <v>Agregados combinados MD-12</v>
      </c>
      <c r="AZ30" s="40"/>
    </row>
    <row r="31" spans="1:65" s="70" customFormat="1" ht="15" customHeight="1" x14ac:dyDescent="0.25">
      <c r="A31" s="41"/>
      <c r="B31" s="71"/>
      <c r="C31" s="71"/>
      <c r="D31" s="71"/>
      <c r="E31" s="71"/>
      <c r="F31" s="71"/>
      <c r="G31" s="71"/>
      <c r="H31" s="71"/>
      <c r="I31" s="83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84"/>
      <c r="AA31" s="69" t="s">
        <v>124</v>
      </c>
      <c r="AB31" s="69"/>
      <c r="AC31" s="69"/>
      <c r="AD31" s="176"/>
      <c r="AE31" s="178"/>
      <c r="AF31" s="179"/>
      <c r="AG31" s="69"/>
      <c r="AH31" s="69"/>
      <c r="AI31" s="41"/>
      <c r="AJ31" s="69"/>
      <c r="AK31" s="69"/>
      <c r="AL31" s="69"/>
      <c r="AM31" s="69"/>
      <c r="AN31" s="69"/>
      <c r="AO31" s="69"/>
      <c r="AP31" s="69"/>
      <c r="AQ31" s="69"/>
      <c r="AR31" s="69"/>
      <c r="AS31" s="69" t="str">
        <f t="shared" si="8"/>
        <v>Agregados combinados MGCR Tipo 1</v>
      </c>
      <c r="AT31" s="41"/>
      <c r="AU31" s="69"/>
      <c r="AV31" s="69"/>
      <c r="AW31" s="69"/>
      <c r="AX31" s="69"/>
      <c r="AY31" s="39" t="str">
        <f t="shared" si="5"/>
        <v>Agregados combinados MGCR Tipo 1</v>
      </c>
      <c r="AZ31" s="40"/>
    </row>
    <row r="32" spans="1:65" s="70" customFormat="1" ht="15" customHeight="1" x14ac:dyDescent="0.25">
      <c r="A32" s="85"/>
      <c r="B32" s="86" t="s">
        <v>117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87"/>
      <c r="AA32" s="69" t="s">
        <v>125</v>
      </c>
      <c r="AB32" s="69"/>
      <c r="AC32" s="69"/>
      <c r="AD32" s="74"/>
      <c r="AE32" s="74"/>
      <c r="AF32" s="74"/>
      <c r="AG32" s="69"/>
      <c r="AH32" s="69"/>
      <c r="AI32" s="41"/>
      <c r="AJ32" s="69"/>
      <c r="AK32" s="69"/>
      <c r="AL32" s="69"/>
      <c r="AM32" s="69"/>
      <c r="AN32" s="69"/>
      <c r="AO32" s="69"/>
      <c r="AP32" s="69"/>
      <c r="AQ32" s="69"/>
      <c r="AR32" s="69"/>
      <c r="AS32" s="69" t="str">
        <f>+AJ8</f>
        <v>Ver perfil estratigráfico del suelo INV E-101 y 102-13</v>
      </c>
      <c r="AT32" s="41"/>
      <c r="AU32" s="69"/>
      <c r="AV32" s="69"/>
      <c r="AW32" s="69"/>
      <c r="AX32" s="69"/>
      <c r="AY32" s="39" t="str">
        <f t="shared" si="5"/>
        <v>Ver perfil estratigráfico del suelo INV E-101 y 102-13</v>
      </c>
      <c r="AZ32" s="40"/>
    </row>
    <row r="33" spans="1:52" s="70" customFormat="1" ht="15" customHeight="1" x14ac:dyDescent="0.2">
      <c r="A33" s="88"/>
      <c r="B33" s="188" t="s">
        <v>118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89"/>
      <c r="AA33" s="90"/>
      <c r="AB33" s="90"/>
      <c r="AC33" s="90"/>
      <c r="AD33" s="189" t="e">
        <f>+AD6</f>
        <v>#REF!</v>
      </c>
      <c r="AE33" s="190"/>
      <c r="AF33" s="191"/>
      <c r="AG33" s="90"/>
      <c r="AH33" s="90"/>
      <c r="AI33" s="41"/>
      <c r="AJ33" s="69"/>
      <c r="AK33" s="69"/>
      <c r="AL33" s="69"/>
      <c r="AM33" s="69"/>
      <c r="AN33" s="69"/>
      <c r="AO33" s="69"/>
      <c r="AP33" s="69"/>
      <c r="AQ33" s="69"/>
      <c r="AR33" s="69"/>
      <c r="AS33" s="69" t="str">
        <f>+AK11</f>
        <v>Capa 1 MD-12 y Capa 2 MGCR-Tipo 1</v>
      </c>
      <c r="AT33" s="41"/>
      <c r="AU33" s="69"/>
      <c r="AV33" s="69"/>
      <c r="AW33" s="69"/>
      <c r="AX33" s="69"/>
      <c r="AY33" s="39" t="str">
        <f t="shared" si="5"/>
        <v>Capa 1 MD-12 y Capa 2 MGCR-Tipo 1</v>
      </c>
      <c r="AZ33" s="40"/>
    </row>
    <row r="34" spans="1:52" s="70" customFormat="1" ht="15" customHeight="1" x14ac:dyDescent="0.2">
      <c r="A34" s="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89"/>
      <c r="AA34" s="90"/>
      <c r="AB34" s="90"/>
      <c r="AC34" s="90"/>
      <c r="AD34" s="91" t="s">
        <v>9</v>
      </c>
      <c r="AE34" s="92" t="s">
        <v>10</v>
      </c>
      <c r="AF34" s="191"/>
      <c r="AG34" s="90"/>
      <c r="AH34" s="90"/>
      <c r="AI34" s="41"/>
      <c r="AJ34" s="69"/>
      <c r="AK34" s="69"/>
      <c r="AL34" s="69"/>
      <c r="AM34" s="69"/>
      <c r="AN34" s="69"/>
      <c r="AO34" s="69"/>
      <c r="AP34" s="69"/>
      <c r="AQ34" s="69"/>
      <c r="AR34" s="69"/>
      <c r="AS34" s="69" t="str">
        <f>+AK12</f>
        <v>Capa 1 MGCR Tipo 1 y capa 2 MD-12</v>
      </c>
      <c r="AT34" s="41"/>
      <c r="AU34" s="69"/>
      <c r="AV34" s="69"/>
      <c r="AW34" s="69"/>
      <c r="AX34" s="69"/>
      <c r="AY34" s="39" t="str">
        <f t="shared" si="5"/>
        <v>Capa 1 MGCR Tipo 1 y capa 2 MD-12</v>
      </c>
      <c r="AZ34" s="40"/>
    </row>
    <row r="35" spans="1:52" s="70" customFormat="1" ht="15" customHeight="1" x14ac:dyDescent="0.25">
      <c r="A35" s="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89"/>
      <c r="AA35" s="90"/>
      <c r="AB35" s="90"/>
      <c r="AC35" s="90"/>
      <c r="AD35" s="64" t="s">
        <v>14</v>
      </c>
      <c r="AE35" s="84" t="s">
        <v>15</v>
      </c>
      <c r="AF35" s="191"/>
      <c r="AG35" s="90"/>
      <c r="AH35" s="90"/>
      <c r="AI35" s="41"/>
      <c r="AJ35" s="69"/>
      <c r="AK35" s="69"/>
      <c r="AL35" s="69"/>
      <c r="AM35" s="69"/>
      <c r="AN35" s="69"/>
      <c r="AO35" s="69"/>
      <c r="AP35" s="69"/>
      <c r="AQ35" s="69"/>
      <c r="AR35" s="69"/>
      <c r="AS35" s="69" t="str">
        <f>+AL8</f>
        <v>MD-10</v>
      </c>
      <c r="AT35" s="41"/>
      <c r="AU35" s="69"/>
      <c r="AV35" s="69"/>
      <c r="AW35" s="69"/>
      <c r="AX35" s="69"/>
      <c r="AY35" s="39" t="str">
        <f t="shared" si="5"/>
        <v>MD-10</v>
      </c>
      <c r="AZ35" s="40"/>
    </row>
    <row r="36" spans="1:52" s="70" customFormat="1" ht="15" customHeight="1" x14ac:dyDescent="0.25">
      <c r="A36" s="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89"/>
      <c r="AA36" s="90"/>
      <c r="AB36" s="90"/>
      <c r="AC36" s="90"/>
      <c r="AD36" s="64" t="str">
        <f>+AD11</f>
        <v>Karen Flórez Barón</v>
      </c>
      <c r="AE36" s="84" t="str">
        <f>+AE11</f>
        <v>Auxiliar de Acreditación</v>
      </c>
      <c r="AF36" s="191"/>
      <c r="AG36" s="90"/>
      <c r="AH36" s="90"/>
      <c r="AI36" s="41"/>
      <c r="AJ36" s="69"/>
      <c r="AK36" s="69"/>
      <c r="AL36" s="69"/>
      <c r="AM36" s="69"/>
      <c r="AN36" s="69"/>
      <c r="AO36" s="69"/>
      <c r="AP36" s="69"/>
      <c r="AQ36" s="69"/>
      <c r="AR36" s="69"/>
      <c r="AS36" s="69" t="str">
        <f t="shared" ref="AS36:AS42" si="9">+AL9</f>
        <v>MD-12</v>
      </c>
      <c r="AT36" s="41"/>
      <c r="AU36" s="69"/>
      <c r="AV36" s="69"/>
      <c r="AW36" s="69"/>
      <c r="AX36" s="69"/>
      <c r="AY36" s="39" t="str">
        <f t="shared" si="5"/>
        <v>MD-12</v>
      </c>
      <c r="AZ36" s="40"/>
    </row>
    <row r="37" spans="1:52" s="70" customFormat="1" ht="15" customHeight="1" x14ac:dyDescent="0.25">
      <c r="A37" s="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89"/>
      <c r="AA37" s="90"/>
      <c r="AB37" s="90"/>
      <c r="AC37" s="90"/>
      <c r="AD37" s="64" t="s">
        <v>87</v>
      </c>
      <c r="AE37" s="84" t="s">
        <v>88</v>
      </c>
      <c r="AF37" s="191"/>
      <c r="AG37" s="90"/>
      <c r="AH37" s="90"/>
      <c r="AI37" s="41"/>
      <c r="AJ37" s="69"/>
      <c r="AK37" s="69"/>
      <c r="AL37" s="69"/>
      <c r="AM37" s="69"/>
      <c r="AN37" s="69"/>
      <c r="AO37" s="69"/>
      <c r="AP37" s="69"/>
      <c r="AQ37" s="69"/>
      <c r="AR37" s="69"/>
      <c r="AS37" s="69" t="str">
        <f t="shared" si="9"/>
        <v>MGCR Tipo 1</v>
      </c>
      <c r="AT37" s="41"/>
      <c r="AU37" s="69"/>
      <c r="AV37" s="69"/>
      <c r="AW37" s="69"/>
      <c r="AX37" s="69"/>
      <c r="AY37" s="39" t="str">
        <f t="shared" si="5"/>
        <v>MGCR Tipo 1</v>
      </c>
      <c r="AZ37" s="40"/>
    </row>
    <row r="38" spans="1:52" s="70" customFormat="1" ht="15" customHeight="1" x14ac:dyDescent="0.25">
      <c r="A38" s="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89"/>
      <c r="AA38" s="90"/>
      <c r="AB38" s="90"/>
      <c r="AC38" s="90"/>
      <c r="AD38" s="95" t="s">
        <v>105</v>
      </c>
      <c r="AE38" s="96" t="s">
        <v>105</v>
      </c>
      <c r="AF38" s="191"/>
      <c r="AG38" s="90"/>
      <c r="AH38" s="90"/>
      <c r="AI38" s="41"/>
      <c r="AJ38" s="69"/>
      <c r="AK38" s="69"/>
      <c r="AL38" s="69"/>
      <c r="AM38" s="69"/>
      <c r="AN38" s="69"/>
      <c r="AO38" s="69"/>
      <c r="AP38" s="69"/>
      <c r="AQ38" s="69"/>
      <c r="AR38" s="69"/>
      <c r="AS38" s="69" t="str">
        <f t="shared" si="9"/>
        <v>Pavimento asfaltico reciclado MBR</v>
      </c>
      <c r="AT38" s="41"/>
      <c r="AU38" s="69"/>
      <c r="AV38" s="69"/>
      <c r="AW38" s="69"/>
      <c r="AX38" s="69"/>
      <c r="AY38" s="39" t="str">
        <f t="shared" si="5"/>
        <v>Pavimento asfaltico reciclado MBR</v>
      </c>
      <c r="AZ38" s="40"/>
    </row>
    <row r="39" spans="1:52" s="70" customFormat="1" ht="15" customHeight="1" x14ac:dyDescent="0.2">
      <c r="A39" s="88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89"/>
      <c r="AA39" s="97"/>
      <c r="AB39" s="97"/>
      <c r="AC39" s="97"/>
      <c r="AD39" s="189" t="str">
        <f>+AD21</f>
        <v>Aprobó</v>
      </c>
      <c r="AE39" s="190"/>
      <c r="AF39" s="191"/>
      <c r="AG39" s="97"/>
      <c r="AH39" s="97"/>
      <c r="AI39" s="41"/>
      <c r="AJ39" s="69"/>
      <c r="AK39" s="69"/>
      <c r="AL39" s="69"/>
      <c r="AM39" s="69"/>
      <c r="AN39" s="69"/>
      <c r="AO39" s="69"/>
      <c r="AP39" s="69"/>
      <c r="AQ39" s="69"/>
      <c r="AR39" s="69"/>
      <c r="AS39" s="69" t="str">
        <f t="shared" si="9"/>
        <v>Fresado</v>
      </c>
      <c r="AT39" s="41"/>
      <c r="AU39" s="69"/>
      <c r="AV39" s="69"/>
      <c r="AW39" s="69"/>
      <c r="AX39" s="69"/>
      <c r="AY39" s="39" t="str">
        <f t="shared" si="5"/>
        <v>Fresado</v>
      </c>
      <c r="AZ39" s="40"/>
    </row>
    <row r="40" spans="1:52" s="70" customFormat="1" ht="15" customHeight="1" x14ac:dyDescent="0.25">
      <c r="A40" s="203" t="s">
        <v>122</v>
      </c>
      <c r="B40" s="204"/>
      <c r="C40" s="204"/>
      <c r="D40" s="204"/>
      <c r="E40" s="204"/>
      <c r="F40" s="118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  <c r="AA40" s="69"/>
      <c r="AB40" s="99"/>
      <c r="AC40" s="99"/>
      <c r="AD40" s="64" t="str">
        <f>+AD23</f>
        <v>Cindy Nathaly Sastoque G</v>
      </c>
      <c r="AE40" s="84" t="str">
        <f>+AE23</f>
        <v>Coordinador Técnico</v>
      </c>
      <c r="AF40" s="191"/>
      <c r="AG40" s="99"/>
      <c r="AH40" s="99"/>
      <c r="AI40" s="41"/>
      <c r="AJ40" s="69"/>
      <c r="AK40" s="69"/>
      <c r="AL40" s="69"/>
      <c r="AM40" s="69"/>
      <c r="AN40" s="69"/>
      <c r="AO40" s="69"/>
      <c r="AP40" s="69"/>
      <c r="AQ40" s="69"/>
      <c r="AR40" s="69"/>
      <c r="AS40" s="69" t="str">
        <f t="shared" si="9"/>
        <v>Fresado estabilizado con emulsión y cemento</v>
      </c>
      <c r="AT40" s="41"/>
      <c r="AU40" s="69"/>
      <c r="AV40" s="69"/>
      <c r="AW40" s="69"/>
      <c r="AX40" s="69"/>
      <c r="AY40" s="39" t="str">
        <f t="shared" si="5"/>
        <v>Fresado estabilizado con emulsión y cemento</v>
      </c>
      <c r="AZ40" s="40"/>
    </row>
    <row r="41" spans="1:52" s="100" customFormat="1" ht="15" customHeight="1" x14ac:dyDescent="0.2">
      <c r="A41" s="115"/>
      <c r="B41" s="116"/>
      <c r="C41" s="116"/>
      <c r="D41" s="116"/>
      <c r="E41" s="116"/>
      <c r="F41" s="117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4"/>
      <c r="AA41" s="69"/>
      <c r="AB41" s="99"/>
      <c r="AC41" s="99"/>
      <c r="AD41" s="64" t="s">
        <v>113</v>
      </c>
      <c r="AE41" s="84" t="str">
        <f>+AE26</f>
        <v>Líder Operativo</v>
      </c>
      <c r="AF41" s="69"/>
      <c r="AG41" s="99"/>
      <c r="AH41" s="99"/>
      <c r="AI41" s="59"/>
      <c r="AJ41" s="57"/>
      <c r="AK41" s="57"/>
      <c r="AL41" s="57"/>
      <c r="AM41" s="57"/>
      <c r="AN41" s="57"/>
      <c r="AO41" s="57"/>
      <c r="AP41" s="57"/>
      <c r="AQ41" s="57"/>
      <c r="AR41" s="57"/>
      <c r="AS41" s="69" t="str">
        <f t="shared" si="9"/>
        <v>MR-43</v>
      </c>
      <c r="AT41" s="41"/>
      <c r="AU41" s="69"/>
      <c r="AV41" s="69"/>
      <c r="AW41" s="69"/>
      <c r="AX41" s="69"/>
      <c r="AY41" s="39" t="str">
        <f t="shared" si="5"/>
        <v>MR-43</v>
      </c>
      <c r="AZ41" s="40"/>
    </row>
    <row r="42" spans="1:52" s="100" customFormat="1" ht="15" customHeight="1" x14ac:dyDescent="0.2">
      <c r="A42" s="124" t="s">
        <v>119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6"/>
      <c r="AA42" s="98"/>
      <c r="AB42" s="98"/>
      <c r="AC42" s="98"/>
      <c r="AD42" s="95" t="s">
        <v>105</v>
      </c>
      <c r="AE42" s="96" t="s">
        <v>105</v>
      </c>
      <c r="AF42" s="90"/>
      <c r="AG42" s="98"/>
      <c r="AH42" s="98"/>
      <c r="AI42" s="59"/>
      <c r="AJ42" s="57"/>
      <c r="AK42" s="57"/>
      <c r="AL42" s="57"/>
      <c r="AM42" s="57"/>
      <c r="AN42" s="57"/>
      <c r="AO42" s="57"/>
      <c r="AP42" s="57"/>
      <c r="AQ42" s="57"/>
      <c r="AR42" s="57"/>
      <c r="AS42" s="69" t="str">
        <f t="shared" si="9"/>
        <v>3000 psi</v>
      </c>
      <c r="AT42" s="41"/>
      <c r="AU42" s="69"/>
      <c r="AV42" s="69"/>
      <c r="AW42" s="69"/>
      <c r="AX42" s="69"/>
      <c r="AY42" s="39" t="str">
        <f t="shared" si="5"/>
        <v>3000 psi</v>
      </c>
      <c r="AZ42" s="40"/>
    </row>
    <row r="43" spans="1:52" s="100" customFormat="1" ht="5.25" customHeight="1" x14ac:dyDescent="0.2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9"/>
      <c r="AA43" s="101"/>
      <c r="AB43" s="102"/>
      <c r="AC43" s="102"/>
      <c r="AD43" s="90"/>
      <c r="AE43" s="90"/>
      <c r="AF43" s="90"/>
      <c r="AG43" s="102"/>
      <c r="AH43" s="102"/>
      <c r="AI43" s="59"/>
      <c r="AJ43" s="57"/>
      <c r="AK43" s="57"/>
      <c r="AL43" s="57"/>
      <c r="AM43" s="57"/>
      <c r="AN43" s="57"/>
      <c r="AO43" s="57"/>
      <c r="AP43" s="57"/>
      <c r="AQ43" s="57"/>
      <c r="AR43" s="57"/>
      <c r="AS43" s="69" t="str">
        <f>+AL16</f>
        <v>2500 psi</v>
      </c>
      <c r="AT43" s="41"/>
      <c r="AU43" s="69"/>
      <c r="AV43" s="69"/>
      <c r="AW43" s="69"/>
      <c r="AX43" s="69"/>
      <c r="AY43" s="39" t="str">
        <f t="shared" si="5"/>
        <v>2500 psi</v>
      </c>
      <c r="AZ43" s="40"/>
    </row>
    <row r="44" spans="1:52" s="100" customFormat="1" ht="15" customHeight="1" x14ac:dyDescent="0.2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9"/>
      <c r="AA44" s="103"/>
      <c r="AB44" s="104"/>
      <c r="AC44" s="104"/>
      <c r="AD44" s="90"/>
      <c r="AE44" s="90"/>
      <c r="AF44" s="90"/>
      <c r="AG44" s="104"/>
      <c r="AH44" s="104"/>
      <c r="AI44" s="59"/>
      <c r="AJ44" s="57"/>
      <c r="AK44" s="57"/>
      <c r="AL44" s="57"/>
      <c r="AM44" s="57"/>
      <c r="AN44" s="57"/>
      <c r="AO44" s="57"/>
      <c r="AP44" s="57"/>
      <c r="AQ44" s="57"/>
      <c r="AR44" s="57"/>
      <c r="AS44" s="57" t="str">
        <f>+AM8</f>
        <v>Cemento asfaltico CA-14</v>
      </c>
      <c r="AT44" s="59"/>
      <c r="AU44" s="57"/>
      <c r="AV44" s="57"/>
      <c r="AW44" s="57"/>
      <c r="AX44" s="57"/>
      <c r="AY44" s="39" t="str">
        <f t="shared" si="5"/>
        <v>Cemento asfaltico CA-14</v>
      </c>
      <c r="AZ44" s="40"/>
    </row>
    <row r="45" spans="1:52" s="107" customFormat="1" ht="15" customHeight="1" x14ac:dyDescent="0.2">
      <c r="A45" s="130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3"/>
      <c r="AB45" s="103"/>
      <c r="AC45" s="103"/>
      <c r="AD45" s="90"/>
      <c r="AE45" s="90"/>
      <c r="AF45" s="90"/>
      <c r="AG45" s="103"/>
      <c r="AH45" s="103"/>
      <c r="AI45" s="105"/>
      <c r="AJ45" s="106"/>
      <c r="AK45" s="106"/>
      <c r="AL45" s="106"/>
      <c r="AM45" s="106"/>
      <c r="AN45" s="106"/>
      <c r="AO45" s="106"/>
      <c r="AP45" s="106"/>
      <c r="AQ45" s="106"/>
      <c r="AR45" s="106"/>
      <c r="AS45" s="57" t="str">
        <f>+AM9</f>
        <v>Cemento asfaltico modificado con GCR</v>
      </c>
      <c r="AT45" s="59"/>
      <c r="AU45" s="57"/>
      <c r="AV45" s="57"/>
      <c r="AW45" s="57"/>
      <c r="AX45" s="57"/>
      <c r="AY45" s="39" t="str">
        <f t="shared" si="5"/>
        <v>Cemento asfaltico modificado con GCR</v>
      </c>
      <c r="AZ45" s="40"/>
    </row>
    <row r="46" spans="1:52" s="107" customFormat="1" ht="15" customHeight="1" x14ac:dyDescent="0.2">
      <c r="A46" s="194" t="s">
        <v>105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6"/>
      <c r="AA46" s="108"/>
      <c r="AB46" s="108"/>
      <c r="AC46" s="108"/>
      <c r="AD46" s="90"/>
      <c r="AE46" s="90"/>
      <c r="AF46" s="90"/>
      <c r="AG46" s="108"/>
      <c r="AH46" s="108"/>
      <c r="AI46" s="105"/>
      <c r="AJ46" s="106"/>
      <c r="AK46" s="106"/>
      <c r="AL46" s="106"/>
      <c r="AM46" s="106"/>
      <c r="AN46" s="106"/>
      <c r="AO46" s="106"/>
      <c r="AP46" s="106"/>
      <c r="AQ46" s="106"/>
      <c r="AR46" s="106"/>
      <c r="AS46" s="57" t="str">
        <f>+AM10</f>
        <v>Asfalto modificado para sello de fisuras</v>
      </c>
      <c r="AT46" s="59"/>
      <c r="AU46" s="57"/>
      <c r="AV46" s="57"/>
      <c r="AW46" s="57"/>
      <c r="AX46" s="57"/>
      <c r="AY46" s="39" t="str">
        <f t="shared" si="5"/>
        <v>Asfalto modificado para sello de fisuras</v>
      </c>
      <c r="AZ46" s="40"/>
    </row>
    <row r="47" spans="1:52" s="100" customFormat="1" ht="9" customHeight="1" x14ac:dyDescent="0.2">
      <c r="A47" s="197" t="str">
        <f>IF(A46="","",VLOOKUP(A46,AD40:AE42,2,0))</f>
        <v>--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9"/>
      <c r="AA47" s="108"/>
      <c r="AB47" s="108"/>
      <c r="AC47" s="108"/>
      <c r="AD47" s="90"/>
      <c r="AE47" s="90"/>
      <c r="AF47" s="90"/>
      <c r="AG47" s="108"/>
      <c r="AH47" s="108"/>
      <c r="AI47" s="59"/>
      <c r="AJ47" s="57"/>
      <c r="AK47" s="57"/>
      <c r="AL47" s="57"/>
      <c r="AM47" s="57"/>
      <c r="AN47" s="57"/>
      <c r="AO47" s="57"/>
      <c r="AP47" s="57"/>
      <c r="AQ47" s="57"/>
      <c r="AR47" s="57"/>
      <c r="AS47" s="57" t="str">
        <f>+AN8</f>
        <v>Emulsión asfaltica CRL-1 (60-100)</v>
      </c>
      <c r="AT47" s="59"/>
      <c r="AU47" s="57"/>
      <c r="AV47" s="57"/>
      <c r="AW47" s="57"/>
      <c r="AX47" s="57"/>
      <c r="AY47" s="39" t="str">
        <f t="shared" si="5"/>
        <v>Emulsión asfaltica CRL-1 (60-100)</v>
      </c>
      <c r="AZ47" s="40"/>
    </row>
    <row r="48" spans="1:52" s="100" customFormat="1" ht="15" customHeight="1" thickBot="1" x14ac:dyDescent="0.25">
      <c r="A48" s="200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2"/>
      <c r="AA48" s="108"/>
      <c r="AB48" s="108"/>
      <c r="AC48" s="108"/>
      <c r="AD48" s="90"/>
      <c r="AE48" s="90"/>
      <c r="AF48" s="97"/>
      <c r="AG48" s="108"/>
      <c r="AH48" s="108"/>
      <c r="AI48" s="59"/>
      <c r="AJ48" s="57"/>
      <c r="AK48" s="57"/>
      <c r="AL48" s="57"/>
      <c r="AM48" s="57"/>
      <c r="AN48" s="57"/>
      <c r="AO48" s="57"/>
      <c r="AP48" s="57"/>
      <c r="AQ48" s="57"/>
      <c r="AR48" s="57"/>
      <c r="AS48" s="57" t="str">
        <f>+AN9</f>
        <v>Emulsión asfaltica CRL-1 (100-250)</v>
      </c>
      <c r="AT48" s="59"/>
      <c r="AU48" s="57"/>
      <c r="AV48" s="57"/>
      <c r="AW48" s="57"/>
      <c r="AX48" s="57"/>
      <c r="AY48" s="39" t="str">
        <f t="shared" si="5"/>
        <v>Emulsión asfaltica CRL-1 (100-250)</v>
      </c>
      <c r="AZ48" s="40"/>
    </row>
    <row r="49" spans="1:52" s="100" customFormat="1" ht="12" customHeight="1" thickTop="1" x14ac:dyDescent="0.2">
      <c r="A49" s="192" t="s">
        <v>120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D49" s="97"/>
      <c r="AE49" s="97"/>
      <c r="AF49" s="99"/>
      <c r="AI49" s="59"/>
      <c r="AJ49" s="57"/>
      <c r="AK49" s="57"/>
      <c r="AL49" s="57"/>
      <c r="AM49" s="57"/>
      <c r="AN49" s="57"/>
      <c r="AO49" s="57"/>
      <c r="AP49" s="57"/>
      <c r="AQ49" s="57"/>
      <c r="AR49" s="57"/>
      <c r="AS49" s="57" t="str">
        <f>+AN10</f>
        <v>Emulsión asfaltica CRR-1</v>
      </c>
      <c r="AT49" s="59"/>
      <c r="AU49" s="57"/>
      <c r="AV49" s="57"/>
      <c r="AW49" s="57"/>
      <c r="AX49" s="57"/>
      <c r="AY49" s="39" t="str">
        <f t="shared" si="5"/>
        <v>Emulsión asfaltica CRR-1</v>
      </c>
      <c r="AZ49" s="40"/>
    </row>
    <row r="50" spans="1:52" x14ac:dyDescent="0.2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D50" s="99"/>
      <c r="AE50" s="99"/>
      <c r="AF50" s="99"/>
      <c r="AI50" s="5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50"/>
      <c r="AU50" s="110"/>
      <c r="AV50" s="110"/>
      <c r="AW50" s="110"/>
      <c r="AX50" s="110"/>
      <c r="AY50" s="110"/>
      <c r="AZ50" s="111"/>
    </row>
    <row r="51" spans="1:52" x14ac:dyDescent="0.2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D51" s="99"/>
      <c r="AE51" s="99"/>
      <c r="AF51" s="98"/>
      <c r="AI51" s="5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50"/>
      <c r="AU51" s="110"/>
      <c r="AV51" s="110"/>
      <c r="AW51" s="110"/>
      <c r="AX51" s="110"/>
      <c r="AY51" s="110"/>
      <c r="AZ51" s="111"/>
    </row>
    <row r="52" spans="1:52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D52" s="98"/>
      <c r="AE52" s="98"/>
      <c r="AF52" s="102"/>
      <c r="AI52" s="112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2"/>
      <c r="AU52" s="113"/>
      <c r="AV52" s="113"/>
      <c r="AW52" s="113"/>
      <c r="AX52" s="113"/>
      <c r="AY52" s="113"/>
      <c r="AZ52" s="114"/>
    </row>
    <row r="53" spans="1:52" x14ac:dyDescent="0.2">
      <c r="AD53" s="102"/>
      <c r="AE53" s="102"/>
      <c r="AF53" s="104"/>
    </row>
    <row r="54" spans="1:52" x14ac:dyDescent="0.2">
      <c r="AD54" s="104"/>
      <c r="AE54" s="104"/>
      <c r="AF54" s="103"/>
    </row>
    <row r="55" spans="1:52" x14ac:dyDescent="0.2">
      <c r="AD55" s="103"/>
      <c r="AE55" s="103"/>
      <c r="AF55" s="108"/>
    </row>
    <row r="56" spans="1:52" x14ac:dyDescent="0.2">
      <c r="AD56" s="108"/>
      <c r="AE56" s="108"/>
      <c r="AF56" s="108"/>
    </row>
    <row r="57" spans="1:52" x14ac:dyDescent="0.2">
      <c r="AD57" s="108"/>
      <c r="AE57" s="108"/>
      <c r="AF57" s="108"/>
    </row>
    <row r="58" spans="1:52" x14ac:dyDescent="0.2">
      <c r="AD58" s="108"/>
      <c r="AE58" s="108"/>
      <c r="AF58" s="100"/>
    </row>
    <row r="59" spans="1:52" x14ac:dyDescent="0.2">
      <c r="AD59" s="100"/>
      <c r="AE59" s="100"/>
    </row>
  </sheetData>
  <sheetProtection password="B39D" sheet="1" formatCells="0" formatColumns="0" formatRows="0"/>
  <mergeCells count="82">
    <mergeCell ref="B33:Y38"/>
    <mergeCell ref="AD33:AE33"/>
    <mergeCell ref="AF33:AF40"/>
    <mergeCell ref="AD39:AE39"/>
    <mergeCell ref="A49:Z51"/>
    <mergeCell ref="A46:Z46"/>
    <mergeCell ref="A47:Z47"/>
    <mergeCell ref="A48:Z48"/>
    <mergeCell ref="A40:E40"/>
    <mergeCell ref="B23:H23"/>
    <mergeCell ref="I23:Y23"/>
    <mergeCell ref="AD23:AD25"/>
    <mergeCell ref="AE23:AE25"/>
    <mergeCell ref="AF23:AF25"/>
    <mergeCell ref="B24:H24"/>
    <mergeCell ref="I24:Y24"/>
    <mergeCell ref="AD21:AF21"/>
    <mergeCell ref="I25:Y25"/>
    <mergeCell ref="AD29:AD31"/>
    <mergeCell ref="AE29:AE31"/>
    <mergeCell ref="AF29:AF31"/>
    <mergeCell ref="AD26:AD28"/>
    <mergeCell ref="AE26:AE28"/>
    <mergeCell ref="AF26:AF28"/>
    <mergeCell ref="I29:Y29"/>
    <mergeCell ref="I30:Y30"/>
    <mergeCell ref="I27:Y27"/>
    <mergeCell ref="B22:H22"/>
    <mergeCell ref="I22:J22"/>
    <mergeCell ref="N22:O22"/>
    <mergeCell ref="B17:H17"/>
    <mergeCell ref="I17:Y17"/>
    <mergeCell ref="B20:H20"/>
    <mergeCell ref="I20:Y20"/>
    <mergeCell ref="B21:H21"/>
    <mergeCell ref="I21:Y21"/>
    <mergeCell ref="AD17:AD19"/>
    <mergeCell ref="AE17:AE19"/>
    <mergeCell ref="AF17:AF19"/>
    <mergeCell ref="B18:H18"/>
    <mergeCell ref="I18:Y18"/>
    <mergeCell ref="B19:H19"/>
    <mergeCell ref="I19:Y19"/>
    <mergeCell ref="I12:Y13"/>
    <mergeCell ref="B14:Y14"/>
    <mergeCell ref="AD14:AD16"/>
    <mergeCell ref="AE14:AE16"/>
    <mergeCell ref="AF14:AF16"/>
    <mergeCell ref="B16:H16"/>
    <mergeCell ref="I16:Y16"/>
    <mergeCell ref="BB6:BM6"/>
    <mergeCell ref="T7:Y7"/>
    <mergeCell ref="V8:Y8"/>
    <mergeCell ref="AD8:AD10"/>
    <mergeCell ref="AE8:AE10"/>
    <mergeCell ref="AF8:AF10"/>
    <mergeCell ref="B9:Y9"/>
    <mergeCell ref="G10:Z10"/>
    <mergeCell ref="AX3:AX6"/>
    <mergeCell ref="AY3:AY6"/>
    <mergeCell ref="AZ3:AZ6"/>
    <mergeCell ref="E4:T4"/>
    <mergeCell ref="U4:Z4"/>
    <mergeCell ref="E5:Z5"/>
    <mergeCell ref="AD6:AF6"/>
    <mergeCell ref="AI6:AS6"/>
    <mergeCell ref="AW3:AW6"/>
    <mergeCell ref="A42:Z42"/>
    <mergeCell ref="A43:Z43"/>
    <mergeCell ref="A44:Z44"/>
    <mergeCell ref="A45:Z45"/>
    <mergeCell ref="A1:D5"/>
    <mergeCell ref="E1:Z3"/>
    <mergeCell ref="AT3:AT6"/>
    <mergeCell ref="AU3:AU6"/>
    <mergeCell ref="AV3:AV6"/>
    <mergeCell ref="B11:H11"/>
    <mergeCell ref="I11:Y11"/>
    <mergeCell ref="AD11:AD13"/>
    <mergeCell ref="AE11:AE13"/>
    <mergeCell ref="AF11:AF13"/>
    <mergeCell ref="B12:H12"/>
  </mergeCells>
  <conditionalFormatting sqref="I30">
    <cfRule type="cellIs" dxfId="1" priority="2" operator="lessThan">
      <formula>$I$29</formula>
    </cfRule>
  </conditionalFormatting>
  <conditionalFormatting sqref="AB8">
    <cfRule type="cellIs" dxfId="0" priority="1" operator="greaterThan">
      <formula>$AB$10</formula>
    </cfRule>
  </conditionalFormatting>
  <dataValidations disablePrompts="1" count="6">
    <dataValidation type="list" allowBlank="1" showInputMessage="1" showErrorMessage="1" sqref="AA7">
      <formula1>$AH$7:$AH$17</formula1>
    </dataValidation>
    <dataValidation type="list" allowBlank="1" showInputMessage="1" showErrorMessage="1" sqref="I27:Y27">
      <formula1>$AC$7:$AC$10</formula1>
    </dataValidation>
    <dataValidation type="list" allowBlank="1" showInputMessage="1" showErrorMessage="1" sqref="AA43">
      <formula1>$AD$23:$AD$29</formula1>
    </dataValidation>
    <dataValidation type="list" allowBlank="1" showInputMessage="1" showErrorMessage="1" sqref="I11:Y11">
      <formula1>$AO$8:$AO$13</formula1>
    </dataValidation>
    <dataValidation type="list" allowBlank="1" showInputMessage="1" showErrorMessage="1" sqref="I19:Y19">
      <formula1>$AB$16:$AB$19</formula1>
    </dataValidation>
    <dataValidation type="list" allowBlank="1" showInputMessage="1" showErrorMessage="1" sqref="A46">
      <formula1>$AD$40:$AD$42</formula1>
    </dataValidation>
  </dataValidations>
  <printOptions horizontalCentered="1"/>
  <pageMargins left="0.59055118110236227" right="0.39370078740157483" top="0.39370078740157483" bottom="0.59055118110236227" header="0" footer="0.19685039370078741"/>
  <pageSetup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Encabezado</vt:lpstr>
      <vt:lpstr>'1. Encabezado'!Área_de_impresión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Juan Hernando Lizarazo Jara</cp:lastModifiedBy>
  <cp:lastPrinted>2023-09-12T19:03:50Z</cp:lastPrinted>
  <dcterms:created xsi:type="dcterms:W3CDTF">2022-08-23T12:37:43Z</dcterms:created>
  <dcterms:modified xsi:type="dcterms:W3CDTF">2023-10-09T20:14:29Z</dcterms:modified>
</cp:coreProperties>
</file>