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aboratorio\9. Acreditacion\1. Control de documentos\1. Aprobaciones\2025\91. Aprobacion septiembre\"/>
    </mc:Choice>
  </mc:AlternateContent>
  <bookViews>
    <workbookView xWindow="0" yWindow="0" windowWidth="20490" windowHeight="7530" firstSheet="4" activeTab="4"/>
  </bookViews>
  <sheets>
    <sheet name="Matriz TNC" sheetId="2" state="hidden" r:id="rId1"/>
    <sheet name="Matriz TNC 2024" sheetId="6" state="hidden" r:id="rId2"/>
    <sheet name="CEI-FM-029" sheetId="9" state="hidden" r:id="rId3"/>
    <sheet name="CEI-FM-028" sheetId="8" state="hidden" r:id="rId4"/>
    <sheet name="Matriz TNC 2025" sheetId="7" r:id="rId5"/>
    <sheet name="Hoja2" sheetId="4" state="hidden" r:id="rId6"/>
  </sheets>
  <externalReferences>
    <externalReference r:id="rId7"/>
  </externalReferences>
  <definedNames>
    <definedName name="_xlnm.Print_Area" localSheetId="3">'CEI-FM-028'!$A$13:$W$36</definedName>
    <definedName name="_xlnm.Print_Area" localSheetId="2">'CEI-FM-029'!$B$13:$J$27</definedName>
    <definedName name="_xlnm.Print_Area" localSheetId="0">'Matriz TNC'!$A$1:$AA$21</definedName>
    <definedName name="_xlnm.Print_Area" localSheetId="1">'Matriz TNC 2024'!$A$1:$AI$37</definedName>
    <definedName name="_xlnm.Print_Area" localSheetId="4">'Matriz TNC 2025'!$A$1:$X$25</definedName>
    <definedName name="estado" localSheetId="2">'CEI-FM-029'!#REF!</definedName>
    <definedName name="estado">'CEI-FM-028'!$U$4:$U$6</definedName>
    <definedName name="evidencias" localSheetId="2">'CEI-FM-029'!$E$2:$E$4</definedName>
    <definedName name="evidencias">'CEI-FM-028'!$G$8:$G$10</definedName>
    <definedName name="origen" localSheetId="2">'CEI-FM-029'!$D$2:$D$12</definedName>
    <definedName name="origen">'CEI-FM-028'!$D$2:$D$12</definedName>
    <definedName name="tipoaccion" localSheetId="2">'CEI-FM-029'!$H$2:$H$2</definedName>
    <definedName name="tipoaccion">'CEI-FM-028'!$F$2:$F$2</definedName>
  </definedNames>
  <calcPr calcId="162913"/>
</workbook>
</file>

<file path=xl/calcChain.xml><?xml version="1.0" encoding="utf-8"?>
<calcChain xmlns="http://schemas.openxmlformats.org/spreadsheetml/2006/main">
  <c r="E24" i="8" l="1"/>
  <c r="C24" i="9"/>
  <c r="C24" i="8" s="1"/>
  <c r="I25" i="9"/>
  <c r="C25" i="9"/>
  <c r="I24" i="9"/>
  <c r="Q9" i="7" l="1"/>
  <c r="Q12" i="7"/>
  <c r="Q13" i="7"/>
  <c r="Q14" i="7"/>
  <c r="Q17" i="7"/>
  <c r="Q18" i="7"/>
  <c r="Q19" i="7"/>
  <c r="Q20" i="7"/>
  <c r="Q21" i="7"/>
  <c r="Q22" i="7"/>
  <c r="Q23" i="7"/>
  <c r="Q24" i="7"/>
  <c r="Q25" i="7"/>
  <c r="H8" i="7"/>
  <c r="H9" i="7"/>
  <c r="H10" i="7"/>
  <c r="H11" i="7"/>
  <c r="H12" i="7"/>
  <c r="H13" i="7"/>
  <c r="H14" i="7"/>
  <c r="H15" i="7"/>
  <c r="H16" i="7"/>
  <c r="H7" i="7"/>
  <c r="G13" i="7"/>
  <c r="O13" i="7" s="1"/>
  <c r="G10" i="7"/>
  <c r="O10" i="7" s="1"/>
  <c r="Q10" i="7" s="1"/>
  <c r="G11" i="7"/>
  <c r="O11" i="7" s="1"/>
  <c r="Q11" i="7" s="1"/>
  <c r="G12" i="7"/>
  <c r="O12" i="7" s="1"/>
  <c r="G14" i="7"/>
  <c r="O14" i="7" s="1"/>
  <c r="G15" i="7"/>
  <c r="O15" i="7" s="1"/>
  <c r="Q15" i="7" s="1"/>
  <c r="G16" i="7"/>
  <c r="O16" i="7" s="1"/>
  <c r="Q16" i="7" s="1"/>
  <c r="G17" i="7"/>
  <c r="O17" i="7" s="1"/>
  <c r="G18" i="7"/>
  <c r="O18" i="7" s="1"/>
  <c r="G19" i="7"/>
  <c r="O19" i="7" s="1"/>
  <c r="G20" i="7"/>
  <c r="O20" i="7" s="1"/>
  <c r="G21" i="7"/>
  <c r="O21" i="7" s="1"/>
  <c r="G22" i="7"/>
  <c r="O22" i="7" s="1"/>
  <c r="G23" i="7"/>
  <c r="O23" i="7" s="1"/>
  <c r="G24" i="7"/>
  <c r="O24" i="7" s="1"/>
  <c r="G25" i="7"/>
  <c r="O25" i="7" s="1"/>
  <c r="G9" i="7"/>
  <c r="O9" i="7" s="1"/>
  <c r="G8" i="7"/>
  <c r="O8" i="7" s="1"/>
  <c r="Q8" i="7" s="1"/>
  <c r="G7" i="7"/>
  <c r="O7" i="7" s="1"/>
  <c r="Q7" i="7" s="1"/>
  <c r="G12" i="4"/>
  <c r="G3" i="4"/>
  <c r="G4" i="4" l="1"/>
  <c r="G5" i="4"/>
  <c r="G6" i="4"/>
  <c r="G7" i="4"/>
  <c r="G8" i="4"/>
  <c r="G9" i="4"/>
  <c r="G10" i="4"/>
  <c r="G11" i="4"/>
  <c r="M11" i="6" l="1"/>
  <c r="M10" i="6"/>
  <c r="X10" i="6"/>
  <c r="H10" i="6"/>
  <c r="I10" i="6" s="1"/>
  <c r="S10" i="6" l="1"/>
  <c r="J10" i="6"/>
  <c r="N10" i="6" s="1"/>
  <c r="X26" i="6" l="1"/>
  <c r="S26" i="6"/>
  <c r="I26" i="6"/>
  <c r="H26" i="6"/>
  <c r="X25" i="6"/>
  <c r="S25" i="6"/>
  <c r="I25" i="6"/>
  <c r="H25" i="6"/>
  <c r="X24" i="6"/>
  <c r="S24" i="6"/>
  <c r="I24" i="6"/>
  <c r="H24" i="6"/>
  <c r="X23" i="6"/>
  <c r="S23" i="6"/>
  <c r="I23" i="6"/>
  <c r="H23" i="6"/>
  <c r="X22" i="6"/>
  <c r="S22" i="6"/>
  <c r="I22" i="6"/>
  <c r="H22" i="6"/>
  <c r="X21" i="6"/>
  <c r="S21" i="6"/>
  <c r="I21" i="6"/>
  <c r="H21" i="6"/>
  <c r="X20" i="6"/>
  <c r="S20" i="6"/>
  <c r="I20" i="6"/>
  <c r="H20" i="6"/>
  <c r="X19" i="6"/>
  <c r="S19" i="6"/>
  <c r="I19" i="6"/>
  <c r="H19" i="6"/>
  <c r="X18" i="6"/>
  <c r="S18" i="6"/>
  <c r="I18" i="6"/>
  <c r="J18" i="6" s="1"/>
  <c r="H18" i="6"/>
  <c r="X17" i="6"/>
  <c r="S17" i="6"/>
  <c r="I17" i="6"/>
  <c r="H17" i="6"/>
  <c r="X16" i="6"/>
  <c r="S16" i="6"/>
  <c r="I16" i="6"/>
  <c r="H16" i="6"/>
  <c r="X15" i="6"/>
  <c r="S15" i="6"/>
  <c r="I15" i="6"/>
  <c r="H15" i="6"/>
  <c r="X14" i="6"/>
  <c r="S14" i="6"/>
  <c r="I14" i="6"/>
  <c r="H14" i="6"/>
  <c r="X13" i="6"/>
  <c r="H13" i="6"/>
  <c r="I13" i="6" s="1"/>
  <c r="X11" i="6"/>
  <c r="H11" i="6"/>
  <c r="I11" i="6" s="1"/>
  <c r="X12" i="6"/>
  <c r="H12" i="6"/>
  <c r="I12" i="6" s="1"/>
  <c r="J12" i="6" s="1"/>
  <c r="X9" i="6"/>
  <c r="H9" i="6"/>
  <c r="I9" i="6" s="1"/>
  <c r="J9" i="6" s="1"/>
  <c r="X8" i="6"/>
  <c r="H8" i="6"/>
  <c r="I8" i="6" s="1"/>
  <c r="J8" i="6" s="1"/>
  <c r="X7" i="6"/>
  <c r="H7" i="6"/>
  <c r="I7" i="6" s="1"/>
  <c r="J7" i="6" s="1"/>
  <c r="X30" i="6"/>
  <c r="S30" i="6"/>
  <c r="I30" i="6"/>
  <c r="H30" i="6"/>
  <c r="X29" i="6"/>
  <c r="S29" i="6"/>
  <c r="I29" i="6"/>
  <c r="H29" i="6"/>
  <c r="X28" i="6"/>
  <c r="S28" i="6"/>
  <c r="I28" i="6"/>
  <c r="H28" i="6"/>
  <c r="X27" i="6"/>
  <c r="S27" i="6"/>
  <c r="I27" i="6"/>
  <c r="H27" i="6"/>
  <c r="X33" i="6"/>
  <c r="S33" i="6"/>
  <c r="I33" i="6"/>
  <c r="H33" i="6"/>
  <c r="X32" i="6"/>
  <c r="S32" i="6"/>
  <c r="I32" i="6"/>
  <c r="H32" i="6"/>
  <c r="X31" i="6"/>
  <c r="S31" i="6"/>
  <c r="I31" i="6"/>
  <c r="H31" i="6"/>
  <c r="X35" i="6"/>
  <c r="S35" i="6"/>
  <c r="I35" i="6"/>
  <c r="H35" i="6"/>
  <c r="X34" i="6"/>
  <c r="S34" i="6"/>
  <c r="I34" i="6"/>
  <c r="H34" i="6"/>
  <c r="X36" i="6"/>
  <c r="S36" i="6"/>
  <c r="I36" i="6"/>
  <c r="H36" i="6"/>
  <c r="X37" i="6"/>
  <c r="H37" i="6"/>
  <c r="S11" i="6" l="1"/>
  <c r="S13" i="6"/>
  <c r="S8" i="6"/>
  <c r="J11" i="6"/>
  <c r="N11" i="6" s="1"/>
  <c r="N14" i="6"/>
  <c r="J14" i="6"/>
  <c r="N15" i="6"/>
  <c r="J15" i="6"/>
  <c r="N20" i="6"/>
  <c r="J20" i="6"/>
  <c r="N21" i="6"/>
  <c r="J21" i="6"/>
  <c r="N23" i="6"/>
  <c r="J23" i="6"/>
  <c r="N24" i="6"/>
  <c r="J24" i="6"/>
  <c r="N26" i="6"/>
  <c r="J26" i="6"/>
  <c r="S12" i="6"/>
  <c r="N36" i="6"/>
  <c r="J36" i="6"/>
  <c r="N34" i="6"/>
  <c r="J34" i="6"/>
  <c r="N35" i="6"/>
  <c r="J35" i="6"/>
  <c r="N31" i="6"/>
  <c r="J31" i="6"/>
  <c r="N32" i="6"/>
  <c r="J32" i="6"/>
  <c r="N33" i="6"/>
  <c r="J33" i="6"/>
  <c r="N27" i="6"/>
  <c r="J27" i="6"/>
  <c r="N28" i="6"/>
  <c r="J28" i="6"/>
  <c r="N29" i="6"/>
  <c r="J29" i="6"/>
  <c r="N30" i="6"/>
  <c r="J30" i="6"/>
  <c r="S7" i="6"/>
  <c r="J13" i="6"/>
  <c r="N13" i="6" s="1"/>
  <c r="N16" i="6"/>
  <c r="J16" i="6"/>
  <c r="N17" i="6"/>
  <c r="J17" i="6"/>
  <c r="N19" i="6"/>
  <c r="J19" i="6"/>
  <c r="N22" i="6"/>
  <c r="J22" i="6"/>
  <c r="N25" i="6"/>
  <c r="J25" i="6"/>
  <c r="S9" i="6"/>
  <c r="N8" i="6"/>
  <c r="N9" i="6"/>
  <c r="N7" i="6"/>
  <c r="N18" i="6"/>
  <c r="N12" i="6"/>
  <c r="S37" i="6"/>
  <c r="I37" i="6" l="1"/>
  <c r="J37" i="6" s="1"/>
  <c r="N37" i="6" l="1"/>
  <c r="S20" i="2" l="1"/>
  <c r="R20" i="2"/>
  <c r="P20" i="2"/>
  <c r="N20" i="2"/>
  <c r="L20" i="2"/>
  <c r="K20" i="2"/>
  <c r="I20" i="2"/>
  <c r="H20" i="2"/>
  <c r="S19" i="2"/>
  <c r="R19" i="2"/>
  <c r="P19" i="2"/>
  <c r="N19" i="2"/>
  <c r="L19" i="2"/>
  <c r="K19" i="2"/>
  <c r="I19" i="2"/>
  <c r="H19" i="2"/>
  <c r="S18" i="2"/>
  <c r="R18" i="2"/>
  <c r="P18" i="2"/>
  <c r="N18" i="2"/>
  <c r="L18" i="2"/>
  <c r="K18" i="2"/>
  <c r="I18" i="2"/>
  <c r="H18" i="2"/>
  <c r="S17" i="2"/>
  <c r="R17" i="2"/>
  <c r="P17" i="2"/>
  <c r="N17" i="2"/>
  <c r="L17" i="2"/>
  <c r="K17" i="2"/>
  <c r="I17" i="2"/>
  <c r="H17" i="2"/>
  <c r="S16" i="2"/>
  <c r="R16" i="2"/>
  <c r="P16" i="2"/>
  <c r="N16" i="2"/>
  <c r="L16" i="2"/>
  <c r="K16" i="2"/>
  <c r="I16" i="2"/>
  <c r="H16" i="2"/>
  <c r="S15" i="2"/>
  <c r="R15" i="2"/>
  <c r="P15" i="2"/>
  <c r="N15" i="2"/>
  <c r="L15" i="2"/>
  <c r="K15" i="2"/>
  <c r="I15" i="2"/>
  <c r="H15" i="2"/>
  <c r="S14" i="2"/>
  <c r="R14" i="2"/>
  <c r="P14" i="2"/>
  <c r="N14" i="2"/>
  <c r="L14" i="2"/>
  <c r="K14" i="2"/>
  <c r="I14" i="2"/>
  <c r="H14" i="2"/>
  <c r="S13" i="2"/>
  <c r="R13" i="2"/>
  <c r="P13" i="2"/>
  <c r="N13" i="2"/>
  <c r="L13" i="2"/>
  <c r="K13" i="2"/>
  <c r="I13" i="2"/>
  <c r="H13" i="2"/>
  <c r="S12" i="2"/>
  <c r="R12" i="2"/>
  <c r="P12" i="2"/>
  <c r="N12" i="2"/>
  <c r="L12" i="2"/>
  <c r="K12" i="2"/>
  <c r="I12" i="2"/>
  <c r="H12" i="2"/>
  <c r="S11" i="2"/>
  <c r="R11" i="2"/>
  <c r="P11" i="2"/>
  <c r="N11" i="2"/>
  <c r="L11" i="2"/>
  <c r="K11" i="2"/>
  <c r="I11" i="2"/>
  <c r="H11" i="2"/>
  <c r="S10" i="2"/>
  <c r="R10" i="2"/>
  <c r="P10" i="2"/>
  <c r="N10" i="2"/>
  <c r="L10" i="2"/>
  <c r="K10" i="2"/>
  <c r="I10" i="2"/>
  <c r="H10" i="2"/>
  <c r="S9" i="2"/>
  <c r="R9" i="2"/>
  <c r="P9" i="2"/>
  <c r="N9" i="2"/>
  <c r="L9" i="2"/>
  <c r="K9" i="2"/>
  <c r="I9" i="2"/>
  <c r="H9" i="2"/>
  <c r="S8" i="2"/>
  <c r="R8" i="2"/>
  <c r="P8" i="2"/>
  <c r="N8" i="2"/>
  <c r="L8" i="2"/>
  <c r="K8" i="2"/>
  <c r="I8" i="2"/>
  <c r="H8" i="2"/>
  <c r="S7" i="2"/>
  <c r="R7" i="2"/>
  <c r="P7" i="2"/>
  <c r="N7" i="2"/>
  <c r="L7" i="2"/>
  <c r="K7" i="2"/>
  <c r="I7" i="2"/>
  <c r="H7" i="2"/>
</calcChain>
</file>

<file path=xl/comments1.xml><?xml version="1.0" encoding="utf-8"?>
<comments xmlns="http://schemas.openxmlformats.org/spreadsheetml/2006/main">
  <authors>
    <author>Mercy Alejandra Rivera Fonseca</author>
  </authors>
  <commentList>
    <comment ref="J24" authorId="0" shapeId="0">
      <text>
        <r>
          <rPr>
            <b/>
            <sz val="9"/>
            <color indexed="81"/>
            <rFont val="Tahoma"/>
            <charset val="1"/>
          </rPr>
          <t>Mercy Alejandra Rivera Fonseca:</t>
        </r>
        <r>
          <rPr>
            <sz val="9"/>
            <color indexed="81"/>
            <rFont val="Tahoma"/>
            <charset val="1"/>
          </rPr>
          <t xml:space="preserve">
Se materializa un riesgo cuendo el resultado fue errado o se envio tarde un informe.
Hay cambios en el sistema de gestion cunado la accion correctiva inplico modificaciones a alguna version de un documento.
SE indica de han habido trabajos no conformes o no conformidades similares.</t>
        </r>
      </text>
    </comment>
  </commentList>
</comments>
</file>

<file path=xl/comments2.xml><?xml version="1.0" encoding="utf-8"?>
<comments xmlns="http://schemas.openxmlformats.org/spreadsheetml/2006/main">
  <authors>
    <author>Mercy Alejandra Rivera Fonseca</author>
  </authors>
  <commentList>
    <comment ref="M4" authorId="0" shapeId="0">
      <text>
        <r>
          <rPr>
            <b/>
            <sz val="9"/>
            <color indexed="81"/>
            <rFont val="Tahoma"/>
            <family val="2"/>
          </rPr>
          <t>Mercy Alejandra Rivera Fonseca:</t>
        </r>
        <r>
          <rPr>
            <sz val="9"/>
            <color indexed="81"/>
            <rFont val="Tahoma"/>
            <family val="2"/>
          </rPr>
          <t xml:space="preserve">
Solo aplica cuando la accion tomada es Retener el ensayo o detener el informe</t>
        </r>
      </text>
    </comment>
    <comment ref="J6" authorId="0" shapeId="0">
      <text>
        <r>
          <rPr>
            <b/>
            <sz val="9"/>
            <color indexed="81"/>
            <rFont val="Tahoma"/>
            <family val="2"/>
          </rPr>
          <t>Mercy Alejandra Rivera Fonseca:</t>
        </r>
        <r>
          <rPr>
            <sz val="9"/>
            <color indexed="81"/>
            <rFont val="Tahoma"/>
            <family val="2"/>
          </rPr>
          <t xml:space="preserve">
Registro de la trazabilidad donde se anulo y registro de la notificación al cliente</t>
        </r>
      </text>
    </comment>
    <comment ref="L6" authorId="0" shapeId="0">
      <text>
        <r>
          <rPr>
            <b/>
            <sz val="9"/>
            <color indexed="81"/>
            <rFont val="Tahoma"/>
            <family val="2"/>
          </rPr>
          <t>Mercy Alejandra Rivera Fonseca:</t>
        </r>
        <r>
          <rPr>
            <sz val="9"/>
            <color indexed="81"/>
            <rFont val="Tahoma"/>
            <family val="2"/>
          </rPr>
          <t xml:space="preserve">
1. Retener el ensayo y/o deter el informe: Se realizan las correcciones para poder continuar con el ensayo y/o el informe segun aplique.
2. Repetir el ensayo: Se repite el ensayo.
3. Coregir el informe: Se corrige el informe.</t>
        </r>
      </text>
    </comment>
  </commentList>
</comments>
</file>

<file path=xl/sharedStrings.xml><?xml version="1.0" encoding="utf-8"?>
<sst xmlns="http://schemas.openxmlformats.org/spreadsheetml/2006/main" count="468" uniqueCount="240">
  <si>
    <t>CODIGO: GLAB-FM-124</t>
  </si>
  <si>
    <t>Laboratorio  de suelos Asfaltos y pavimentos de la UAERMV 
Sede de Producción Parque Minero Industrial El Mochuelo Kilometro 3 vía Pasquilla localidad Ciudad Bolívar, Bogotá D.C. - Colombia
Tel: 3779555 Ext. 1145   E- mail: p.laboratorio@umv.gov.co</t>
  </si>
  <si>
    <t>N°</t>
  </si>
  <si>
    <t>DESCRIPCIÓN</t>
  </si>
  <si>
    <t>RIESGO</t>
  </si>
  <si>
    <t>NIVEL</t>
  </si>
  <si>
    <t>ACCIONES A TOMAR</t>
  </si>
  <si>
    <t>REPORTE</t>
  </si>
  <si>
    <t>FECHA</t>
  </si>
  <si>
    <t>RESPONSABLE</t>
  </si>
  <si>
    <t>INICIO</t>
  </si>
  <si>
    <t>FINAL</t>
  </si>
  <si>
    <t>EVALUACIÓN DE LA IMPORTANCIA</t>
  </si>
  <si>
    <t>DECISIONES A TOMAR</t>
  </si>
  <si>
    <t>Si</t>
  </si>
  <si>
    <t>No</t>
  </si>
  <si>
    <t>Bajo</t>
  </si>
  <si>
    <t>Alto</t>
  </si>
  <si>
    <t>¿TIENE IMPACTO SOBRE EL RESULTADO?</t>
  </si>
  <si>
    <t>ANALISIS DEL IMPACTO</t>
  </si>
  <si>
    <t>ORIGEN</t>
  </si>
  <si>
    <t>¿PUEDE VOLVER A OCURRIR?</t>
  </si>
  <si>
    <t>¿EXISTE DUDA DEL CUMPLIMIENTO CON EL SG?</t>
  </si>
  <si>
    <t>Moderado</t>
  </si>
  <si>
    <t>Extremo</t>
  </si>
  <si>
    <t>B</t>
  </si>
  <si>
    <t>M</t>
  </si>
  <si>
    <t>A</t>
  </si>
  <si>
    <t>Control del equipamiento</t>
  </si>
  <si>
    <t>Observaciones del personal</t>
  </si>
  <si>
    <t>Revisión y/o aprobación del ensayo</t>
  </si>
  <si>
    <t xml:space="preserve">ACCIONES A TOMAR </t>
  </si>
  <si>
    <t xml:space="preserve">FORMATO MATRIZ DE TRABAJOS NO CONFORMES </t>
  </si>
  <si>
    <t>RESULTADO DE LA EVALUACIÓN</t>
  </si>
  <si>
    <t>VALORACIÓN</t>
  </si>
  <si>
    <t>VALORACIÓN SG</t>
  </si>
  <si>
    <t>PREGUNTAS</t>
  </si>
  <si>
    <t>NIVEL DE RIESGO</t>
  </si>
  <si>
    <t>NOMBRE DE QUIEN REPORTA</t>
  </si>
  <si>
    <t>ACTIVIDAD</t>
  </si>
  <si>
    <t>ACTIVIDADES A REALIZAR</t>
  </si>
  <si>
    <t>FECHA
PROGRAMADA</t>
  </si>
  <si>
    <t>FECHA
EJECUCIÓN</t>
  </si>
  <si>
    <t>SEGUIMIENTO</t>
  </si>
  <si>
    <t>FECHA DE APLICACIÓN: DICIEMBRE 2022</t>
  </si>
  <si>
    <t>VERSIÓN: 5</t>
  </si>
  <si>
    <t>REQUISITO QUE INCUMPLE</t>
  </si>
  <si>
    <t>¿ACCIONES CORRECTIVAS?</t>
  </si>
  <si>
    <t>¿REANUDAR EL TRABAJO?</t>
  </si>
  <si>
    <t>¿ANULAR EL TRABAJO?</t>
  </si>
  <si>
    <t>FECHA DEL CIERRE</t>
  </si>
  <si>
    <t xml:space="preserve">Repetición del ensayo </t>
  </si>
  <si>
    <t>ACTIVIDAD EN DONDE SE DETECTO EL TRABAJO NO CONFORME</t>
  </si>
  <si>
    <t>* Cuando en el proceso de revisión o aprobación del informe se encuentran inconsistencia en los datos, ya sea de los datos primarios del ensayo o en los cálculos.</t>
  </si>
  <si>
    <t>* Si en el proceso de conservación del ítem de ensayo se presenta alguna desviación del método este ítem se desecha y se repite el ensayo.</t>
  </si>
  <si>
    <t>* Errores administrativos que no afectan al resultado, después de haber sido enviado el informe.</t>
  </si>
  <si>
    <t>CUANTOS</t>
  </si>
  <si>
    <t>FECHA DE APLICACIÓN: ABRIL 2024</t>
  </si>
  <si>
    <t>* Cuando se presenta algun incumplimiento en las condiciones ambientales, equipamiento, y/o el personal que influya en la validez de los resultados, y sea detectado durante la ejecución del ensayo y este se pueda corregir sin afectar el resultado.</t>
  </si>
  <si>
    <t>* Cuando se encuentran errores o inconsistencias en los resultados informes enviados al cliente.</t>
  </si>
  <si>
    <t>¿REPETIR EL ENSAYO?</t>
  </si>
  <si>
    <t>CODIGO DEL ENSAYO</t>
  </si>
  <si>
    <t>ACCIÓN</t>
  </si>
  <si>
    <t>ACCIÓN A TOMAR</t>
  </si>
  <si>
    <t>IMPACTO</t>
  </si>
  <si>
    <t>CUALES
(CODIGOS)</t>
  </si>
  <si>
    <t>TRABAJOS CORREGIDOS</t>
  </si>
  <si>
    <t>CODIGOS</t>
  </si>
  <si>
    <t>FECHA NOTIFICACIÓN AL CLIENTE</t>
  </si>
  <si>
    <t>ANULAR EL TRABAJO</t>
  </si>
  <si>
    <t>REANUDAR EL TRABAJO</t>
  </si>
  <si>
    <t>ACTIVIDADES REALIZADAS</t>
  </si>
  <si>
    <t>REPETIR</t>
  </si>
  <si>
    <t>ACCIONES CORRECTIVAS</t>
  </si>
  <si>
    <t>VERSIÓN: 6</t>
  </si>
  <si>
    <t>SE REQUIERE</t>
  </si>
  <si>
    <t>Queja</t>
  </si>
  <si>
    <t>Supervisión del personal</t>
  </si>
  <si>
    <t>Propiedades de los insumos</t>
  </si>
  <si>
    <t>Aseguramiento de la validez de los resultados</t>
  </si>
  <si>
    <t>Revisión por la dirección</t>
  </si>
  <si>
    <t>ACEPTABILIDAD</t>
  </si>
  <si>
    <t>Se incumple el PROCEDIMIENTO PARA LA PRESTACIÓN DE LOS SERVICIOS DEL LABORATORIO UAERMV en el numeral 11. Digitar y revisar informes 
En el INSTRUCTIVO PARA LOS REGISTROS TÉCNICOS E INFORMES DE ENSAYO en el numeral 3.1.2. Contenido</t>
  </si>
  <si>
    <t>* Juan Vaquiro - Auxiliar técnico
*Cindy Sastoque-Coordinador técnico
* Jeimy Arias - Auxiliar administrativo</t>
  </si>
  <si>
    <t>AP-24-03-68-V1</t>
  </si>
  <si>
    <t>Se evidencia trabajo no conforme donde se encuentra que en el informe AP-24-03-68-V1 se digito el CIV 16003878 y era 16003870.</t>
  </si>
  <si>
    <t>N/A</t>
  </si>
  <si>
    <t>AP-24-03-68-V2</t>
  </si>
  <si>
    <t>Paula Natalia Castro Olano</t>
  </si>
  <si>
    <t>Se evidencia trabajo no conforme donde se encuentra que en el informe MA-24-04-540-V1 los Rangos de la formulas de trabajo para el formato de mezcla se selecciona en una lista desplegable.
Se revisa el informe y se evidencia que se selecciono otro material diferente al producido lo que genera que los rangos de la formula de trabajo no
corresponden al producido.</t>
  </si>
  <si>
    <t>MA-24-04-540-V2</t>
  </si>
  <si>
    <t>Cindy Nathaly Sastoque Gaviria</t>
  </si>
  <si>
    <t>EM-24-03-70-V2</t>
  </si>
  <si>
    <t>Queja N°6</t>
  </si>
  <si>
    <t>Queja N°7</t>
  </si>
  <si>
    <t>* Auxiliar de acreditación
(Karen Florez).
* Líder de acreditación
(Mercy Rivera).</t>
  </si>
  <si>
    <t>Se evidencia trabajo no conforme por medio de la observación de personal del laboratorio, donde se evidencia que en  informe EM-24-03-70-V1 el resultado del ensayo de penetración, no se encuentra registrado. Al revisar el informe y el registros toma de datos, se evidencia que al momento de digitar se omitió el ensayo de penetración</t>
  </si>
  <si>
    <t xml:space="preserve">* Realizar la versión 2 del informe de ensayo EM-24-03-70-V1, donde se incluyen los resultados del ensayo de penetración (INV E-706-13).
* Se aprueba el informe EM-24-03-70-V2  el día 2024-04-30.
* Se envía la V2 al cliente el día 2024-04-30. </t>
  </si>
  <si>
    <t>* Auxiliar técnico
(Juan Camilo Vaquiro).
* Coordinador técnico (Cindy Sastoque).
*Auxiliar administrativo (Jeimy Arias)</t>
  </si>
  <si>
    <t>Mercy Alejandra Rivera Fonseca</t>
  </si>
  <si>
    <t xml:space="preserve">* Realizar la versión 2 del informe de ensayo AP-24-03-68-V1, en donde se corrige el CIV.
* Se aprueba el informe AP-24-03-68-V2  el día 2024-04-24.
* Se envía la V2 al cliente el día 2024-04-24. </t>
  </si>
  <si>
    <t>* Auxiliar técnico
(Juan Camilo Vaquiro).
* Coordinador técnico (Cindy Sastoque).
*Auxiliar administrativo (Jeimy Arias)</t>
  </si>
  <si>
    <t>* Formular las plantillas donde se digitan los informes de mezcla asfáltica poniendo un condicional para que si se elige en la lista desplegable la Formula de trabajo que no corresponde al material sea visible el error y se corrija.</t>
  </si>
  <si>
    <t xml:space="preserve">Se reporta como fuera de servicio el </t>
  </si>
  <si>
    <t>Yuli Paola Prieto Padilla</t>
  </si>
  <si>
    <t>Se incumple el PROCEDIMIENTO DE EQUIPAMIENTO DEL LABORATORIO UAERMV en el numeral 9. Hacer seguimiento y control al uso del equipamiento</t>
  </si>
  <si>
    <t xml:space="preserve">Se reporta trabajo donde se coloca el Horno HORNO 28 como fuera de servicio el 25-04-2024 </t>
  </si>
  <si>
    <t>* Se envía el equipo a mantenimiento contratista</t>
  </si>
  <si>
    <t>* Yuli Prieto - Auxiliar de equipos
* Mercy Rivera - Líder de acreditación
* Wilintong Contreras - Líder Operativo</t>
  </si>
  <si>
    <t>Se evidencia trabajo no conforme donde se encuentra que en el informe MA-24-04-526-V1 el peso de la briqueta numero 3 (masa en el aire del especimen saturado y superficialmente seco SSS) se encuentra un valor erróneo, teniendo como resultado un valor negativo. Se digito 1171,8 y correspondía 1181,0.</t>
  </si>
  <si>
    <t>* Realizar la versión 2 del informe de ensayo MA-24-04-526-V1, en donde se corrige el peso de la briqueta numero 3 (peso SSS).
* Se aprueba el informe MA-24-04-526-V2  el día 2024-05-10.
* Se envía la V2 al cliente el día 2024-05-10</t>
  </si>
  <si>
    <t>MA-24-04-526-V2</t>
  </si>
  <si>
    <t>* Realizar la versión 2 del informe de ensayo MA-24-04-540-V1 donde se corrige la fórmula de trabajo, y
por ende cambia los parámetros en el consolidado.
* Se aprueba el informe MA-24-04-540-V2  el día 2024-05-10.
* Se envía la V2 al cliente el día 2024-05-10</t>
  </si>
  <si>
    <t>Queja N°8</t>
  </si>
  <si>
    <t>Se evidencia trabajo no conforme donde se encuentra que en el informe MA-24-04-602-V1 donde se corrige el tipo de material.
Se revisa el informe y se evidencia que se selecciono otro material diferente al producido.</t>
  </si>
  <si>
    <t>* Realizar la versión 2 del informe de ensayo MA-24-04-602-V1 donde se corrige el tipo de material, y se verifica que no cambia  los parametros correspondientes al material seleccionado. 
* Se aprueba el informe MA-24-04-602-V2  el día 2024-07-02.
* Se envía la V2 al cliente el día 2024-07-04</t>
  </si>
  <si>
    <t>MA-24-04-602-V2</t>
  </si>
  <si>
    <t>Informes de inspeciones, auditorias internas, externas o evaluaciones de ONAC</t>
  </si>
  <si>
    <t>* Cuando se presenta cualquier incumplimiento a los procedimientos relacionados con los métodos de ensayo aplicados por el laboratorio, antes de enviar el informe de ensayo y este se pueda corregir sin afectar el resultado.</t>
  </si>
  <si>
    <t>* Cuando se presenta algún incumplimiento en las condiciones ambientales, equipamiento, y sea detectado durante la ejecución del ensayo y este se pueda corregir sin afectar el resultado.</t>
  </si>
  <si>
    <t>* Cuando después de revisar los datos primarios y los cálculos, se encuentran dudas en los resultados se solicita repetir el ensayo.</t>
  </si>
  <si>
    <r>
      <t xml:space="preserve">* Cuando se presenta algún incumplimiento en las condiciones ambientales, equipamiento, y/o el personal que influya en la validez de los resultados, y sea detectado durante la ejecución del ensayo y este </t>
    </r>
    <r>
      <rPr>
        <b/>
        <sz val="9"/>
        <rFont val="Arial"/>
        <family val="2"/>
      </rPr>
      <t>NO</t>
    </r>
    <r>
      <rPr>
        <sz val="9"/>
        <rFont val="Arial"/>
        <family val="2"/>
      </rPr>
      <t xml:space="preserve"> se pueda corregir sin afectar el resultado.</t>
    </r>
  </si>
  <si>
    <t>* Errores administrativos y/o incumplimiento con la solicitud del servicio que no afectan al resultado, después de haber sido enviado el informe.</t>
  </si>
  <si>
    <t>* Cuando se encuentran errores o inconsistencias entre el toma de datos y el informe de ensayo en los resultados enviados al cliente.</t>
  </si>
  <si>
    <r>
      <t xml:space="preserve">* Cuando se presenta cualquier incumplimiento a los procedimientos relacionados con los métodos de ensayo aplicados por el laboratorio, después de haber sido enviado el informe  y este </t>
    </r>
    <r>
      <rPr>
        <b/>
        <sz val="9"/>
        <color indexed="8"/>
        <rFont val="Arial"/>
        <family val="2"/>
      </rPr>
      <t>NO</t>
    </r>
    <r>
      <rPr>
        <sz val="9"/>
        <color indexed="8"/>
        <rFont val="Arial"/>
        <family val="2"/>
      </rPr>
      <t xml:space="preserve"> se pueda corregir sin afectar el resultado.</t>
    </r>
  </si>
  <si>
    <t>* Cuando se requiere repetir el ensayo y no cuenta con material para dicha repetición, se anula el trabajo.</t>
  </si>
  <si>
    <t>Retener el informe y/o Detener el ensayo</t>
  </si>
  <si>
    <t>Corregir el informe de ensayo</t>
  </si>
  <si>
    <t>Anular el trabajo</t>
  </si>
  <si>
    <t>Se requiere anular el trabajo</t>
  </si>
  <si>
    <t>Registro</t>
  </si>
  <si>
    <t>Correcciones</t>
  </si>
  <si>
    <t>REGISTROS DE LAS ACCIONES TOMADAS</t>
  </si>
  <si>
    <t>Se requieren correciones</t>
  </si>
  <si>
    <t>Se anulo el trabajo</t>
  </si>
  <si>
    <t>REANUDACIÓN</t>
  </si>
  <si>
    <t>Quien autoriza</t>
  </si>
  <si>
    <t>Fecha</t>
  </si>
  <si>
    <t xml:space="preserve">Líder de acreditación.
</t>
  </si>
  <si>
    <t>Coordinador técnico</t>
  </si>
  <si>
    <t>Coordinador de equipamiento.</t>
  </si>
  <si>
    <t>Coordinador operativo.</t>
  </si>
  <si>
    <t>Auxiliar Técnico</t>
  </si>
  <si>
    <t>Tecnico operativo</t>
  </si>
  <si>
    <t>Quien autoriza la reanudación</t>
  </si>
  <si>
    <t>Nivel de riesgo</t>
  </si>
  <si>
    <t>IMPACTO
(Cuantos)</t>
  </si>
  <si>
    <t>ACEPTACION TNC (fecha)</t>
  </si>
  <si>
    <t>VERSIÓN: 8</t>
  </si>
  <si>
    <t>FECHA DE APLICACIÓN: SEPTIEMBRE 2025</t>
  </si>
  <si>
    <t>Auditoria Interna</t>
  </si>
  <si>
    <t xml:space="preserve">Acción Correctiva </t>
  </si>
  <si>
    <t>Sin Iniciar</t>
  </si>
  <si>
    <t>Auditoria Externa</t>
  </si>
  <si>
    <t>Corrección</t>
  </si>
  <si>
    <t>En Ejecución</t>
  </si>
  <si>
    <t>Revisión por la Dirección</t>
  </si>
  <si>
    <t>Acción de Mejora</t>
  </si>
  <si>
    <t>Cumplida</t>
  </si>
  <si>
    <t>Producto y/o Servicio No Conforme</t>
  </si>
  <si>
    <t>Vencida</t>
  </si>
  <si>
    <t xml:space="preserve"> Medición de Indicadores</t>
  </si>
  <si>
    <t>Mapa de Riesgos</t>
  </si>
  <si>
    <t>Autoevaluación del Proceso</t>
  </si>
  <si>
    <t>Sistema de Gestión</t>
  </si>
  <si>
    <t>Normograma</t>
  </si>
  <si>
    <t>Quejas y Reclamos</t>
  </si>
  <si>
    <t>OTRO: describa</t>
  </si>
  <si>
    <t>FORMATO PLAN DE MEJORAMIENTO</t>
  </si>
  <si>
    <t>CÓDIGO: CEI-FM-028</t>
  </si>
  <si>
    <t>VERSIÓN: 1</t>
  </si>
  <si>
    <r>
      <t>FECHA DE APLICACIÓN:</t>
    </r>
    <r>
      <rPr>
        <b/>
        <sz val="11"/>
        <color rgb="FF00B050"/>
        <rFont val="Arial"/>
        <family val="2"/>
      </rPr>
      <t xml:space="preserve"> </t>
    </r>
    <r>
      <rPr>
        <b/>
        <sz val="11"/>
        <rFont val="Arial"/>
        <family val="2"/>
      </rPr>
      <t>NOVIEMBRE 2023</t>
    </r>
  </si>
  <si>
    <t>PROCESO / UNIDAD AUDITADA:</t>
  </si>
  <si>
    <t>GESTIÓN DEL LABORATORIO</t>
  </si>
  <si>
    <t>AÑO:</t>
  </si>
  <si>
    <t>RESPONSABLE DEL PROCESO / UNIDAD AUDITADA:</t>
  </si>
  <si>
    <t>CAMILO MARRUGO / WILINTONG CONTRERAS</t>
  </si>
  <si>
    <t>FECHA DE DILIGENCIAMIENTO:</t>
  </si>
  <si>
    <t>ÍTEM</t>
  </si>
  <si>
    <t>DESCRIPCIÓN
 DEL HALLAZGO DE AUDITORÍA 
/OPORTUNIDAD DE MEJORA/ NO CONFORMIDAD/ OBSERVACIÓN</t>
  </si>
  <si>
    <t>ORIGEN
(1)</t>
  </si>
  <si>
    <t>CAUSA
(2)</t>
  </si>
  <si>
    <t>TIPO DE ACCIÓN A IMPLEMENTAR
(3)</t>
  </si>
  <si>
    <t>DESCRIPCIÓN
 DE LA ACCIÓN A IMPLEMENTAR 
(4)</t>
  </si>
  <si>
    <t>INDICADOR
(5)</t>
  </si>
  <si>
    <t>FORMULA INDICADOR 
(6)</t>
  </si>
  <si>
    <t>META DEL INDICADOR
(7)</t>
  </si>
  <si>
    <t>RESPONSABLE 
DE LA ACCIÓN A IMPLEMENTAR
(8)</t>
  </si>
  <si>
    <t>FECHA INICIO
(9)</t>
  </si>
  <si>
    <t>FECHA
FIN
(10)</t>
  </si>
  <si>
    <t>AVANCE REPORTADO  DE LA ACCIÓN A IMPLEMENTAR
(11)</t>
  </si>
  <si>
    <t>SEGUIMIENTO
(12)</t>
  </si>
  <si>
    <t xml:space="preserve">FECHA DE CORTE </t>
  </si>
  <si>
    <t>RESULTADO DEL INDICADOR 
A LA FECHA DE CORTE</t>
  </si>
  <si>
    <t>ESTADO</t>
  </si>
  <si>
    <t>DESCRIPCIÓN DE LAS ACTIVIDADES REALIZADAS EN EL PERIODO</t>
  </si>
  <si>
    <t>EVIDENCIA(S) SOPORTADA(S)</t>
  </si>
  <si>
    <t xml:space="preserve">FECHA </t>
  </si>
  <si>
    <t>RESULTADO DEL INDICADOR
 A LA FECHA DE CORTE</t>
  </si>
  <si>
    <t>OBSERVACIONES</t>
  </si>
  <si>
    <t>Realizar el trabajo no conforme, en donde se decide dejar fuera de uso la cazuela cazagrande No. 3 y se encuentra que la cazuela cazagrande No. 1 también fue verificada con el Pie de rey digital marca MITUTOYO Código 10 la cual también se pone fuera de servicio hasta que se cuente con: el certificado de calibración del pie de rey en el rango de medición necesario y la validación del cumplimiento de las tolerancias requeridas para este patrón en cuanto a error e incertidumbre entre otros.</t>
  </si>
  <si>
    <t>* GLAB-FM-124 V7 Matriz de trabajos no conformes 2025.
* Registros de la gestión del trabajo no conforme.</t>
  </si>
  <si>
    <t>* GLAB-FM-124 V7 Matriz de trabajos no conformes 2025, con el el trabajo no conforme de la cazuela cazagrande.
* Registros de la gestión del trabajo no conforme.</t>
  </si>
  <si>
    <t>Líder de acreditación 
Auxiliar de acreditación</t>
  </si>
  <si>
    <t>Incluir en el instructivo de seguimiento del equipamiento del laboratorio UAERMV GLAB-IN-002 V8 en el numeral 6.5. Calibraciones e intervalos de validez en el cual se describe el procedimiento para la solicitud de calibraciones de los instrumentos de medición (solicitar el rango de medición requerido de acuerdo con el uso del instrumento de medición).
• Realizar la actualización del instructivo de seguimiento del equipamiento del laboratorio UAERMV GLAB-IN-002 V9 en el Listado Maestro DESI-FM-011 V9.</t>
  </si>
  <si>
    <t>* Instructivo de seguimiento del equipamiento del laboratorio UAERMV GLABIN-002 V9 (actualizado).
* Listado maestro de información documentada de procesos DESI-FM-011 V9 actualizado.</t>
  </si>
  <si>
    <t>* Instructivo  de seguimiento del equipamiento del laboratorio actualizado.
* Listado maestro con la actualización de la versión del instructivo.</t>
  </si>
  <si>
    <t>Socializar los cambios en el instructivo de seguimiento del equipamiento del laboratorio UAERMV GLAB-IN-002 V9.
• Realizar una evaluación de la eficacia de la socialización de los cambios del instructivo de seguimiento del equipamiento del laboratorio UAERMV GLAB-IN-002 V9.</t>
  </si>
  <si>
    <t>* Acta de reunión GDOC-FM-016 V5 con la socialización.
* Registros de la evaluación de la eficacia en el formato GTHU-FM-007 V5 de la socialización realizada con los resultados de las evaluaciones de eficacia.</t>
  </si>
  <si>
    <t>* Socializar a el personal que realiza las verificaciones (8), la actualización del instructivo de seguimiento del equipamiento.
* Que el 100% del personal asistente a la socialización obtengan una calificación superior al 3.5 en la evaluación.</t>
  </si>
  <si>
    <t xml:space="preserve">Realizar la revisión de los rangos de medición de las calibraciones de todos los instrumentos de medición utilizados como patrones para la realización de verificaciones y comprobaciones intermedias internas.
</t>
  </si>
  <si>
    <t>* Acta de reunión GDOC-FM-016 V5 con la revisión de los rangos de medición requeridos para cada equipo patrón vs el rango solicitado.
* Registros de correctivos si se requieren (solicitud de calibración, validación del
certificado de calibración, reporte de trabajo no conforme), si aplica.</t>
  </si>
  <si>
    <t>* Acta de reunión con la revisión de los rangos de medición requeridos para cada equipo patrón vs el rango solicitado.
* Registros de los correctivos si se requieren (solicitud de calibración, validación del certificado de calibración, reporte de trabajo no conforme), si aplica.</t>
  </si>
  <si>
    <t>Líder de acreditación
Coordinadora de equipamiento</t>
  </si>
  <si>
    <t>N</t>
  </si>
  <si>
    <r>
      <t>HALLAZGO:</t>
    </r>
    <r>
      <rPr>
        <sz val="6"/>
        <rFont val="Arial"/>
        <family val="2"/>
      </rPr>
      <t xml:space="preserve"> Registre el hallazgo (/OPORTUNIDAD DE MEJORA/NO CONFORMIDAD/ OBSERVACIÓN) completo, contenido en el informe de auditoría</t>
    </r>
    <r>
      <rPr>
        <b/>
        <sz val="6"/>
        <rFont val="Arial"/>
        <family val="2"/>
      </rPr>
      <t xml:space="preserve">
(1): ORIGEN: </t>
    </r>
    <r>
      <rPr>
        <sz val="6"/>
        <rFont val="Arial"/>
        <family val="2"/>
      </rPr>
      <t>El origen pueden ser: Auditoría Interna, Auditoría Externa, Revisión por la Dirección, Tratamiento del Producto y/o Servicio No Conforme,  Medición de Indicadores, Mapa de Riesgos, Autoevaluación del Proceso, Sistema de Gestión, Quejas y Reclamos, Normograma, OTRO: describa</t>
    </r>
    <r>
      <rPr>
        <b/>
        <sz val="6"/>
        <rFont val="Arial"/>
        <family val="2"/>
      </rPr>
      <t xml:space="preserve">
(2): CAUSAS: </t>
    </r>
    <r>
      <rPr>
        <sz val="6"/>
        <rFont val="Arial"/>
        <family val="2"/>
      </rPr>
      <t>Registre la causa  del hallazgo o riesgo materializado, que originó la situación detectada (formato: Análisis de Causa) , sobre la cual se enfocará la acción.</t>
    </r>
    <r>
      <rPr>
        <b/>
        <sz val="6"/>
        <rFont val="Arial"/>
        <family val="2"/>
      </rPr>
      <t xml:space="preserve">
(3) TIPO DE ACCIÓN A IMPLEMENTAR:  </t>
    </r>
    <r>
      <rPr>
        <sz val="6"/>
        <rFont val="Arial"/>
        <family val="2"/>
      </rPr>
      <t xml:space="preserve">acción que subsana la causa que dio origen al hallazgo identificado, con el fin de solucionar las causas identificadas, para que no vuelvan a suceder. </t>
    </r>
    <r>
      <rPr>
        <b/>
        <sz val="6"/>
        <rFont val="Arial"/>
        <family val="2"/>
      </rPr>
      <t xml:space="preserve">
(4):  DESCRIPCIÓN DE LA ACCIÓN A IMPLEMENTAR: </t>
    </r>
    <r>
      <rPr>
        <sz val="6"/>
        <rFont val="Arial"/>
        <family val="2"/>
      </rPr>
      <t>Registre la(s) acción(es) que realizará descriptivamente, para corregir definitivamente la causa del hallazgo de Auditoría, Oportunidad de Mejora, No Conformidad u Observación. Inicie con un verbo en infinitivo.</t>
    </r>
    <r>
      <rPr>
        <b/>
        <sz val="6"/>
        <rFont val="Arial"/>
        <family val="2"/>
      </rPr>
      <t xml:space="preserve">
(5): INDICADOR:</t>
    </r>
    <r>
      <rPr>
        <sz val="6"/>
        <rFont val="Arial"/>
        <family val="2"/>
      </rPr>
      <t xml:space="preserve"> Registre el nombre del indicador a través de la cual se pueda observar el cumplimiento de la acción determinada . (Ej.: informes, jornadas de capacitación, actas, etc.)</t>
    </r>
    <r>
      <rPr>
        <b/>
        <sz val="6"/>
        <rFont val="Arial"/>
        <family val="2"/>
      </rPr>
      <t xml:space="preserve">
(6): FORMULA INDICADOR: </t>
    </r>
    <r>
      <rPr>
        <sz val="6"/>
        <rFont val="Arial"/>
        <family val="2"/>
      </rPr>
      <t xml:space="preserve">Determine las variables y la correspondiente fórmula del indicador que permite medir el cumplimiento de la acción determinada a implementar. </t>
    </r>
    <r>
      <rPr>
        <b/>
        <sz val="6"/>
        <rFont val="Arial"/>
        <family val="2"/>
      </rPr>
      <t xml:space="preserve">
(7): META DEL INDICADOR: </t>
    </r>
    <r>
      <rPr>
        <sz val="6"/>
        <rFont val="Arial"/>
        <family val="2"/>
      </rPr>
      <t>registre la cantidad asociada a las actividades realizables y verificables de la acción correctiva que se espera alcanzar en el tiempo definido, teniendo en cuenta la realidad Institucional y recursos disponibles (Ej.: 5 informes, 10 jornadas de capacitación, 3 actas, etc.).</t>
    </r>
    <r>
      <rPr>
        <b/>
        <sz val="6"/>
        <rFont val="Arial"/>
        <family val="2"/>
      </rPr>
      <t xml:space="preserve">
(8): RESPONSABLE: DE LA ACCIÓN A IMPLEMENTAR: </t>
    </r>
    <r>
      <rPr>
        <sz val="6"/>
        <rFont val="Arial"/>
        <family val="2"/>
      </rPr>
      <t>Señale el responsable Directivo o Jefe de Dependencia del proceso o unidad auditada, a la cual le corresponde ejecutar la acción correctiva a implementar.</t>
    </r>
    <r>
      <rPr>
        <b/>
        <sz val="6"/>
        <rFont val="Arial"/>
        <family val="2"/>
      </rPr>
      <t xml:space="preserve">
(9): FECHA DE INICIO: </t>
    </r>
    <r>
      <rPr>
        <sz val="6"/>
        <rFont val="Arial"/>
        <family val="2"/>
      </rPr>
      <t>Indique la fecha en que comienza cada acción a implementar registrada. El formato debe ser (AAAA/MM/DD)</t>
    </r>
    <r>
      <rPr>
        <b/>
        <sz val="6"/>
        <rFont val="Arial"/>
        <family val="2"/>
      </rPr>
      <t xml:space="preserve">
(10): FECHA FIN: </t>
    </r>
    <r>
      <rPr>
        <sz val="6"/>
        <rFont val="Arial"/>
        <family val="2"/>
      </rPr>
      <t xml:space="preserve">Señale la fecha en que finaliza cada acción implementada. El formato debe ser (AAAA/MM/DD). Esta fecha </t>
    </r>
    <r>
      <rPr>
        <b/>
        <sz val="6"/>
        <rFont val="Arial"/>
        <family val="2"/>
      </rPr>
      <t xml:space="preserve">NO PODRÁ SUPERAR 12 MESES </t>
    </r>
    <r>
      <rPr>
        <sz val="6"/>
        <rFont val="Arial"/>
        <family val="2"/>
      </rPr>
      <t xml:space="preserve">contados a partir de la fecha de formulación del respectivo plan de mejoramiento. </t>
    </r>
    <r>
      <rPr>
        <b/>
        <sz val="6"/>
        <rFont val="Arial"/>
        <family val="2"/>
      </rPr>
      <t xml:space="preserve">
(11): AVANCE REPORTADO DE LA ACCIÓN A IMPLEMENTAR: </t>
    </r>
    <r>
      <rPr>
        <sz val="6"/>
        <rFont val="Arial"/>
        <family val="2"/>
      </rPr>
      <t xml:space="preserve">En esta sección se deberá diligenciar los siguientes campos:  Fecha de corte, Resultado del Indicador a la fecha de corte, Estado, Descripción de las actividades realizadas en el periodo, Evidencia (s) soportada (s) </t>
    </r>
    <r>
      <rPr>
        <b/>
        <sz val="6"/>
        <rFont val="Arial"/>
        <family val="2"/>
      </rPr>
      <t xml:space="preserve">
</t>
    </r>
    <r>
      <rPr>
        <sz val="6"/>
        <rFont val="Arial"/>
        <family val="2"/>
      </rPr>
      <t>Los procesos deben autoevaluarse calificando el estado de las acciones, de acuerdo al resultado del avance teniendo en cuenta los siguientes criterios:
-</t>
    </r>
    <r>
      <rPr>
        <u/>
        <sz val="6"/>
        <rFont val="Arial"/>
        <family val="2"/>
      </rPr>
      <t>Sin iniciar</t>
    </r>
    <r>
      <rPr>
        <sz val="6"/>
        <rFont val="Arial"/>
        <family val="2"/>
      </rPr>
      <t>: Indica que aún no ha iniciado el plazo para realizar la implementación de la acción
-</t>
    </r>
    <r>
      <rPr>
        <u/>
        <sz val="6"/>
        <rFont val="Arial"/>
        <family val="2"/>
      </rPr>
      <t>En ejecución</t>
    </r>
    <r>
      <rPr>
        <sz val="6"/>
        <rFont val="Arial"/>
        <family val="2"/>
      </rPr>
      <t>: Indica que la acción se está desarrollando en los plazos establecidos y se encuentra en términos.
-</t>
    </r>
    <r>
      <rPr>
        <u/>
        <sz val="6"/>
        <rFont val="Arial"/>
        <family val="2"/>
      </rPr>
      <t>Cumplida</t>
    </r>
    <r>
      <rPr>
        <sz val="6"/>
        <rFont val="Arial"/>
        <family val="2"/>
      </rPr>
      <t>: Indica que la acción está cerrada y se adelantaron todas las acciones propuestas-.
-</t>
    </r>
    <r>
      <rPr>
        <u/>
        <sz val="6"/>
        <rFont val="Arial"/>
        <family val="2"/>
      </rPr>
      <t>Vencida</t>
    </r>
    <r>
      <rPr>
        <sz val="6"/>
        <rFont val="Arial"/>
        <family val="2"/>
      </rPr>
      <t>: Indica que la acción se está desarrollando fuera del plazo establecido.</t>
    </r>
    <r>
      <rPr>
        <b/>
        <sz val="6"/>
        <rFont val="Arial"/>
        <family val="2"/>
      </rPr>
      <t xml:space="preserve">
(12) SEGUIMIENTO: </t>
    </r>
    <r>
      <rPr>
        <sz val="6"/>
        <rFont val="Arial"/>
        <family val="2"/>
      </rPr>
      <t xml:space="preserve">En esta sección se deberá diligenciar los siguientes campos: Fecha, resultado del indicador a la fecha de corte, estado y observaciones. 
</t>
    </r>
    <r>
      <rPr>
        <b/>
        <sz val="6"/>
        <rFont val="Arial"/>
        <family val="2"/>
      </rPr>
      <t xml:space="preserve">
</t>
    </r>
  </si>
  <si>
    <t>Real</t>
  </si>
  <si>
    <t>Potencial</t>
  </si>
  <si>
    <t>De Mejora</t>
  </si>
  <si>
    <t>Acción Correctiva</t>
  </si>
  <si>
    <t>FORMATO - ANALISIS DE CAUSAS</t>
  </si>
  <si>
    <t>CÓDIGO: CEI-FM-029</t>
  </si>
  <si>
    <t>FECHA DE APLICACIÓN: NOVIEMBRE</t>
  </si>
  <si>
    <t>PROCESO GESTIÓN DEL LABORATORIO</t>
  </si>
  <si>
    <t>RESPONSABLE DEL PROCESO AUDITADO:</t>
  </si>
  <si>
    <t>CAMILO MARRUGO</t>
  </si>
  <si>
    <t>WILINTONG CONTRERAS.</t>
  </si>
  <si>
    <t xml:space="preserve">Descripción del Problema (HALLAZGO) 
(1) </t>
  </si>
  <si>
    <t>¿Por qué? #1
(2)</t>
  </si>
  <si>
    <t>¿Por qué? #2</t>
  </si>
  <si>
    <t>¿Por qué? #3</t>
  </si>
  <si>
    <t>¿Por qué? #4</t>
  </si>
  <si>
    <t>¿Por qué? #5</t>
  </si>
  <si>
    <t>Causa Raíz 
(3)</t>
  </si>
  <si>
    <t xml:space="preserve">Acción Propuesta 
(4) </t>
  </si>
  <si>
    <r>
      <t xml:space="preserve">1. Se realiza el analisis de la no conformidad:
2.  Se determina que no existen no conformidades similares.
Las acciones correctivas implican:
* Cambios en el sistema de gestión </t>
    </r>
    <r>
      <rPr>
        <sz val="8"/>
        <color theme="1"/>
        <rFont val="Arial Narrow"/>
        <family val="2"/>
      </rPr>
      <t>incluir en el numeral 6.5 del instructivo UAERMV GLAB-IN-002 V8 el procedimiento para solicitar la calibración de instrumentos de medición, especificando el rango requerido según su uso. Además, actualizar este instructivo a la versión V9 y reflejarlo en el Listado Maestro DESI-FM-011 V9</t>
    </r>
    <r>
      <rPr>
        <sz val="8"/>
        <color rgb="FFFF0000"/>
        <rFont val="Arial Narrow"/>
        <family val="2"/>
      </rPr>
      <t xml:space="preserve">.
</t>
    </r>
    <r>
      <rPr>
        <sz val="8"/>
        <rFont val="Arial Narrow"/>
        <family val="2"/>
      </rPr>
      <t xml:space="preserve">
3. No se requiere:
La actualizacion de de la matriz de riesgos , ni las oportunidades identificadas en la planificación.</t>
    </r>
  </si>
  <si>
    <t>Porque, en el procedimiento de trabajo no conforme GLAB-PR-002 V8 se tiene establecido que se deben realizar acciones correctivas cuando el nivel de riesgo es alto o cuando el  pacto es moderado, y los errores encontrados en los trabajos no conformes por error de digitación no indicaron un riesgo alto, ni un impacto moderado o alto, debido a que son errores administrativos y no de ejecución del o los ensayos y no han implicado la corrección de más de 50
informes de ensayo.</t>
  </si>
  <si>
    <t>1. Se realiza el analisis de la no conformidad:
2.  Se determina que no existen no conformidades similares.
Las acciones correctivas implican:
* Cambios en el sistema de gestión, Incluir en el procedimiento GLAB-PR-002 V8 la verificación de trabajos no conformes por la misma causa y evaluar si se requieren acciones correctivas adicionales, actualizar el procedimiento a la versión V9 y registrarlo en el Listado Maestro DESI-FM-011 V9.
3. No se requiere:
La actualizacion de de la matriz de riesgos , ni las oportunidades identificadas en la planificación.</t>
  </si>
  <si>
    <r>
      <t xml:space="preserve">(1) Descripción del Problema (HALLAZGO): </t>
    </r>
    <r>
      <rPr>
        <sz val="10"/>
        <rFont val="Arial"/>
        <family val="2"/>
      </rPr>
      <t xml:space="preserve">Describa el hallazgo del informe de auditoría (hallazgo - oportunidad de Mejora, no conformidad -observación),  autoevaluaciones, análisis de riesgos, informes de Seguimiento. </t>
    </r>
    <r>
      <rPr>
        <b/>
        <sz val="10"/>
        <rFont val="Arial"/>
        <family val="2"/>
      </rPr>
      <t xml:space="preserve">
(2) ¿Por qué?: </t>
    </r>
    <r>
      <rPr>
        <sz val="10"/>
        <rFont val="Arial"/>
        <family val="2"/>
      </rPr>
      <t>Describa el problema a analizar con los componentes necesarios para tener claridad acerca del mismo: Qué pasa? Dónde pasa? Desde cuando pasa?</t>
    </r>
    <r>
      <rPr>
        <b/>
        <sz val="10"/>
        <rFont val="Arial"/>
        <family val="2"/>
      </rPr>
      <t xml:space="preserve"> 
- </t>
    </r>
    <r>
      <rPr>
        <sz val="10"/>
        <rFont val="Arial"/>
        <family val="2"/>
      </rPr>
      <t xml:space="preserve">Pregúntese la causa que origina el problema. 
- De la causa planteada encuentre que causa ha ocasionado esta situación. 
- Haga este ejercicio cuantas veces sea necesario, con el objetivo de encontrar la causa raíz del problema. 
- Puede ser que en la tercera o cuarta evaluación haya encontrado la causa raíz.
</t>
    </r>
    <r>
      <rPr>
        <b/>
        <sz val="10"/>
        <rFont val="Arial"/>
        <family val="2"/>
      </rPr>
      <t xml:space="preserve">(3) Causa Raíz:  </t>
    </r>
    <r>
      <rPr>
        <sz val="10"/>
        <rFont val="Arial"/>
        <family val="2"/>
      </rPr>
      <t xml:space="preserve">Registre la causa  principal que originó la situación detectada , sobre la cual se enfocará la acción. 
</t>
    </r>
    <r>
      <rPr>
        <b/>
        <sz val="10"/>
        <rFont val="Arial"/>
        <family val="2"/>
      </rPr>
      <t xml:space="preserve">(4) Acción Propuesta:  </t>
    </r>
    <r>
      <rPr>
        <sz val="10"/>
        <rFont val="Arial"/>
        <family val="2"/>
      </rPr>
      <t>Registre cada acción correctiva que realizará para que no vuelva a suceder la situación descrita en el Problema. Inicie con un verbo en infinitivo.</t>
    </r>
  </si>
  <si>
    <t xml:space="preserve">1. Porque,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</si>
</sst>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48" x14ac:knownFonts="1">
    <font>
      <sz val="10"/>
      <color rgb="FF000000"/>
      <name val="Times New Roman"/>
      <charset val="204"/>
    </font>
    <font>
      <b/>
      <sz val="10"/>
      <name val="Arial"/>
      <family val="2"/>
    </font>
    <font>
      <sz val="7"/>
      <color theme="0" tint="-0.499984740745262"/>
      <name val="Arial"/>
      <family val="2"/>
    </font>
    <font>
      <b/>
      <sz val="9"/>
      <color rgb="FF000000"/>
      <name val="Arial"/>
      <family val="2"/>
    </font>
    <font>
      <sz val="9"/>
      <color rgb="FF000000"/>
      <name val="Arial"/>
      <family val="2"/>
    </font>
    <font>
      <sz val="10"/>
      <color theme="0" tint="-0.499984740745262"/>
      <name val="Arial"/>
      <family val="2"/>
    </font>
    <font>
      <sz val="10"/>
      <color rgb="FF808080"/>
      <name val="Arial"/>
      <family val="2"/>
    </font>
    <font>
      <sz val="10"/>
      <color rgb="FF000000"/>
      <name val="Times New Roman"/>
      <family val="1"/>
    </font>
    <font>
      <b/>
      <sz val="10"/>
      <color rgb="FF000000"/>
      <name val="Arial"/>
      <family val="2"/>
    </font>
    <font>
      <b/>
      <sz val="8"/>
      <color rgb="FF000000"/>
      <name val="Arial"/>
      <family val="2"/>
    </font>
    <font>
      <sz val="8"/>
      <color rgb="FF000000"/>
      <name val="Arial"/>
      <family val="2"/>
    </font>
    <font>
      <b/>
      <sz val="12"/>
      <name val="Arial"/>
      <family val="2"/>
    </font>
    <font>
      <sz val="9"/>
      <name val="Arial"/>
      <family val="2"/>
    </font>
    <font>
      <b/>
      <sz val="10"/>
      <color theme="0"/>
      <name val="Times New Roman"/>
      <family val="1"/>
    </font>
    <font>
      <sz val="10"/>
      <color theme="0"/>
      <name val="Times New Roman"/>
      <family val="1"/>
    </font>
    <font>
      <b/>
      <sz val="8"/>
      <name val="Arial"/>
      <family val="2"/>
    </font>
    <font>
      <sz val="10"/>
      <color rgb="FF000000"/>
      <name val="Arial"/>
      <family val="2"/>
    </font>
    <font>
      <sz val="8"/>
      <color theme="0" tint="-0.499984740745262"/>
      <name val="Arial"/>
      <family val="2"/>
    </font>
    <font>
      <sz val="8"/>
      <color rgb="FF808080"/>
      <name val="Arial"/>
      <family val="2"/>
    </font>
    <font>
      <sz val="10"/>
      <color theme="1"/>
      <name val="Arial"/>
      <family val="2"/>
    </font>
    <font>
      <sz val="8"/>
      <name val="Arial"/>
      <family val="2"/>
    </font>
    <font>
      <sz val="8"/>
      <color theme="1"/>
      <name val="Arial"/>
      <family val="2"/>
    </font>
    <font>
      <sz val="9"/>
      <color indexed="81"/>
      <name val="Tahoma"/>
      <family val="2"/>
    </font>
    <font>
      <b/>
      <sz val="9"/>
      <color indexed="81"/>
      <name val="Tahoma"/>
      <family val="2"/>
    </font>
    <font>
      <b/>
      <sz val="9"/>
      <name val="Arial"/>
      <family val="2"/>
    </font>
    <font>
      <b/>
      <sz val="9"/>
      <color indexed="8"/>
      <name val="Arial"/>
      <family val="2"/>
    </font>
    <font>
      <sz val="9"/>
      <color indexed="8"/>
      <name val="Arial"/>
      <family val="2"/>
    </font>
    <font>
      <sz val="11"/>
      <color theme="1"/>
      <name val="Arial"/>
      <family val="2"/>
    </font>
    <font>
      <b/>
      <sz val="10"/>
      <color rgb="FF000000"/>
      <name val="Times New Roman"/>
      <family val="1"/>
    </font>
    <font>
      <sz val="10"/>
      <name val="Arial"/>
      <family val="2"/>
    </font>
    <font>
      <b/>
      <sz val="16"/>
      <name val="Arial"/>
      <family val="2"/>
    </font>
    <font>
      <b/>
      <sz val="11"/>
      <name val="Arial"/>
      <family val="2"/>
    </font>
    <font>
      <b/>
      <sz val="11"/>
      <color rgb="FF00B050"/>
      <name val="Arial"/>
      <family val="2"/>
    </font>
    <font>
      <sz val="14"/>
      <name val="Arial"/>
      <family val="2"/>
    </font>
    <font>
      <b/>
      <sz val="6"/>
      <name val="Arial"/>
      <family val="2"/>
    </font>
    <font>
      <sz val="6"/>
      <name val="Arial"/>
      <family val="2"/>
    </font>
    <font>
      <u/>
      <sz val="6"/>
      <name val="Arial"/>
      <family val="2"/>
    </font>
    <font>
      <sz val="10"/>
      <name val="Arial Narrow"/>
      <family val="2"/>
    </font>
    <font>
      <sz val="7"/>
      <name val="Arial Narrow"/>
      <family val="2"/>
    </font>
    <font>
      <sz val="8"/>
      <name val="Arial Narrow"/>
      <family val="2"/>
    </font>
    <font>
      <b/>
      <sz val="8"/>
      <name val="Arial Narrow"/>
      <family val="2"/>
    </font>
    <font>
      <sz val="9"/>
      <name val="Arial Narrow"/>
      <family val="2"/>
    </font>
    <font>
      <b/>
      <sz val="20"/>
      <name val="Arial"/>
      <family val="2"/>
    </font>
    <font>
      <b/>
      <sz val="10"/>
      <name val="Arial Narrow"/>
      <family val="2"/>
    </font>
    <font>
      <sz val="8"/>
      <color theme="1"/>
      <name val="Arial Narrow"/>
      <family val="2"/>
    </font>
    <font>
      <sz val="8"/>
      <color rgb="FFFF0000"/>
      <name val="Arial Narrow"/>
      <family val="2"/>
    </font>
    <font>
      <sz val="9"/>
      <color indexed="81"/>
      <name val="Tahoma"/>
      <charset val="1"/>
    </font>
    <font>
      <b/>
      <sz val="9"/>
      <color indexed="81"/>
      <name val="Tahoma"/>
      <charset val="1"/>
    </font>
  </fonts>
  <fills count="2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indexed="64"/>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rgb="FFFFFFCC"/>
        <bgColor indexed="64"/>
      </patternFill>
    </fill>
    <fill>
      <patternFill patternType="solid">
        <fgColor rgb="FFFFCCCC"/>
        <bgColor indexed="64"/>
      </patternFill>
    </fill>
    <fill>
      <patternFill patternType="solid">
        <fgColor rgb="FFCCFF99"/>
        <bgColor indexed="64"/>
      </patternFill>
    </fill>
    <fill>
      <patternFill patternType="solid">
        <fgColor theme="0"/>
        <bgColor indexed="64"/>
      </patternFill>
    </fill>
    <fill>
      <patternFill patternType="solid">
        <fgColor theme="3"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79998168889431442"/>
        <bgColor indexed="64"/>
      </patternFill>
    </fill>
  </fills>
  <borders count="1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theme="0"/>
      </right>
      <top style="thin">
        <color indexed="64"/>
      </top>
      <bottom style="dashed">
        <color theme="0"/>
      </bottom>
      <diagonal/>
    </border>
    <border>
      <left style="dashed">
        <color theme="0"/>
      </left>
      <right style="thin">
        <color indexed="64"/>
      </right>
      <top style="thin">
        <color indexed="64"/>
      </top>
      <bottom style="dashed">
        <color theme="0"/>
      </bottom>
      <diagonal/>
    </border>
    <border>
      <left style="thin">
        <color indexed="64"/>
      </left>
      <right style="dashed">
        <color theme="0"/>
      </right>
      <top style="dashed">
        <color theme="0"/>
      </top>
      <bottom style="dashed">
        <color theme="0"/>
      </bottom>
      <diagonal/>
    </border>
    <border>
      <left style="dashed">
        <color theme="0"/>
      </left>
      <right style="thin">
        <color indexed="64"/>
      </right>
      <top style="dashed">
        <color theme="0"/>
      </top>
      <bottom style="dashed">
        <color theme="0"/>
      </bottom>
      <diagonal/>
    </border>
    <border>
      <left style="thin">
        <color indexed="64"/>
      </left>
      <right style="dashed">
        <color theme="0"/>
      </right>
      <top style="dashed">
        <color theme="0"/>
      </top>
      <bottom style="thin">
        <color indexed="64"/>
      </bottom>
      <diagonal/>
    </border>
    <border>
      <left style="dashed">
        <color theme="0"/>
      </left>
      <right style="thin">
        <color indexed="64"/>
      </right>
      <top style="dashed">
        <color theme="0"/>
      </top>
      <bottom style="thin">
        <color indexed="64"/>
      </bottom>
      <diagonal/>
    </border>
    <border>
      <left style="thin">
        <color indexed="64"/>
      </left>
      <right style="dashed">
        <color theme="0" tint="-0.499984740745262"/>
      </right>
      <top style="thin">
        <color indexed="64"/>
      </top>
      <bottom style="thin">
        <color indexed="64"/>
      </bottom>
      <diagonal/>
    </border>
    <border>
      <left style="dashed">
        <color theme="0" tint="-0.499984740745262"/>
      </left>
      <right style="dashed">
        <color theme="0" tint="-0.499984740745262"/>
      </right>
      <top style="thin">
        <color indexed="64"/>
      </top>
      <bottom style="thin">
        <color indexed="64"/>
      </bottom>
      <diagonal/>
    </border>
    <border>
      <left style="dashed">
        <color theme="0" tint="-0.499984740745262"/>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style="dashed">
        <color theme="0"/>
      </bottom>
      <diagonal/>
    </border>
    <border>
      <left style="dashed">
        <color theme="0"/>
      </left>
      <right style="dashed">
        <color theme="0"/>
      </right>
      <top style="dashed">
        <color theme="0"/>
      </top>
      <bottom/>
      <diagonal/>
    </border>
    <border>
      <left style="dashed">
        <color theme="0"/>
      </left>
      <right style="dashed">
        <color theme="0"/>
      </right>
      <top/>
      <bottom style="thin">
        <color indexed="64"/>
      </bottom>
      <diagonal/>
    </border>
    <border>
      <left style="thin">
        <color theme="0"/>
      </left>
      <right/>
      <top style="thin">
        <color indexed="64"/>
      </top>
      <bottom style="thin">
        <color theme="0"/>
      </bottom>
      <diagonal/>
    </border>
    <border>
      <left style="dashed">
        <color theme="0" tint="-0.499984740745262"/>
      </left>
      <right/>
      <top style="thin">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dashed">
        <color theme="0" tint="-0.499984740745262"/>
      </right>
      <top style="thin">
        <color indexed="64"/>
      </top>
      <bottom style="thin">
        <color indexed="64"/>
      </bottom>
      <diagonal/>
    </border>
    <border>
      <left style="thin">
        <color indexed="64"/>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indexed="64"/>
      </right>
      <top style="thin">
        <color theme="0"/>
      </top>
      <bottom/>
      <diagonal/>
    </border>
    <border>
      <left style="dashed">
        <color theme="1" tint="0.499984740745262"/>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dashed">
        <color theme="0" tint="-0.24994659260841701"/>
      </bottom>
      <diagonal/>
    </border>
    <border>
      <left style="thin">
        <color indexed="64"/>
      </left>
      <right style="thin">
        <color indexed="64"/>
      </right>
      <top/>
      <bottom style="dashed">
        <color theme="0" tint="-0.2499465926084170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ashed">
        <color theme="1" tint="0.499984740745262"/>
      </left>
      <right style="thin">
        <color indexed="64"/>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dotted">
        <color indexed="64"/>
      </left>
      <right style="dotted">
        <color indexed="64"/>
      </right>
      <top style="thin">
        <color indexed="64"/>
      </top>
      <bottom/>
      <diagonal/>
    </border>
    <border>
      <left style="medium">
        <color indexed="64"/>
      </left>
      <right/>
      <top/>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theme="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dotted">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s>
  <cellStyleXfs count="2">
    <xf numFmtId="0" fontId="0" fillId="0" borderId="0"/>
    <xf numFmtId="0" fontId="29" fillId="0" borderId="0"/>
  </cellStyleXfs>
  <cellXfs count="482">
    <xf numFmtId="0" fontId="0" fillId="0" borderId="0" xfId="0" applyFill="1" applyBorder="1" applyAlignment="1">
      <alignment horizontal="left" vertical="top"/>
    </xf>
    <xf numFmtId="0" fontId="4"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164" fontId="10" fillId="0" borderId="21"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49" fontId="10" fillId="0" borderId="21" xfId="0" applyNumberFormat="1" applyFont="1" applyFill="1" applyBorder="1" applyAlignment="1" applyProtection="1">
      <alignment horizontal="center" vertical="center" wrapText="1"/>
      <protection locked="0"/>
    </xf>
    <xf numFmtId="49" fontId="10" fillId="0" borderId="22" xfId="0" applyNumberFormat="1" applyFont="1" applyFill="1" applyBorder="1" applyAlignment="1" applyProtection="1">
      <alignment horizontal="center" vertical="center" wrapText="1"/>
      <protection locked="0"/>
    </xf>
    <xf numFmtId="164" fontId="10" fillId="0" borderId="22" xfId="0" applyNumberFormat="1" applyFont="1" applyFill="1" applyBorder="1" applyAlignment="1" applyProtection="1">
      <alignment horizontal="center" vertical="center" wrapText="1"/>
      <protection locked="0"/>
    </xf>
    <xf numFmtId="164" fontId="10" fillId="0" borderId="23" xfId="0" applyNumberFormat="1" applyFont="1" applyFill="1" applyBorder="1" applyAlignment="1" applyProtection="1">
      <alignment horizontal="center" vertical="center" wrapText="1"/>
      <protection locked="0"/>
    </xf>
    <xf numFmtId="0" fontId="3" fillId="3" borderId="30" xfId="0" applyFont="1" applyFill="1" applyBorder="1" applyAlignment="1">
      <alignment horizontal="center" vertical="center" wrapText="1"/>
    </xf>
    <xf numFmtId="49" fontId="3" fillId="3" borderId="32" xfId="0" applyNumberFormat="1" applyFont="1" applyFill="1" applyBorder="1" applyAlignment="1" applyProtection="1">
      <alignment horizontal="center" vertical="center" wrapText="1"/>
      <protection locked="0"/>
    </xf>
    <xf numFmtId="0" fontId="10" fillId="0" borderId="39"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0" fontId="10" fillId="0" borderId="21" xfId="0" applyFont="1" applyFill="1" applyBorder="1" applyAlignment="1">
      <alignment horizontal="justify" vertical="center" wrapText="1"/>
    </xf>
    <xf numFmtId="0" fontId="10" fillId="0" borderId="48" xfId="0" applyFont="1" applyFill="1" applyBorder="1" applyAlignment="1">
      <alignment horizontal="center" vertical="center" wrapText="1"/>
    </xf>
    <xf numFmtId="49" fontId="3" fillId="3" borderId="31" xfId="0" applyNumberFormat="1" applyFont="1" applyFill="1" applyBorder="1" applyAlignment="1" applyProtection="1">
      <alignment horizontal="center" vertical="center" wrapText="1"/>
      <protection locked="0"/>
    </xf>
    <xf numFmtId="49" fontId="3" fillId="3" borderId="47" xfId="0" applyNumberFormat="1" applyFont="1" applyFill="1" applyBorder="1" applyAlignment="1" applyProtection="1">
      <alignment horizontal="center" vertical="center" wrapText="1"/>
      <protection locked="0"/>
    </xf>
    <xf numFmtId="0" fontId="7" fillId="0" borderId="0" xfId="0" applyFont="1" applyFill="1" applyBorder="1" applyAlignment="1">
      <alignment horizontal="left" vertical="top"/>
    </xf>
    <xf numFmtId="0" fontId="6" fillId="0" borderId="4" xfId="0" applyFont="1" applyFill="1" applyBorder="1" applyAlignment="1">
      <alignment vertical="center" wrapText="1"/>
    </xf>
    <xf numFmtId="0" fontId="7" fillId="0" borderId="0" xfId="0" applyFont="1" applyFill="1" applyBorder="1" applyAlignment="1">
      <alignment horizontal="left" vertical="top"/>
    </xf>
    <xf numFmtId="0" fontId="7"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8" fillId="2" borderId="49" xfId="0" applyFont="1" applyFill="1" applyBorder="1" applyAlignment="1">
      <alignment horizontal="center" vertical="center"/>
    </xf>
    <xf numFmtId="0" fontId="11" fillId="5" borderId="49"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4" fillId="9" borderId="1" xfId="0" applyFont="1" applyFill="1" applyBorder="1" applyAlignment="1">
      <alignment horizontal="center" vertical="center"/>
    </xf>
    <xf numFmtId="0" fontId="4" fillId="0" borderId="50" xfId="0" applyFont="1" applyFill="1" applyBorder="1" applyAlignment="1">
      <alignment vertical="center" wrapText="1"/>
    </xf>
    <xf numFmtId="0" fontId="4" fillId="0" borderId="51" xfId="0" applyFont="1" applyFill="1" applyBorder="1" applyAlignment="1">
      <alignment vertical="center" wrapText="1"/>
    </xf>
    <xf numFmtId="0" fontId="10" fillId="0" borderId="1" xfId="0" applyFont="1" applyFill="1" applyBorder="1" applyAlignment="1">
      <alignment horizontal="center" vertical="center" wrapText="1"/>
    </xf>
    <xf numFmtId="0" fontId="14" fillId="13" borderId="0" xfId="0" applyFont="1" applyFill="1" applyBorder="1" applyAlignment="1">
      <alignment horizontal="center" vertical="center"/>
    </xf>
    <xf numFmtId="0" fontId="8" fillId="13" borderId="0" xfId="0" applyFont="1" applyFill="1" applyBorder="1" applyAlignment="1">
      <alignment horizontal="center" vertical="center" wrapText="1"/>
    </xf>
    <xf numFmtId="0" fontId="10" fillId="0" borderId="0" xfId="0" applyFont="1" applyFill="1" applyBorder="1" applyAlignment="1">
      <alignment horizontal="left" vertical="top"/>
    </xf>
    <xf numFmtId="0" fontId="9" fillId="3" borderId="4" xfId="0" applyFont="1" applyFill="1" applyBorder="1" applyAlignment="1">
      <alignment horizontal="center" vertical="center" textRotation="90" wrapText="1"/>
    </xf>
    <xf numFmtId="0" fontId="10" fillId="0" borderId="4"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49" fontId="10" fillId="0" borderId="4" xfId="0" applyNumberFormat="1" applyFont="1" applyFill="1" applyBorder="1" applyAlignment="1" applyProtection="1">
      <alignment horizontal="center" vertical="center" wrapText="1"/>
      <protection locked="0"/>
    </xf>
    <xf numFmtId="164" fontId="10" fillId="0" borderId="4" xfId="0" applyNumberFormat="1" applyFont="1" applyFill="1" applyBorder="1" applyAlignment="1" applyProtection="1">
      <alignment horizontal="center" vertical="center" wrapText="1"/>
      <protection locked="0"/>
    </xf>
    <xf numFmtId="164" fontId="10" fillId="0" borderId="55" xfId="0" applyNumberFormat="1" applyFont="1" applyFill="1" applyBorder="1" applyAlignment="1">
      <alignment horizontal="center" vertical="center" wrapText="1"/>
    </xf>
    <xf numFmtId="0" fontId="10" fillId="0" borderId="56" xfId="0" applyFont="1" applyFill="1" applyBorder="1" applyAlignment="1">
      <alignment horizontal="center" vertical="center" wrapText="1"/>
    </xf>
    <xf numFmtId="164" fontId="10" fillId="0" borderId="52" xfId="0" applyNumberFormat="1"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164" fontId="10" fillId="0" borderId="53" xfId="0" applyNumberFormat="1" applyFont="1" applyFill="1" applyBorder="1" applyAlignment="1">
      <alignment horizontal="center" vertical="center" wrapText="1"/>
    </xf>
    <xf numFmtId="0" fontId="9" fillId="3" borderId="55" xfId="0" applyFont="1" applyFill="1" applyBorder="1" applyAlignment="1">
      <alignment horizontal="center" vertical="center" textRotation="90" wrapText="1"/>
    </xf>
    <xf numFmtId="49" fontId="10" fillId="0" borderId="53" xfId="0" applyNumberFormat="1" applyFont="1" applyFill="1" applyBorder="1" applyAlignment="1" applyProtection="1">
      <alignment horizontal="center" vertical="center" wrapText="1"/>
      <protection locked="0"/>
    </xf>
    <xf numFmtId="164" fontId="10" fillId="0" borderId="53" xfId="0" applyNumberFormat="1" applyFont="1" applyFill="1" applyBorder="1" applyAlignment="1" applyProtection="1">
      <alignment horizontal="center" vertical="center" wrapText="1"/>
      <protection locked="0"/>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49" fontId="9" fillId="3" borderId="67" xfId="0" applyNumberFormat="1" applyFont="1" applyFill="1" applyBorder="1" applyAlignment="1" applyProtection="1">
      <alignment horizontal="center" vertical="center" wrapText="1"/>
      <protection locked="0"/>
    </xf>
    <xf numFmtId="49" fontId="9" fillId="3" borderId="68" xfId="0" applyNumberFormat="1" applyFont="1" applyFill="1" applyBorder="1" applyAlignment="1" applyProtection="1">
      <alignment horizontal="center" vertical="center" wrapText="1"/>
      <protection locked="0"/>
    </xf>
    <xf numFmtId="0" fontId="10" fillId="0" borderId="66" xfId="0" applyFont="1" applyFill="1" applyBorder="1" applyAlignment="1">
      <alignment horizontal="center" vertical="center" wrapText="1"/>
    </xf>
    <xf numFmtId="49" fontId="10" fillId="0" borderId="67" xfId="0" applyNumberFormat="1" applyFont="1" applyFill="1" applyBorder="1" applyAlignment="1" applyProtection="1">
      <alignment horizontal="center" vertical="center" wrapText="1"/>
      <protection locked="0"/>
    </xf>
    <xf numFmtId="164" fontId="10" fillId="0" borderId="67" xfId="0" applyNumberFormat="1" applyFont="1" applyFill="1" applyBorder="1" applyAlignment="1" applyProtection="1">
      <alignment horizontal="center" vertical="center" wrapText="1"/>
      <protection locked="0"/>
    </xf>
    <xf numFmtId="164" fontId="10" fillId="0" borderId="68" xfId="0" applyNumberFormat="1" applyFont="1" applyFill="1" applyBorder="1" applyAlignment="1" applyProtection="1">
      <alignment horizontal="center" vertical="center" wrapText="1"/>
      <protection locked="0"/>
    </xf>
    <xf numFmtId="0" fontId="10" fillId="0" borderId="69" xfId="0" applyFont="1" applyFill="1" applyBorder="1" applyAlignment="1">
      <alignment horizontal="center" vertical="center" wrapText="1"/>
    </xf>
    <xf numFmtId="49" fontId="10" fillId="0" borderId="70" xfId="0" applyNumberFormat="1" applyFont="1" applyFill="1" applyBorder="1" applyAlignment="1" applyProtection="1">
      <alignment horizontal="center" vertical="center" wrapText="1"/>
      <protection locked="0"/>
    </xf>
    <xf numFmtId="164" fontId="10" fillId="0" borderId="70" xfId="0" applyNumberFormat="1" applyFont="1" applyFill="1" applyBorder="1" applyAlignment="1" applyProtection="1">
      <alignment horizontal="center" vertical="center" wrapText="1"/>
      <protection locked="0"/>
    </xf>
    <xf numFmtId="164" fontId="10" fillId="0" borderId="71" xfId="0" applyNumberFormat="1" applyFont="1" applyFill="1" applyBorder="1" applyAlignment="1" applyProtection="1">
      <alignment horizontal="center" vertical="center" wrapText="1"/>
      <protection locked="0"/>
    </xf>
    <xf numFmtId="164" fontId="10" fillId="0" borderId="61" xfId="0" applyNumberFormat="1" applyFont="1" applyFill="1" applyBorder="1" applyAlignment="1">
      <alignment horizontal="center" vertical="center" wrapText="1"/>
    </xf>
    <xf numFmtId="164" fontId="10" fillId="0" borderId="62" xfId="0" applyNumberFormat="1" applyFont="1" applyFill="1" applyBorder="1" applyAlignment="1">
      <alignment horizontal="center" vertical="center" wrapText="1"/>
    </xf>
    <xf numFmtId="0" fontId="10" fillId="0" borderId="66" xfId="0" applyNumberFormat="1" applyFont="1" applyFill="1" applyBorder="1" applyAlignment="1" applyProtection="1">
      <alignment horizontal="center" vertical="center" wrapText="1"/>
      <protection locked="0"/>
    </xf>
    <xf numFmtId="0" fontId="10" fillId="0" borderId="69" xfId="0" applyNumberFormat="1" applyFont="1" applyFill="1" applyBorder="1" applyAlignment="1" applyProtection="1">
      <alignment horizontal="center" vertical="center" wrapText="1"/>
      <protection locked="0"/>
    </xf>
    <xf numFmtId="0" fontId="9" fillId="3" borderId="66" xfId="0" applyFont="1" applyFill="1" applyBorder="1" applyAlignment="1">
      <alignment horizontal="center" vertical="center" textRotation="90" wrapText="1"/>
    </xf>
    <xf numFmtId="0" fontId="9" fillId="3" borderId="67"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10" fillId="0" borderId="66" xfId="0" applyFont="1" applyFill="1" applyBorder="1" applyAlignment="1">
      <alignment horizontal="justify" vertical="center" wrapText="1"/>
    </xf>
    <xf numFmtId="164" fontId="10" fillId="0" borderId="67" xfId="0" applyNumberFormat="1" applyFont="1" applyFill="1" applyBorder="1" applyAlignment="1">
      <alignment horizontal="center" vertical="center" wrapText="1"/>
    </xf>
    <xf numFmtId="0" fontId="10" fillId="0" borderId="69" xfId="0" applyFont="1" applyFill="1" applyBorder="1" applyAlignment="1">
      <alignment horizontal="justify" vertical="center" wrapText="1"/>
    </xf>
    <xf numFmtId="164" fontId="10" fillId="0" borderId="70" xfId="0" applyNumberFormat="1" applyFont="1" applyFill="1" applyBorder="1" applyAlignment="1">
      <alignment horizontal="center" vertical="center" wrapText="1"/>
    </xf>
    <xf numFmtId="164" fontId="10" fillId="0" borderId="66" xfId="0" applyNumberFormat="1" applyFont="1" applyFill="1" applyBorder="1" applyAlignment="1">
      <alignment horizontal="center" vertical="center" wrapText="1"/>
    </xf>
    <xf numFmtId="164" fontId="10" fillId="0" borderId="69" xfId="0" applyNumberFormat="1" applyFont="1" applyFill="1" applyBorder="1" applyAlignment="1">
      <alignment horizontal="center" vertical="center" wrapText="1"/>
    </xf>
    <xf numFmtId="0" fontId="10" fillId="0" borderId="68" xfId="0" applyFont="1" applyFill="1" applyBorder="1" applyAlignment="1">
      <alignment horizontal="justify" vertical="center" wrapText="1"/>
    </xf>
    <xf numFmtId="0" fontId="10" fillId="0" borderId="71" xfId="0" applyFont="1" applyFill="1" applyBorder="1" applyAlignment="1">
      <alignment horizontal="justify" vertical="center" wrapText="1"/>
    </xf>
    <xf numFmtId="0" fontId="10" fillId="0" borderId="0" xfId="0" applyFont="1" applyFill="1" applyBorder="1" applyAlignment="1">
      <alignment horizontal="justify" vertical="center"/>
    </xf>
    <xf numFmtId="0" fontId="10" fillId="0" borderId="67" xfId="0" applyFont="1" applyFill="1" applyBorder="1" applyAlignment="1">
      <alignment horizontal="justify" vertical="center" wrapText="1"/>
    </xf>
    <xf numFmtId="0" fontId="10" fillId="0" borderId="70" xfId="0" applyFont="1" applyFill="1" applyBorder="1" applyAlignment="1">
      <alignment horizontal="justify" vertical="center" wrapText="1"/>
    </xf>
    <xf numFmtId="164" fontId="10" fillId="13" borderId="68" xfId="0" applyNumberFormat="1" applyFont="1" applyFill="1" applyBorder="1" applyAlignment="1" applyProtection="1">
      <alignment horizontal="center" vertical="center" wrapText="1"/>
      <protection locked="0"/>
    </xf>
    <xf numFmtId="49" fontId="10" fillId="13" borderId="67" xfId="0" applyNumberFormat="1" applyFont="1" applyFill="1" applyBorder="1" applyAlignment="1" applyProtection="1">
      <alignment horizontal="center" vertical="center" wrapText="1"/>
      <protection locked="0"/>
    </xf>
    <xf numFmtId="0" fontId="10" fillId="13" borderId="4" xfId="0" applyFont="1" applyFill="1" applyBorder="1" applyAlignment="1">
      <alignment horizontal="justify" vertical="center" wrapText="1"/>
    </xf>
    <xf numFmtId="49" fontId="10" fillId="13" borderId="4" xfId="0" applyNumberFormat="1" applyFont="1" applyFill="1" applyBorder="1" applyAlignment="1" applyProtection="1">
      <alignment horizontal="center" vertical="center" wrapText="1"/>
      <protection locked="0"/>
    </xf>
    <xf numFmtId="164" fontId="10" fillId="13" borderId="4" xfId="0" applyNumberFormat="1" applyFont="1" applyFill="1" applyBorder="1" applyAlignment="1" applyProtection="1">
      <alignment horizontal="center" vertical="center" wrapText="1"/>
      <protection locked="0"/>
    </xf>
    <xf numFmtId="164" fontId="20" fillId="13" borderId="4" xfId="0" applyNumberFormat="1" applyFont="1" applyFill="1" applyBorder="1" applyAlignment="1">
      <alignment horizontal="center" vertical="center" wrapText="1"/>
    </xf>
    <xf numFmtId="164" fontId="10" fillId="13" borderId="4" xfId="0" applyNumberFormat="1" applyFont="1" applyFill="1" applyBorder="1" applyAlignment="1">
      <alignment horizontal="center" vertical="center" wrapText="1"/>
    </xf>
    <xf numFmtId="0" fontId="10" fillId="13" borderId="56" xfId="0" applyFont="1" applyFill="1" applyBorder="1" applyAlignment="1">
      <alignment horizontal="center" vertical="center" wrapText="1"/>
    </xf>
    <xf numFmtId="164" fontId="10" fillId="0" borderId="67" xfId="0" applyNumberFormat="1" applyFont="1" applyFill="1" applyBorder="1" applyAlignment="1" applyProtection="1">
      <alignment horizontal="center" vertical="center" wrapText="1"/>
      <protection locked="0"/>
    </xf>
    <xf numFmtId="164" fontId="10" fillId="13" borderId="68" xfId="0" applyNumberFormat="1" applyFont="1" applyFill="1" applyBorder="1" applyAlignment="1" applyProtection="1">
      <alignment horizontal="center" vertical="center" wrapText="1"/>
      <protection locked="0"/>
    </xf>
    <xf numFmtId="164" fontId="10" fillId="13" borderId="68" xfId="0" applyNumberFormat="1" applyFont="1" applyFill="1" applyBorder="1" applyAlignment="1" applyProtection="1">
      <alignment horizontal="center" vertical="center" wrapText="1"/>
      <protection locked="0"/>
    </xf>
    <xf numFmtId="164" fontId="10" fillId="0" borderId="67" xfId="0" applyNumberFormat="1" applyFont="1" applyFill="1" applyBorder="1" applyAlignment="1" applyProtection="1">
      <alignment horizontal="center" vertical="center" wrapText="1"/>
      <protection locked="0"/>
    </xf>
    <xf numFmtId="164" fontId="10" fillId="0" borderId="68" xfId="0" applyNumberFormat="1" applyFont="1" applyFill="1" applyBorder="1" applyAlignment="1" applyProtection="1">
      <alignment horizontal="center" vertical="center" wrapText="1"/>
      <protection locked="0"/>
    </xf>
    <xf numFmtId="0" fontId="9" fillId="3" borderId="4"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72" xfId="0" applyFont="1" applyFill="1" applyBorder="1" applyAlignment="1">
      <alignment horizontal="justify" vertical="center" wrapText="1"/>
    </xf>
    <xf numFmtId="164" fontId="10" fillId="0" borderId="67" xfId="0" applyNumberFormat="1" applyFont="1" applyFill="1" applyBorder="1" applyAlignment="1" applyProtection="1">
      <alignment horizontal="center" vertical="center" wrapText="1"/>
      <protection locked="0"/>
    </xf>
    <xf numFmtId="164" fontId="10" fillId="0" borderId="68" xfId="0" applyNumberFormat="1" applyFont="1" applyFill="1" applyBorder="1" applyAlignment="1" applyProtection="1">
      <alignment horizontal="center" vertical="center" wrapText="1"/>
      <protection locked="0"/>
    </xf>
    <xf numFmtId="164" fontId="10" fillId="13" borderId="68" xfId="0" applyNumberFormat="1" applyFont="1" applyFill="1" applyBorder="1" applyAlignment="1" applyProtection="1">
      <alignment horizontal="center" vertical="center" wrapText="1"/>
      <protection locked="0"/>
    </xf>
    <xf numFmtId="0" fontId="10" fillId="14" borderId="1" xfId="0" applyFont="1" applyFill="1" applyBorder="1" applyAlignment="1">
      <alignment horizontal="center" vertical="center" wrapText="1"/>
    </xf>
    <xf numFmtId="164" fontId="10" fillId="13" borderId="68" xfId="0" applyNumberFormat="1" applyFont="1" applyFill="1" applyBorder="1" applyAlignment="1" applyProtection="1">
      <alignment horizontal="center" vertical="center" wrapText="1"/>
      <protection locked="0"/>
    </xf>
    <xf numFmtId="164" fontId="10" fillId="0" borderId="67"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protection locked="0"/>
    </xf>
    <xf numFmtId="164" fontId="10" fillId="0" borderId="66" xfId="0" applyNumberFormat="1" applyFont="1" applyFill="1" applyBorder="1" applyAlignment="1" applyProtection="1">
      <alignment horizontal="center" vertical="center" wrapText="1"/>
      <protection locked="0"/>
    </xf>
    <xf numFmtId="0" fontId="10" fillId="0" borderId="67" xfId="0" applyFont="1" applyFill="1" applyBorder="1" applyAlignment="1" applyProtection="1">
      <alignment horizontal="center" vertical="center" wrapText="1"/>
      <protection locked="0"/>
    </xf>
    <xf numFmtId="0" fontId="10" fillId="0" borderId="68" xfId="0" applyFont="1" applyFill="1" applyBorder="1" applyAlignment="1" applyProtection="1">
      <alignment horizontal="justify" vertical="center" wrapText="1"/>
      <protection locked="0"/>
    </xf>
    <xf numFmtId="0" fontId="10" fillId="0" borderId="66" xfId="0" applyFont="1" applyFill="1" applyBorder="1" applyAlignment="1" applyProtection="1">
      <alignment horizontal="justify" vertical="center" wrapText="1"/>
      <protection locked="0"/>
    </xf>
    <xf numFmtId="0" fontId="10" fillId="0" borderId="68" xfId="0" applyFont="1" applyFill="1" applyBorder="1" applyAlignment="1" applyProtection="1">
      <alignment horizontal="center" vertical="center" wrapText="1"/>
      <protection locked="0"/>
    </xf>
    <xf numFmtId="164" fontId="10" fillId="0" borderId="61" xfId="0" applyNumberFormat="1" applyFont="1" applyFill="1" applyBorder="1" applyAlignment="1" applyProtection="1">
      <alignment horizontal="center" vertical="center" wrapText="1"/>
      <protection locked="0"/>
    </xf>
    <xf numFmtId="164" fontId="10" fillId="0" borderId="69" xfId="0" applyNumberFormat="1" applyFont="1" applyFill="1" applyBorder="1" applyAlignment="1" applyProtection="1">
      <alignment horizontal="center" vertical="center" wrapText="1"/>
      <protection locked="0"/>
    </xf>
    <xf numFmtId="0" fontId="10" fillId="0" borderId="70" xfId="0" applyFont="1" applyFill="1" applyBorder="1" applyAlignment="1" applyProtection="1">
      <alignment horizontal="center" vertical="center" wrapText="1"/>
      <protection locked="0"/>
    </xf>
    <xf numFmtId="0" fontId="10" fillId="0" borderId="71" xfId="0" applyFont="1" applyFill="1" applyBorder="1" applyAlignment="1" applyProtection="1">
      <alignment horizontal="justify" vertical="center" wrapText="1"/>
      <protection locked="0"/>
    </xf>
    <xf numFmtId="0" fontId="10" fillId="0" borderId="69" xfId="0" applyFont="1" applyFill="1" applyBorder="1" applyAlignment="1" applyProtection="1">
      <alignment horizontal="justify" vertical="center" wrapText="1"/>
      <protection locked="0"/>
    </xf>
    <xf numFmtId="0" fontId="10" fillId="0" borderId="71" xfId="0" applyFont="1" applyFill="1" applyBorder="1" applyAlignment="1" applyProtection="1">
      <alignment horizontal="center" vertical="center" wrapText="1"/>
      <protection locked="0"/>
    </xf>
    <xf numFmtId="164" fontId="10" fillId="0" borderId="62"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horizontal="justify" vertical="center"/>
      <protection locked="0"/>
    </xf>
    <xf numFmtId="0" fontId="10" fillId="0" borderId="0" xfId="0" applyFont="1" applyFill="1" applyBorder="1" applyAlignment="1" applyProtection="1">
      <alignment horizontal="left" vertical="top"/>
    </xf>
    <xf numFmtId="0" fontId="10" fillId="13" borderId="68" xfId="0" applyFont="1" applyFill="1" applyBorder="1" applyAlignment="1" applyProtection="1">
      <alignment horizontal="justify" vertical="center" wrapText="1"/>
      <protection locked="0"/>
    </xf>
    <xf numFmtId="164" fontId="10" fillId="0" borderId="70" xfId="0" applyNumberFormat="1" applyFont="1" applyFill="1" applyBorder="1" applyAlignment="1" applyProtection="1">
      <alignment horizontal="center" vertical="center" wrapText="1"/>
      <protection locked="0"/>
    </xf>
    <xf numFmtId="164" fontId="10" fillId="0" borderId="71" xfId="0" applyNumberFormat="1" applyFont="1" applyFill="1" applyBorder="1" applyAlignment="1" applyProtection="1">
      <alignment horizontal="center" vertical="center" wrapText="1"/>
      <protection locked="0"/>
    </xf>
    <xf numFmtId="164" fontId="10" fillId="0" borderId="67" xfId="0" applyNumberFormat="1" applyFont="1" applyFill="1" applyBorder="1" applyAlignment="1" applyProtection="1">
      <alignment horizontal="center" vertical="center" wrapText="1"/>
      <protection locked="0"/>
    </xf>
    <xf numFmtId="164" fontId="10" fillId="0" borderId="68" xfId="0" applyNumberFormat="1" applyFont="1" applyFill="1" applyBorder="1" applyAlignment="1" applyProtection="1">
      <alignment horizontal="center" vertical="center" wrapText="1"/>
      <protection locked="0"/>
    </xf>
    <xf numFmtId="0" fontId="2" fillId="0" borderId="5" xfId="0" applyFont="1" applyFill="1" applyBorder="1" applyAlignment="1">
      <alignment horizontal="center" vertical="top" wrapText="1"/>
    </xf>
    <xf numFmtId="49" fontId="3" fillId="3" borderId="28" xfId="0" applyNumberFormat="1" applyFont="1" applyFill="1" applyBorder="1" applyAlignment="1" applyProtection="1">
      <alignment horizontal="center" vertical="center" wrapText="1"/>
      <protection locked="0"/>
    </xf>
    <xf numFmtId="49" fontId="3" fillId="3" borderId="29" xfId="0" applyNumberFormat="1" applyFont="1" applyFill="1" applyBorder="1" applyAlignment="1" applyProtection="1">
      <alignment horizontal="center" vertical="center" wrapText="1"/>
      <protection locked="0"/>
    </xf>
    <xf numFmtId="0" fontId="3" fillId="3" borderId="2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8" borderId="45"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1" xfId="0" applyFont="1" applyFill="1" applyBorder="1" applyAlignment="1">
      <alignment horizontal="center" vertical="center" wrapText="1"/>
    </xf>
    <xf numFmtId="49" fontId="3" fillId="3" borderId="31" xfId="0" applyNumberFormat="1"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16" xfId="0" applyFont="1" applyFill="1" applyBorder="1" applyAlignment="1">
      <alignment horizontal="center" vertical="center"/>
    </xf>
    <xf numFmtId="49" fontId="3" fillId="3" borderId="24" xfId="0" applyNumberFormat="1" applyFont="1" applyFill="1" applyBorder="1" applyAlignment="1" applyProtection="1">
      <alignment horizontal="center" vertical="center" wrapText="1"/>
      <protection locked="0"/>
    </xf>
    <xf numFmtId="49" fontId="3" fillId="3" borderId="25" xfId="0" applyNumberFormat="1" applyFont="1" applyFill="1" applyBorder="1" applyAlignment="1" applyProtection="1">
      <alignment horizontal="center" vertical="center" wrapText="1"/>
      <protection locked="0"/>
    </xf>
    <xf numFmtId="49" fontId="3" fillId="3" borderId="26" xfId="0" applyNumberFormat="1" applyFont="1" applyFill="1" applyBorder="1" applyAlignment="1" applyProtection="1">
      <alignment horizontal="center" vertical="center" wrapText="1"/>
      <protection locked="0"/>
    </xf>
    <xf numFmtId="0" fontId="0" fillId="0" borderId="9" xfId="0" applyFill="1" applyBorder="1" applyAlignment="1">
      <alignment horizontal="center" vertical="top" wrapText="1"/>
    </xf>
    <xf numFmtId="0" fontId="0" fillId="0" borderId="5" xfId="0" applyFill="1" applyBorder="1" applyAlignment="1">
      <alignment horizontal="center" vertical="top" wrapText="1"/>
    </xf>
    <xf numFmtId="0" fontId="0" fillId="0" borderId="10" xfId="0" applyFill="1" applyBorder="1" applyAlignment="1">
      <alignment horizontal="center" vertical="top" wrapText="1"/>
    </xf>
    <xf numFmtId="0" fontId="0" fillId="0" borderId="6" xfId="0" applyFill="1" applyBorder="1" applyAlignment="1">
      <alignment horizontal="center" vertical="top" wrapText="1"/>
    </xf>
    <xf numFmtId="0" fontId="0" fillId="0" borderId="0" xfId="0" applyFill="1" applyBorder="1" applyAlignment="1">
      <alignment horizontal="center" vertical="top" wrapText="1"/>
    </xf>
    <xf numFmtId="0" fontId="0" fillId="0" borderId="7" xfId="0" applyFill="1" applyBorder="1" applyAlignment="1">
      <alignment horizontal="center" vertical="top" wrapText="1"/>
    </xf>
    <xf numFmtId="0" fontId="0" fillId="0" borderId="8" xfId="0" applyFill="1" applyBorder="1" applyAlignment="1">
      <alignment horizontal="center" vertical="top" wrapText="1"/>
    </xf>
    <xf numFmtId="0" fontId="0" fillId="0" borderId="3" xfId="0" applyFill="1" applyBorder="1" applyAlignment="1">
      <alignment horizontal="center" vertical="top" wrapText="1"/>
    </xf>
    <xf numFmtId="0" fontId="0" fillId="0" borderId="11" xfId="0" applyFill="1" applyBorder="1" applyAlignment="1">
      <alignment horizontal="center" vertical="top"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49" fontId="3" fillId="3" borderId="40" xfId="0" applyNumberFormat="1" applyFont="1" applyFill="1" applyBorder="1" applyAlignment="1" applyProtection="1">
      <alignment horizontal="center" vertical="center" wrapText="1"/>
      <protection locked="0"/>
    </xf>
    <xf numFmtId="49" fontId="3" fillId="3" borderId="38" xfId="0" applyNumberFormat="1" applyFont="1" applyFill="1" applyBorder="1" applyAlignment="1" applyProtection="1">
      <alignment horizontal="center" vertical="center" wrapText="1"/>
      <protection locked="0"/>
    </xf>
    <xf numFmtId="49" fontId="3" fillId="3" borderId="33" xfId="0" applyNumberFormat="1" applyFont="1" applyFill="1" applyBorder="1" applyAlignment="1" applyProtection="1">
      <alignment horizontal="center" vertical="center" wrapText="1"/>
      <protection locked="0"/>
    </xf>
    <xf numFmtId="49" fontId="3" fillId="3" borderId="34" xfId="0" applyNumberFormat="1" applyFont="1" applyFill="1" applyBorder="1" applyAlignment="1" applyProtection="1">
      <alignment horizontal="center" vertical="center" wrapText="1"/>
      <protection locked="0"/>
    </xf>
    <xf numFmtId="0" fontId="3" fillId="3"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49" fontId="3" fillId="3" borderId="27" xfId="0" applyNumberFormat="1" applyFont="1" applyFill="1" applyBorder="1" applyAlignment="1" applyProtection="1">
      <alignment horizontal="center" vertical="center" wrapText="1"/>
      <protection locked="0"/>
    </xf>
    <xf numFmtId="49" fontId="3" fillId="3" borderId="30" xfId="0" applyNumberFormat="1" applyFont="1" applyFill="1" applyBorder="1" applyAlignment="1" applyProtection="1">
      <alignment horizontal="center" vertical="center" wrapText="1"/>
      <protection locked="0"/>
    </xf>
    <xf numFmtId="164" fontId="10" fillId="13" borderId="67" xfId="0" applyNumberFormat="1" applyFont="1" applyFill="1" applyBorder="1" applyAlignment="1" applyProtection="1">
      <alignment horizontal="center" vertical="center" wrapText="1"/>
      <protection locked="0"/>
    </xf>
    <xf numFmtId="164" fontId="10" fillId="13" borderId="68" xfId="0" applyNumberFormat="1" applyFont="1" applyFill="1" applyBorder="1" applyAlignment="1" applyProtection="1">
      <alignment horizontal="center" vertical="center" wrapText="1"/>
      <protection locked="0"/>
    </xf>
    <xf numFmtId="164" fontId="10" fillId="0" borderId="67" xfId="0" applyNumberFormat="1" applyFont="1" applyFill="1" applyBorder="1" applyAlignment="1" applyProtection="1">
      <alignment horizontal="center" vertical="center" wrapText="1"/>
      <protection locked="0"/>
    </xf>
    <xf numFmtId="164" fontId="10" fillId="0" borderId="68" xfId="0" applyNumberFormat="1" applyFont="1" applyFill="1" applyBorder="1" applyAlignment="1" applyProtection="1">
      <alignment horizontal="center" vertical="center" wrapText="1"/>
      <protection locked="0"/>
    </xf>
    <xf numFmtId="0" fontId="18"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10" xfId="0" applyFont="1" applyFill="1" applyBorder="1" applyAlignment="1">
      <alignment horizontal="left" vertical="center" wrapText="1"/>
    </xf>
    <xf numFmtId="49" fontId="9" fillId="3" borderId="67" xfId="0" applyNumberFormat="1" applyFont="1" applyFill="1" applyBorder="1" applyAlignment="1" applyProtection="1">
      <alignment horizontal="center" vertical="center" wrapText="1"/>
      <protection locked="0"/>
    </xf>
    <xf numFmtId="49" fontId="9" fillId="3" borderId="68" xfId="0" applyNumberFormat="1" applyFont="1" applyFill="1" applyBorder="1" applyAlignment="1" applyProtection="1">
      <alignment horizontal="center" vertical="center" wrapText="1"/>
      <protection locked="0"/>
    </xf>
    <xf numFmtId="49" fontId="9" fillId="3" borderId="63" xfId="0" applyNumberFormat="1" applyFont="1" applyFill="1" applyBorder="1" applyAlignment="1" applyProtection="1">
      <alignment horizontal="center" vertical="center" wrapText="1"/>
      <protection locked="0"/>
    </xf>
    <xf numFmtId="49" fontId="9" fillId="3" borderId="64" xfId="0" applyNumberFormat="1" applyFont="1" applyFill="1" applyBorder="1" applyAlignment="1" applyProtection="1">
      <alignment horizontal="center" vertical="center" wrapText="1"/>
      <protection locked="0"/>
    </xf>
    <xf numFmtId="49" fontId="9" fillId="3" borderId="65" xfId="0" applyNumberFormat="1" applyFont="1" applyFill="1" applyBorder="1" applyAlignment="1" applyProtection="1">
      <alignment horizontal="center" vertical="center" wrapText="1"/>
      <protection locked="0"/>
    </xf>
    <xf numFmtId="0" fontId="9" fillId="3" borderId="66" xfId="0" applyFont="1" applyFill="1" applyBorder="1" applyAlignment="1">
      <alignment horizontal="center" vertical="center" textRotation="90" wrapText="1"/>
    </xf>
    <xf numFmtId="0" fontId="9" fillId="3" borderId="60"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6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6" xfId="0" applyFont="1" applyFill="1" applyBorder="1" applyAlignment="1">
      <alignment horizontal="center" vertical="center" wrapText="1"/>
    </xf>
    <xf numFmtId="49" fontId="9" fillId="3" borderId="60" xfId="0" applyNumberFormat="1" applyFont="1" applyFill="1" applyBorder="1" applyAlignment="1" applyProtection="1">
      <alignment horizontal="center" vertical="center" textRotation="90" wrapText="1"/>
      <protection locked="0"/>
    </xf>
    <xf numFmtId="49" fontId="9" fillId="3" borderId="61" xfId="0" applyNumberFormat="1" applyFont="1" applyFill="1" applyBorder="1" applyAlignment="1" applyProtection="1">
      <alignment horizontal="center" vertical="center" textRotation="90" wrapText="1"/>
      <protection locked="0"/>
    </xf>
    <xf numFmtId="164" fontId="10" fillId="0" borderId="70" xfId="0" applyNumberFormat="1" applyFont="1" applyFill="1" applyBorder="1" applyAlignment="1" applyProtection="1">
      <alignment horizontal="center" vertical="center" wrapText="1"/>
      <protection locked="0"/>
    </xf>
    <xf numFmtId="164" fontId="10" fillId="0" borderId="71" xfId="0" applyNumberFormat="1" applyFont="1" applyFill="1" applyBorder="1" applyAlignment="1" applyProtection="1">
      <alignment horizontal="center" vertical="center" wrapText="1"/>
      <protection locked="0"/>
    </xf>
    <xf numFmtId="0" fontId="9" fillId="3" borderId="68"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10" fillId="0" borderId="9"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10"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8" xfId="0" applyFont="1" applyFill="1" applyBorder="1" applyAlignment="1">
      <alignment horizontal="center" vertical="top" wrapText="1"/>
    </xf>
    <xf numFmtId="0" fontId="15"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9" fillId="3" borderId="1" xfId="0" applyFont="1" applyFill="1" applyBorder="1" applyAlignment="1">
      <alignment horizontal="center" vertical="center" wrapText="1"/>
    </xf>
    <xf numFmtId="49" fontId="9" fillId="3" borderId="66" xfId="0" applyNumberFormat="1" applyFont="1" applyFill="1" applyBorder="1" applyAlignment="1" applyProtection="1">
      <alignment horizontal="center" vertical="center" wrapText="1"/>
      <protection locked="0"/>
    </xf>
    <xf numFmtId="0" fontId="9" fillId="3" borderId="57"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5" xfId="0" applyFont="1" applyFill="1" applyBorder="1" applyAlignment="1">
      <alignment horizontal="center" vertical="center" wrapText="1"/>
    </xf>
    <xf numFmtId="49" fontId="9" fillId="3" borderId="68" xfId="0" applyNumberFormat="1" applyFont="1" applyFill="1" applyBorder="1" applyAlignment="1" applyProtection="1">
      <alignment horizontal="center" vertical="center" wrapText="1"/>
    </xf>
    <xf numFmtId="0" fontId="9" fillId="3" borderId="66" xfId="0" applyFont="1" applyFill="1" applyBorder="1" applyAlignment="1" applyProtection="1">
      <alignment horizontal="center" vertical="center" wrapText="1"/>
    </xf>
    <xf numFmtId="0" fontId="9" fillId="3" borderId="67" xfId="0" applyFont="1" applyFill="1" applyBorder="1" applyAlignment="1" applyProtection="1">
      <alignment horizontal="center" vertical="center" wrapText="1"/>
    </xf>
    <xf numFmtId="0" fontId="9" fillId="3" borderId="68" xfId="0" applyFont="1" applyFill="1" applyBorder="1" applyAlignment="1" applyProtection="1">
      <alignment horizontal="center" vertical="center" wrapText="1"/>
    </xf>
    <xf numFmtId="49" fontId="9" fillId="3" borderId="77" xfId="0" applyNumberFormat="1" applyFont="1" applyFill="1" applyBorder="1" applyAlignment="1" applyProtection="1">
      <alignment horizontal="center" vertical="center" wrapText="1"/>
    </xf>
    <xf numFmtId="49" fontId="9" fillId="3" borderId="73" xfId="0" applyNumberFormat="1" applyFont="1" applyFill="1" applyBorder="1" applyAlignment="1" applyProtection="1">
      <alignment horizontal="center" vertical="center" wrapText="1"/>
    </xf>
    <xf numFmtId="49" fontId="9" fillId="3" borderId="66" xfId="0" applyNumberFormat="1" applyFont="1" applyFill="1" applyBorder="1" applyAlignment="1" applyProtection="1">
      <alignment horizontal="center" vertical="center" wrapText="1"/>
    </xf>
    <xf numFmtId="49" fontId="9" fillId="3" borderId="67" xfId="0" applyNumberFormat="1" applyFont="1" applyFill="1" applyBorder="1" applyAlignment="1" applyProtection="1">
      <alignment horizontal="center" vertical="center" wrapText="1"/>
    </xf>
    <xf numFmtId="0" fontId="10" fillId="0" borderId="9" xfId="0" applyFont="1" applyFill="1" applyBorder="1" applyAlignment="1" applyProtection="1">
      <alignment horizontal="center" vertical="top" wrapText="1"/>
    </xf>
    <xf numFmtId="0" fontId="10" fillId="0" borderId="5" xfId="0" applyFont="1" applyFill="1" applyBorder="1" applyAlignment="1" applyProtection="1">
      <alignment horizontal="center" vertical="top" wrapText="1"/>
    </xf>
    <xf numFmtId="0" fontId="10" fillId="0" borderId="10" xfId="0" applyFont="1" applyFill="1" applyBorder="1" applyAlignment="1" applyProtection="1">
      <alignment horizontal="center" vertical="top" wrapText="1"/>
    </xf>
    <xf numFmtId="0" fontId="10" fillId="0" borderId="6"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10" fillId="0" borderId="7" xfId="0" applyFont="1" applyFill="1" applyBorder="1" applyAlignment="1" applyProtection="1">
      <alignment horizontal="center" vertical="top" wrapText="1"/>
    </xf>
    <xf numFmtId="0" fontId="9" fillId="3" borderId="63" xfId="0" applyFont="1" applyFill="1" applyBorder="1" applyAlignment="1" applyProtection="1">
      <alignment horizontal="center" vertical="center"/>
    </xf>
    <xf numFmtId="0" fontId="9" fillId="3" borderId="64"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75"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75"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75" xfId="0" applyFont="1" applyFill="1" applyBorder="1" applyAlignment="1" applyProtection="1">
      <alignment horizontal="left" vertical="center" wrapText="1"/>
    </xf>
    <xf numFmtId="0" fontId="9" fillId="3" borderId="74" xfId="0" applyFont="1" applyFill="1" applyBorder="1" applyAlignment="1" applyProtection="1">
      <alignment horizontal="center" vertical="center" wrapText="1"/>
    </xf>
    <xf numFmtId="0" fontId="9" fillId="3" borderId="61" xfId="0" applyFont="1" applyFill="1" applyBorder="1" applyAlignment="1" applyProtection="1">
      <alignment horizontal="center" vertical="center" wrapText="1"/>
    </xf>
    <xf numFmtId="0" fontId="9" fillId="3" borderId="76" xfId="0" applyFont="1" applyFill="1" applyBorder="1" applyAlignment="1" applyProtection="1">
      <alignment horizontal="center" vertical="center" textRotation="90" wrapText="1"/>
    </xf>
    <xf numFmtId="0" fontId="14" fillId="9" borderId="9"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10" xfId="0" applyFont="1" applyFill="1" applyBorder="1" applyAlignment="1">
      <alignment horizontal="center" vertical="center"/>
    </xf>
    <xf numFmtId="0" fontId="8" fillId="2" borderId="49" xfId="0" applyFont="1" applyFill="1" applyBorder="1" applyAlignment="1">
      <alignment horizontal="center" vertical="center"/>
    </xf>
    <xf numFmtId="0" fontId="13" fillId="9" borderId="0" xfId="0" applyFont="1" applyFill="1" applyBorder="1" applyAlignment="1">
      <alignment horizontal="center" vertical="center"/>
    </xf>
    <xf numFmtId="0" fontId="19" fillId="0" borderId="78" xfId="0" quotePrefix="1" applyFont="1" applyBorder="1" applyAlignment="1">
      <alignment vertical="center"/>
    </xf>
    <xf numFmtId="0" fontId="19" fillId="0" borderId="0" xfId="0" quotePrefix="1" applyFont="1" applyBorder="1" applyAlignment="1">
      <alignment vertical="center"/>
    </xf>
    <xf numFmtId="0" fontId="19" fillId="0" borderId="7" xfId="0" quotePrefix="1" applyFont="1" applyBorder="1" applyAlignment="1">
      <alignment vertical="center"/>
    </xf>
    <xf numFmtId="0" fontId="19" fillId="0" borderId="78" xfId="0" applyFont="1" applyBorder="1" applyAlignment="1">
      <alignment vertical="center"/>
    </xf>
    <xf numFmtId="0" fontId="19" fillId="0" borderId="0" xfId="0" applyFont="1" applyBorder="1" applyAlignment="1">
      <alignment vertical="center"/>
    </xf>
    <xf numFmtId="0" fontId="19" fillId="0" borderId="7" xfId="0" applyFont="1" applyBorder="1" applyAlignment="1">
      <alignment vertical="center"/>
    </xf>
    <xf numFmtId="0" fontId="19" fillId="0" borderId="78" xfId="0" applyFont="1" applyBorder="1" applyAlignment="1">
      <alignment vertical="center" wrapText="1"/>
    </xf>
    <xf numFmtId="0" fontId="19" fillId="0" borderId="0" xfId="0" applyFont="1" applyBorder="1" applyAlignment="1">
      <alignment vertical="center" wrapText="1"/>
    </xf>
    <xf numFmtId="0" fontId="19" fillId="0" borderId="7" xfId="0" applyFont="1" applyBorder="1" applyAlignment="1">
      <alignment vertical="center" wrapText="1"/>
    </xf>
    <xf numFmtId="0" fontId="12" fillId="12" borderId="6" xfId="0" applyFont="1" applyFill="1" applyBorder="1" applyAlignment="1">
      <alignment horizontal="justify" vertical="center" wrapText="1"/>
    </xf>
    <xf numFmtId="0" fontId="12" fillId="12" borderId="13" xfId="0" applyFont="1" applyFill="1" applyBorder="1" applyAlignment="1">
      <alignment horizontal="justify" vertical="center" wrapText="1"/>
    </xf>
    <xf numFmtId="0" fontId="12" fillId="10" borderId="12" xfId="0" applyFont="1" applyFill="1" applyBorder="1" applyAlignment="1">
      <alignment horizontal="justify" vertical="center" wrapText="1"/>
    </xf>
    <xf numFmtId="0" fontId="12" fillId="10" borderId="14" xfId="0" applyFont="1" applyFill="1" applyBorder="1" applyAlignment="1">
      <alignment horizontal="justify" vertical="center" wrapText="1"/>
    </xf>
    <xf numFmtId="0" fontId="12" fillId="10" borderId="13" xfId="0" applyFont="1" applyFill="1" applyBorder="1" applyAlignment="1">
      <alignment horizontal="justify" vertical="center" wrapText="1"/>
    </xf>
    <xf numFmtId="0" fontId="4" fillId="10" borderId="14" xfId="0" applyFont="1" applyFill="1" applyBorder="1" applyAlignment="1">
      <alignment horizontal="justify" vertical="center" wrapText="1"/>
    </xf>
    <xf numFmtId="0" fontId="4" fillId="11" borderId="12" xfId="0" applyFont="1" applyFill="1" applyBorder="1" applyAlignment="1">
      <alignment horizontal="justify" vertical="center" wrapText="1"/>
    </xf>
    <xf numFmtId="0" fontId="4" fillId="11" borderId="13" xfId="0" applyFont="1" applyFill="1" applyBorder="1" applyAlignment="1">
      <alignment horizontal="justify" vertical="center" wrapText="1"/>
    </xf>
    <xf numFmtId="0" fontId="8" fillId="2" borderId="79" xfId="0" applyFont="1" applyFill="1" applyBorder="1" applyAlignment="1">
      <alignment horizontal="center" vertical="center"/>
    </xf>
    <xf numFmtId="0" fontId="16" fillId="0" borderId="79"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7" fillId="0" borderId="13" xfId="0" applyFont="1" applyFill="1" applyBorder="1" applyAlignment="1">
      <alignment horizontal="left" vertical="top"/>
    </xf>
    <xf numFmtId="0" fontId="9" fillId="3"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10" fillId="0" borderId="8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xf>
    <xf numFmtId="0" fontId="9" fillId="3" borderId="82" xfId="0" applyFont="1" applyFill="1" applyBorder="1" applyAlignment="1" applyProtection="1">
      <alignment horizontal="center" vertical="center" wrapText="1"/>
    </xf>
    <xf numFmtId="0" fontId="9" fillId="3" borderId="83" xfId="0" applyFont="1" applyFill="1" applyBorder="1" applyAlignment="1" applyProtection="1">
      <alignment horizontal="center" vertical="center" wrapText="1"/>
    </xf>
    <xf numFmtId="0" fontId="9" fillId="3" borderId="85" xfId="0" applyFont="1" applyFill="1" applyBorder="1" applyAlignment="1" applyProtection="1">
      <alignment horizontal="center" vertical="center" wrapText="1"/>
    </xf>
    <xf numFmtId="0" fontId="9" fillId="3" borderId="82" xfId="0" applyFont="1" applyFill="1" applyBorder="1" applyAlignment="1" applyProtection="1">
      <alignment horizontal="center" vertical="center" wrapText="1"/>
    </xf>
    <xf numFmtId="0" fontId="9" fillId="3" borderId="85" xfId="0" applyFont="1" applyFill="1" applyBorder="1" applyAlignment="1" applyProtection="1">
      <alignment horizontal="center" vertical="center" wrapText="1"/>
    </xf>
    <xf numFmtId="0" fontId="10" fillId="0" borderId="82" xfId="0" applyFont="1" applyFill="1" applyBorder="1" applyAlignment="1" applyProtection="1">
      <alignment horizontal="center" vertical="center" wrapText="1"/>
      <protection locked="0"/>
    </xf>
    <xf numFmtId="0" fontId="10" fillId="0" borderId="85" xfId="0" applyFont="1" applyFill="1" applyBorder="1" applyAlignment="1" applyProtection="1">
      <alignment horizontal="center" vertical="center" wrapText="1"/>
      <protection locked="0"/>
    </xf>
    <xf numFmtId="0" fontId="10" fillId="0" borderId="86" xfId="0" applyFont="1" applyFill="1" applyBorder="1" applyAlignment="1" applyProtection="1">
      <alignment horizontal="center" vertical="center" wrapText="1"/>
      <protection locked="0"/>
    </xf>
    <xf numFmtId="0" fontId="10" fillId="0" borderId="87"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left" vertical="center" wrapText="1"/>
    </xf>
    <xf numFmtId="0" fontId="9" fillId="3" borderId="89" xfId="0" applyFont="1" applyFill="1" applyBorder="1" applyAlignment="1" applyProtection="1">
      <alignment horizontal="center" vertical="center"/>
    </xf>
    <xf numFmtId="0" fontId="9" fillId="3" borderId="90" xfId="0" applyFont="1" applyFill="1" applyBorder="1" applyAlignment="1" applyProtection="1">
      <alignment horizontal="center" vertical="center"/>
    </xf>
    <xf numFmtId="0" fontId="9" fillId="3" borderId="84" xfId="0" applyFont="1" applyFill="1" applyBorder="1" applyAlignment="1" applyProtection="1">
      <alignment horizontal="center" vertical="center" wrapText="1"/>
    </xf>
    <xf numFmtId="0" fontId="9" fillId="3" borderId="91" xfId="0" applyFont="1" applyFill="1" applyBorder="1" applyAlignment="1" applyProtection="1">
      <alignment horizontal="center" vertical="center" wrapText="1"/>
    </xf>
    <xf numFmtId="0" fontId="10" fillId="0" borderId="83" xfId="0" applyFont="1" applyFill="1" applyBorder="1" applyAlignment="1" applyProtection="1">
      <alignment horizontal="center" vertical="center" wrapText="1"/>
      <protection locked="0"/>
    </xf>
    <xf numFmtId="0" fontId="10" fillId="0" borderId="92" xfId="0" applyFont="1" applyFill="1" applyBorder="1" applyAlignment="1" applyProtection="1">
      <alignment horizontal="center" vertical="center" wrapText="1"/>
      <protection locked="0"/>
    </xf>
    <xf numFmtId="0" fontId="0" fillId="0" borderId="0" xfId="0" applyFill="1" applyBorder="1" applyAlignment="1">
      <alignment horizontal="center" vertical="top"/>
    </xf>
    <xf numFmtId="0" fontId="27" fillId="0" borderId="0" xfId="0" applyFont="1" applyBorder="1" applyAlignment="1">
      <alignment vertical="center"/>
    </xf>
    <xf numFmtId="0" fontId="27" fillId="0" borderId="0" xfId="0" applyFont="1" applyBorder="1" applyAlignment="1">
      <alignment horizontal="center" vertical="center"/>
    </xf>
    <xf numFmtId="0" fontId="28" fillId="0" borderId="4" xfId="0" applyFont="1" applyFill="1" applyBorder="1" applyAlignment="1">
      <alignment horizontal="left" vertical="top"/>
    </xf>
    <xf numFmtId="0" fontId="7" fillId="0" borderId="4" xfId="0" applyFont="1" applyFill="1" applyBorder="1" applyAlignment="1">
      <alignment horizontal="left" vertical="top"/>
    </xf>
    <xf numFmtId="0" fontId="7" fillId="0" borderId="4" xfId="0" applyFont="1" applyFill="1" applyBorder="1" applyAlignment="1">
      <alignment horizontal="left" vertical="top" wrapText="1"/>
    </xf>
    <xf numFmtId="0" fontId="0" fillId="0" borderId="4" xfId="0" applyFill="1" applyBorder="1" applyAlignment="1">
      <alignment horizontal="left" vertical="top"/>
    </xf>
    <xf numFmtId="0" fontId="7" fillId="0" borderId="4" xfId="0" applyFont="1" applyFill="1" applyBorder="1" applyAlignment="1">
      <alignment horizontal="left" vertical="top"/>
    </xf>
    <xf numFmtId="164" fontId="9" fillId="3" borderId="76" xfId="0" applyNumberFormat="1" applyFont="1" applyFill="1" applyBorder="1" applyAlignment="1" applyProtection="1">
      <alignment horizontal="center" vertical="center" wrapText="1"/>
    </xf>
    <xf numFmtId="164" fontId="9" fillId="3" borderId="88" xfId="0" applyNumberFormat="1" applyFont="1" applyFill="1" applyBorder="1" applyAlignment="1" applyProtection="1">
      <alignment horizontal="center" vertical="center" wrapText="1"/>
    </xf>
    <xf numFmtId="164" fontId="10" fillId="0" borderId="83" xfId="0" applyNumberFormat="1" applyFont="1" applyFill="1" applyBorder="1" applyAlignment="1" applyProtection="1">
      <alignment horizontal="center" vertical="center" wrapText="1"/>
      <protection locked="0"/>
    </xf>
    <xf numFmtId="164" fontId="10" fillId="0" borderId="92" xfId="0" applyNumberFormat="1" applyFont="1" applyFill="1" applyBorder="1" applyAlignment="1" applyProtection="1">
      <alignment horizontal="center" vertical="center" wrapText="1"/>
      <protection locked="0"/>
    </xf>
    <xf numFmtId="164" fontId="10" fillId="0" borderId="0" xfId="0" applyNumberFormat="1" applyFont="1" applyFill="1" applyBorder="1" applyAlignment="1" applyProtection="1">
      <alignment horizontal="left" vertical="top"/>
      <protection locked="0"/>
    </xf>
    <xf numFmtId="164" fontId="9" fillId="3" borderId="84" xfId="0" applyNumberFormat="1" applyFont="1" applyFill="1" applyBorder="1" applyAlignment="1" applyProtection="1">
      <alignment horizontal="center" vertical="center" wrapText="1"/>
    </xf>
    <xf numFmtId="164" fontId="9" fillId="3" borderId="91" xfId="0" applyNumberFormat="1" applyFont="1" applyFill="1" applyBorder="1" applyAlignment="1" applyProtection="1">
      <alignment horizontal="center" vertical="center" wrapText="1"/>
    </xf>
    <xf numFmtId="0" fontId="9" fillId="3" borderId="77" xfId="0" applyFont="1" applyFill="1" applyBorder="1" applyAlignment="1" applyProtection="1">
      <alignment horizontal="center" vertical="center" wrapText="1"/>
    </xf>
    <xf numFmtId="0" fontId="9" fillId="3" borderId="73" xfId="0" applyFont="1" applyFill="1" applyBorder="1" applyAlignment="1" applyProtection="1">
      <alignment horizontal="center" vertical="center" wrapText="1"/>
    </xf>
    <xf numFmtId="0" fontId="9" fillId="3" borderId="60" xfId="0" applyFont="1" applyFill="1" applyBorder="1" applyAlignment="1" applyProtection="1">
      <alignment horizontal="center" vertical="center" wrapText="1"/>
    </xf>
    <xf numFmtId="0" fontId="10" fillId="0" borderId="61" xfId="0" applyFont="1" applyFill="1" applyBorder="1" applyAlignment="1" applyProtection="1">
      <alignment horizontal="center" vertical="center" wrapText="1"/>
      <protection locked="0"/>
    </xf>
    <xf numFmtId="0" fontId="10" fillId="0" borderId="62"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left" vertical="center" wrapText="1"/>
    </xf>
    <xf numFmtId="0" fontId="9" fillId="3" borderId="65" xfId="0" applyFont="1" applyFill="1" applyBorder="1" applyAlignment="1" applyProtection="1">
      <alignment horizontal="center" vertical="center"/>
    </xf>
    <xf numFmtId="0" fontId="9" fillId="3" borderId="93" xfId="0" applyFont="1" applyFill="1" applyBorder="1" applyAlignment="1" applyProtection="1">
      <alignment horizontal="center" vertical="center"/>
    </xf>
    <xf numFmtId="0" fontId="9" fillId="3" borderId="83" xfId="0" applyFont="1" applyFill="1" applyBorder="1" applyAlignment="1" applyProtection="1">
      <alignment horizontal="center" vertical="center" wrapText="1"/>
    </xf>
    <xf numFmtId="49" fontId="9" fillId="3" borderId="89" xfId="0" applyNumberFormat="1" applyFont="1" applyFill="1" applyBorder="1" applyAlignment="1" applyProtection="1">
      <alignment horizontal="center" vertical="center" wrapText="1"/>
    </xf>
    <xf numFmtId="49" fontId="9" fillId="3" borderId="93" xfId="0" applyNumberFormat="1" applyFont="1" applyFill="1" applyBorder="1" applyAlignment="1" applyProtection="1">
      <alignment horizontal="center" vertical="center" wrapText="1"/>
    </xf>
    <xf numFmtId="49" fontId="9" fillId="3" borderId="90" xfId="0" applyNumberFormat="1" applyFont="1" applyFill="1" applyBorder="1" applyAlignment="1" applyProtection="1">
      <alignment horizontal="center" vertical="center" wrapText="1"/>
    </xf>
    <xf numFmtId="164" fontId="10" fillId="0" borderId="82" xfId="0" applyNumberFormat="1" applyFont="1" applyFill="1" applyBorder="1" applyAlignment="1" applyProtection="1">
      <alignment horizontal="center" vertical="center" wrapText="1"/>
      <protection locked="0"/>
    </xf>
    <xf numFmtId="164" fontId="10" fillId="0" borderId="86" xfId="0" applyNumberFormat="1" applyFont="1" applyFill="1" applyBorder="1" applyAlignment="1" applyProtection="1">
      <alignment horizontal="center" vertical="center" wrapText="1"/>
      <protection locked="0"/>
    </xf>
    <xf numFmtId="0" fontId="9" fillId="3" borderId="94" xfId="0" applyFont="1" applyFill="1" applyBorder="1" applyAlignment="1" applyProtection="1">
      <alignment horizontal="center" vertical="center" textRotation="90" wrapText="1"/>
    </xf>
    <xf numFmtId="0" fontId="9" fillId="3" borderId="88" xfId="0" applyFont="1" applyFill="1" applyBorder="1" applyAlignment="1" applyProtection="1">
      <alignment horizontal="center" vertical="center" textRotation="90" wrapText="1"/>
    </xf>
    <xf numFmtId="0" fontId="10" fillId="0" borderId="75"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left" vertical="center" wrapText="1"/>
    </xf>
    <xf numFmtId="49" fontId="9" fillId="3" borderId="63" xfId="0" applyNumberFormat="1" applyFont="1" applyFill="1" applyBorder="1" applyAlignment="1" applyProtection="1">
      <alignment horizontal="center" vertical="center" wrapText="1"/>
    </xf>
    <xf numFmtId="49" fontId="9" fillId="3" borderId="64" xfId="0" applyNumberFormat="1" applyFont="1" applyFill="1" applyBorder="1" applyAlignment="1" applyProtection="1">
      <alignment horizontal="center" vertical="center" wrapText="1"/>
    </xf>
    <xf numFmtId="49" fontId="9" fillId="3" borderId="95" xfId="0" applyNumberFormat="1" applyFont="1" applyFill="1" applyBorder="1" applyAlignment="1" applyProtection="1">
      <alignment horizontal="center" vertical="center" wrapText="1"/>
    </xf>
    <xf numFmtId="49" fontId="9" fillId="3" borderId="65" xfId="0" applyNumberFormat="1" applyFont="1" applyFill="1" applyBorder="1" applyAlignment="1" applyProtection="1">
      <alignment horizontal="center" vertical="center" wrapText="1"/>
    </xf>
    <xf numFmtId="0" fontId="29" fillId="0" borderId="0" xfId="1" applyFont="1" applyAlignment="1">
      <alignment vertical="center" wrapText="1"/>
    </xf>
    <xf numFmtId="0" fontId="29" fillId="0" borderId="0" xfId="1" applyFont="1" applyAlignment="1">
      <alignment horizontal="center" vertical="center" wrapText="1"/>
    </xf>
    <xf numFmtId="0" fontId="20" fillId="0" borderId="0" xfId="1" applyFont="1" applyAlignment="1">
      <alignment vertical="center" wrapText="1"/>
    </xf>
    <xf numFmtId="0" fontId="20" fillId="0" borderId="0" xfId="1" applyFont="1" applyFill="1" applyBorder="1" applyAlignment="1">
      <alignment vertical="center"/>
    </xf>
    <xf numFmtId="0" fontId="20" fillId="0" borderId="0" xfId="1" applyFont="1" applyFill="1" applyBorder="1" applyAlignment="1">
      <alignment horizontal="center" vertical="center"/>
    </xf>
    <xf numFmtId="0" fontId="20" fillId="0" borderId="0" xfId="1" applyFont="1" applyAlignment="1">
      <alignment horizontal="center" vertical="center" wrapText="1"/>
    </xf>
    <xf numFmtId="0" fontId="29" fillId="0" borderId="0" xfId="1" applyFont="1" applyFill="1" applyAlignment="1">
      <alignment vertical="center" wrapText="1"/>
    </xf>
    <xf numFmtId="0" fontId="15" fillId="15" borderId="5" xfId="1" applyFont="1" applyFill="1" applyBorder="1" applyAlignment="1">
      <alignment vertical="center" wrapText="1"/>
    </xf>
    <xf numFmtId="0" fontId="15" fillId="15" borderId="5" xfId="1" applyFont="1" applyFill="1" applyBorder="1" applyAlignment="1">
      <alignment horizontal="center" vertical="center" wrapText="1"/>
    </xf>
    <xf numFmtId="0" fontId="12" fillId="0" borderId="0" xfId="1" applyFont="1" applyFill="1" applyBorder="1" applyAlignment="1">
      <alignment vertical="center" wrapText="1"/>
    </xf>
    <xf numFmtId="0" fontId="12" fillId="0" borderId="0" xfId="1" applyFont="1" applyFill="1" applyAlignment="1">
      <alignment vertical="center" wrapText="1"/>
    </xf>
    <xf numFmtId="0" fontId="12" fillId="0" borderId="4" xfId="1" applyFont="1" applyFill="1" applyBorder="1" applyAlignment="1">
      <alignment horizontal="center" vertical="center" wrapText="1"/>
    </xf>
    <xf numFmtId="0" fontId="30" fillId="0" borderId="9"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10" xfId="1" applyFont="1" applyFill="1" applyBorder="1" applyAlignment="1">
      <alignment horizontal="center" vertical="center" wrapText="1"/>
    </xf>
    <xf numFmtId="0" fontId="30" fillId="0" borderId="8" xfId="1" applyFont="1" applyFill="1" applyBorder="1" applyAlignment="1">
      <alignment horizontal="center" vertical="center" wrapText="1"/>
    </xf>
    <xf numFmtId="0" fontId="30" fillId="0" borderId="3" xfId="1" applyFont="1" applyFill="1" applyBorder="1" applyAlignment="1">
      <alignment horizontal="center" vertical="center" wrapText="1"/>
    </xf>
    <xf numFmtId="0" fontId="30" fillId="0" borderId="11" xfId="1" applyFont="1" applyFill="1" applyBorder="1" applyAlignment="1">
      <alignment horizontal="center" vertical="center" wrapText="1"/>
    </xf>
    <xf numFmtId="0" fontId="31" fillId="0" borderId="1" xfId="1" applyFont="1" applyFill="1" applyBorder="1" applyAlignment="1">
      <alignment horizontal="left" vertical="center" wrapText="1"/>
    </xf>
    <xf numFmtId="0" fontId="31" fillId="0" borderId="2" xfId="1" applyFont="1" applyFill="1" applyBorder="1" applyAlignment="1">
      <alignment horizontal="left" vertical="center" wrapText="1"/>
    </xf>
    <xf numFmtId="0" fontId="31" fillId="0" borderId="75" xfId="1" applyFont="1" applyFill="1" applyBorder="1" applyAlignment="1">
      <alignment horizontal="left" vertical="center" wrapText="1"/>
    </xf>
    <xf numFmtId="0" fontId="31" fillId="0" borderId="4" xfId="1" applyFont="1" applyFill="1" applyBorder="1" applyAlignment="1">
      <alignment horizontal="left" vertical="center" wrapText="1"/>
    </xf>
    <xf numFmtId="0" fontId="31" fillId="13" borderId="1" xfId="1" applyFont="1" applyFill="1" applyBorder="1" applyAlignment="1">
      <alignment horizontal="left" vertical="center" wrapText="1"/>
    </xf>
    <xf numFmtId="0" fontId="31" fillId="13" borderId="2" xfId="1" applyFont="1" applyFill="1" applyBorder="1" applyAlignment="1">
      <alignment horizontal="left" vertical="center" wrapText="1"/>
    </xf>
    <xf numFmtId="0" fontId="31" fillId="13" borderId="75" xfId="1" applyFont="1" applyFill="1" applyBorder="1" applyAlignment="1">
      <alignment horizontal="left" vertical="center" wrapText="1"/>
    </xf>
    <xf numFmtId="0" fontId="29" fillId="0" borderId="5" xfId="1" applyFont="1" applyFill="1" applyBorder="1" applyAlignment="1">
      <alignment horizontal="center" vertical="center" wrapText="1"/>
    </xf>
    <xf numFmtId="0" fontId="1" fillId="16" borderId="57" xfId="1" applyFont="1" applyFill="1" applyBorder="1" applyAlignment="1">
      <alignment horizontal="center" vertical="center" wrapText="1"/>
    </xf>
    <xf numFmtId="0" fontId="1" fillId="16" borderId="59" xfId="1" applyFont="1" applyFill="1" applyBorder="1" applyAlignment="1">
      <alignment horizontal="center" vertical="center" wrapText="1"/>
    </xf>
    <xf numFmtId="0" fontId="29" fillId="0" borderId="59" xfId="1" applyFont="1" applyFill="1" applyBorder="1" applyAlignment="1">
      <alignment horizontal="center" vertical="center" wrapText="1"/>
    </xf>
    <xf numFmtId="0" fontId="29" fillId="0" borderId="96" xfId="1" applyFont="1" applyFill="1" applyBorder="1" applyAlignment="1">
      <alignment horizontal="center" vertical="center" wrapText="1"/>
    </xf>
    <xf numFmtId="0" fontId="33" fillId="0" borderId="59" xfId="1" applyFont="1" applyFill="1" applyBorder="1" applyAlignment="1">
      <alignment horizontal="center" vertical="center" wrapText="1"/>
    </xf>
    <xf numFmtId="0" fontId="33" fillId="0" borderId="58" xfId="1" applyFont="1" applyFill="1" applyBorder="1" applyAlignment="1">
      <alignment horizontal="center" vertical="center" wrapText="1"/>
    </xf>
    <xf numFmtId="0" fontId="1" fillId="16" borderId="52" xfId="1" applyFont="1" applyFill="1" applyBorder="1" applyAlignment="1">
      <alignment horizontal="center" vertical="center" wrapText="1"/>
    </xf>
    <xf numFmtId="0" fontId="1" fillId="16" borderId="53" xfId="1" applyFont="1" applyFill="1" applyBorder="1" applyAlignment="1">
      <alignment horizontal="center" vertical="center" wrapText="1"/>
    </xf>
    <xf numFmtId="0" fontId="29" fillId="0" borderId="53" xfId="1" applyFont="1" applyFill="1" applyBorder="1" applyAlignment="1">
      <alignment horizontal="center" vertical="center" wrapText="1"/>
    </xf>
    <xf numFmtId="0" fontId="29" fillId="0" borderId="97" xfId="1" applyFont="1" applyFill="1" applyBorder="1" applyAlignment="1">
      <alignment horizontal="center" vertical="center" wrapText="1"/>
    </xf>
    <xf numFmtId="14" fontId="1" fillId="13" borderId="53" xfId="1" applyNumberFormat="1" applyFont="1" applyFill="1" applyBorder="1" applyAlignment="1">
      <alignment horizontal="center" vertical="center" wrapText="1"/>
    </xf>
    <xf numFmtId="0" fontId="1" fillId="13" borderId="53" xfId="1" applyFont="1" applyFill="1" applyBorder="1" applyAlignment="1">
      <alignment horizontal="center" vertical="center" wrapText="1"/>
    </xf>
    <xf numFmtId="0" fontId="1" fillId="13" borderId="54" xfId="1" applyFont="1" applyFill="1" applyBorder="1" applyAlignment="1">
      <alignment horizontal="center" vertical="center" wrapText="1"/>
    </xf>
    <xf numFmtId="0" fontId="29" fillId="0" borderId="98" xfId="1" applyFont="1" applyFill="1" applyBorder="1" applyAlignment="1">
      <alignment horizontal="center" vertical="center" wrapText="1"/>
    </xf>
    <xf numFmtId="0" fontId="1" fillId="16" borderId="99" xfId="1" applyFont="1" applyFill="1" applyBorder="1" applyAlignment="1">
      <alignment horizontal="center" vertical="center" wrapText="1"/>
    </xf>
    <xf numFmtId="0" fontId="1" fillId="16" borderId="93" xfId="1" applyFont="1" applyFill="1" applyBorder="1" applyAlignment="1">
      <alignment horizontal="center" vertical="center" wrapText="1"/>
    </xf>
    <xf numFmtId="0" fontId="1" fillId="16" borderId="58" xfId="1" applyFont="1" applyFill="1" applyBorder="1" applyAlignment="1">
      <alignment horizontal="center" vertical="center" wrapText="1"/>
    </xf>
    <xf numFmtId="0" fontId="1" fillId="16" borderId="100" xfId="1" applyFont="1" applyFill="1" applyBorder="1" applyAlignment="1">
      <alignment horizontal="center" vertical="center" wrapText="1"/>
    </xf>
    <xf numFmtId="0" fontId="20" fillId="0" borderId="0" xfId="1" applyFont="1" applyFill="1" applyBorder="1" applyAlignment="1">
      <alignment vertical="center" wrapText="1"/>
    </xf>
    <xf numFmtId="0" fontId="20" fillId="0" borderId="0" xfId="1" applyFont="1" applyFill="1" applyAlignment="1">
      <alignment vertical="center" wrapText="1"/>
    </xf>
    <xf numFmtId="0" fontId="1" fillId="16" borderId="101" xfId="1" applyFont="1" applyFill="1" applyBorder="1" applyAlignment="1">
      <alignment horizontal="center" vertical="center" wrapText="1"/>
    </xf>
    <xf numFmtId="0" fontId="1" fillId="16" borderId="102" xfId="1" applyFont="1" applyFill="1" applyBorder="1" applyAlignment="1">
      <alignment horizontal="center" vertical="center" wrapText="1"/>
    </xf>
    <xf numFmtId="0" fontId="1" fillId="16" borderId="103" xfId="1" applyFont="1" applyFill="1" applyBorder="1" applyAlignment="1">
      <alignment horizontal="center" vertical="center" wrapText="1"/>
    </xf>
    <xf numFmtId="0" fontId="1" fillId="16" borderId="101" xfId="1" applyFont="1" applyFill="1" applyBorder="1" applyAlignment="1">
      <alignment horizontal="center" vertical="center" wrapText="1"/>
    </xf>
    <xf numFmtId="0" fontId="1" fillId="16" borderId="103" xfId="1" applyFont="1" applyFill="1" applyBorder="1" applyAlignment="1">
      <alignment horizontal="center" vertical="center" wrapText="1"/>
    </xf>
    <xf numFmtId="0" fontId="1" fillId="16" borderId="104" xfId="1" applyFont="1" applyFill="1" applyBorder="1" applyAlignment="1">
      <alignment horizontal="center" vertical="center" wrapText="1"/>
    </xf>
    <xf numFmtId="0" fontId="1" fillId="16" borderId="105" xfId="1" applyFont="1" applyFill="1" applyBorder="1" applyAlignment="1">
      <alignment horizontal="center" vertical="center" wrapText="1"/>
    </xf>
    <xf numFmtId="0" fontId="1" fillId="16" borderId="106" xfId="1" applyFont="1" applyFill="1" applyBorder="1" applyAlignment="1">
      <alignment horizontal="center" vertical="center" wrapText="1"/>
    </xf>
    <xf numFmtId="0" fontId="15" fillId="13" borderId="107" xfId="1" applyFont="1" applyFill="1" applyBorder="1" applyAlignment="1">
      <alignment horizontal="center" vertical="center" wrapText="1"/>
    </xf>
    <xf numFmtId="0" fontId="20" fillId="13" borderId="108" xfId="1" applyFont="1" applyFill="1" applyBorder="1" applyAlignment="1">
      <alignment horizontal="justify" vertical="center" wrapText="1"/>
    </xf>
    <xf numFmtId="0" fontId="21" fillId="13" borderId="108" xfId="1" applyFont="1" applyFill="1" applyBorder="1" applyAlignment="1">
      <alignment horizontal="center" vertical="center" wrapText="1"/>
    </xf>
    <xf numFmtId="0" fontId="20" fillId="13" borderId="13" xfId="1" applyFont="1" applyFill="1" applyBorder="1" applyAlignment="1">
      <alignment horizontal="justify" vertical="center" wrapText="1"/>
    </xf>
    <xf numFmtId="0" fontId="21" fillId="13" borderId="8" xfId="1" applyFont="1" applyFill="1" applyBorder="1" applyAlignment="1">
      <alignment horizontal="center" vertical="center" wrapText="1"/>
    </xf>
    <xf numFmtId="164" fontId="20" fillId="13" borderId="4" xfId="1" applyNumberFormat="1" applyFont="1" applyFill="1" applyBorder="1" applyAlignment="1">
      <alignment horizontal="center" vertical="center" wrapText="1"/>
    </xf>
    <xf numFmtId="164" fontId="20" fillId="13" borderId="11" xfId="1" applyNumberFormat="1" applyFont="1" applyFill="1" applyBorder="1" applyAlignment="1">
      <alignment horizontal="center" vertical="center" wrapText="1"/>
    </xf>
    <xf numFmtId="14" fontId="15" fillId="13" borderId="8" xfId="1" applyNumberFormat="1" applyFont="1" applyFill="1" applyBorder="1" applyAlignment="1">
      <alignment horizontal="center" vertical="center" wrapText="1"/>
    </xf>
    <xf numFmtId="0" fontId="15" fillId="13" borderId="109" xfId="1" applyFont="1" applyFill="1" applyBorder="1" applyAlignment="1">
      <alignment horizontal="center" vertical="center" wrapText="1"/>
    </xf>
    <xf numFmtId="164" fontId="20" fillId="13" borderId="110" xfId="1" applyNumberFormat="1" applyFont="1" applyFill="1" applyBorder="1" applyAlignment="1">
      <alignment horizontal="center" vertical="center" wrapText="1"/>
    </xf>
    <xf numFmtId="14" fontId="15" fillId="13" borderId="11" xfId="1" applyNumberFormat="1" applyFont="1" applyFill="1" applyBorder="1" applyAlignment="1">
      <alignment horizontal="center" vertical="center" wrapText="1"/>
    </xf>
    <xf numFmtId="0" fontId="15" fillId="13" borderId="13" xfId="1" applyFont="1" applyFill="1" applyBorder="1" applyAlignment="1">
      <alignment horizontal="center" vertical="center" wrapText="1"/>
    </xf>
    <xf numFmtId="0" fontId="20" fillId="13" borderId="0" xfId="1" applyFont="1" applyFill="1" applyBorder="1" applyAlignment="1">
      <alignment vertical="center" wrapText="1"/>
    </xf>
    <xf numFmtId="0" fontId="20" fillId="13" borderId="0" xfId="1" applyFont="1" applyFill="1" applyAlignment="1">
      <alignment vertical="center" wrapText="1"/>
    </xf>
    <xf numFmtId="0" fontId="15" fillId="13" borderId="111" xfId="1" applyFont="1" applyFill="1" applyBorder="1" applyAlignment="1">
      <alignment horizontal="center" vertical="center" wrapText="1"/>
    </xf>
    <xf numFmtId="0" fontId="20" fillId="13" borderId="14" xfId="1" applyFont="1" applyFill="1" applyBorder="1" applyAlignment="1">
      <alignment horizontal="justify" vertical="center" wrapText="1"/>
    </xf>
    <xf numFmtId="0" fontId="21" fillId="13" borderId="14" xfId="1" applyFont="1" applyFill="1" applyBorder="1" applyAlignment="1">
      <alignment horizontal="center" vertical="center" wrapText="1"/>
    </xf>
    <xf numFmtId="0" fontId="20" fillId="13" borderId="4" xfId="1" applyFont="1" applyFill="1" applyBorder="1" applyAlignment="1">
      <alignment horizontal="center" vertical="center" wrapText="1"/>
    </xf>
    <xf numFmtId="0" fontId="15" fillId="0" borderId="55" xfId="1" applyFont="1" applyFill="1" applyBorder="1" applyAlignment="1">
      <alignment horizontal="center" vertical="center" wrapText="1"/>
    </xf>
    <xf numFmtId="0" fontId="15" fillId="0" borderId="13" xfId="1" applyFont="1" applyFill="1" applyBorder="1" applyAlignment="1">
      <alignment horizontal="center" vertical="center" wrapText="1"/>
    </xf>
    <xf numFmtId="0" fontId="20" fillId="0" borderId="13" xfId="1" applyFont="1" applyFill="1" applyBorder="1" applyAlignment="1">
      <alignment horizontal="center" vertical="center" wrapText="1"/>
    </xf>
    <xf numFmtId="164" fontId="20" fillId="0" borderId="110" xfId="1" applyNumberFormat="1" applyFont="1" applyFill="1" applyBorder="1" applyAlignment="1">
      <alignment horizontal="center" vertical="center" wrapText="1"/>
    </xf>
    <xf numFmtId="164" fontId="20" fillId="0" borderId="11" xfId="1" applyNumberFormat="1" applyFont="1" applyFill="1" applyBorder="1" applyAlignment="1">
      <alignment horizontal="center" vertical="center" wrapText="1"/>
    </xf>
    <xf numFmtId="14" fontId="15" fillId="0" borderId="8" xfId="1" applyNumberFormat="1" applyFont="1" applyFill="1" applyBorder="1" applyAlignment="1">
      <alignment horizontal="center" vertical="center" wrapText="1"/>
    </xf>
    <xf numFmtId="0" fontId="15" fillId="0" borderId="109" xfId="1" applyFont="1" applyFill="1" applyBorder="1" applyAlignment="1">
      <alignment horizontal="center" vertical="center" wrapText="1"/>
    </xf>
    <xf numFmtId="14" fontId="15" fillId="0" borderId="11" xfId="1" applyNumberFormat="1" applyFont="1" applyFill="1" applyBorder="1" applyAlignment="1">
      <alignment horizontal="center" vertical="center" wrapText="1"/>
    </xf>
    <xf numFmtId="0" fontId="15" fillId="0" borderId="52" xfId="1" applyFont="1" applyFill="1" applyBorder="1" applyAlignment="1">
      <alignment horizontal="center" vertical="center" wrapText="1"/>
    </xf>
    <xf numFmtId="0" fontId="15" fillId="0" borderId="53" xfId="1" applyFont="1" applyFill="1" applyBorder="1" applyAlignment="1">
      <alignment horizontal="center" vertical="center" wrapText="1"/>
    </xf>
    <xf numFmtId="0" fontId="20" fillId="0" borderId="53" xfId="1" applyFont="1" applyFill="1" applyBorder="1" applyAlignment="1">
      <alignment horizontal="center" vertical="center" wrapText="1"/>
    </xf>
    <xf numFmtId="0" fontId="20" fillId="0" borderId="53" xfId="1" applyFont="1" applyBorder="1" applyAlignment="1">
      <alignment horizontal="left" vertical="center" wrapText="1"/>
    </xf>
    <xf numFmtId="164" fontId="20" fillId="0" borderId="52" xfId="1" applyNumberFormat="1" applyFont="1" applyFill="1" applyBorder="1" applyAlignment="1">
      <alignment horizontal="center" vertical="center" wrapText="1"/>
    </xf>
    <xf numFmtId="164" fontId="20" fillId="0" borderId="112" xfId="1" applyNumberFormat="1" applyFont="1" applyFill="1" applyBorder="1" applyAlignment="1">
      <alignment horizontal="center" vertical="center" wrapText="1"/>
    </xf>
    <xf numFmtId="14" fontId="15" fillId="0" borderId="97" xfId="1" applyNumberFormat="1" applyFont="1" applyFill="1" applyBorder="1" applyAlignment="1">
      <alignment horizontal="center" vertical="center" wrapText="1"/>
    </xf>
    <xf numFmtId="0" fontId="15" fillId="0" borderId="54" xfId="1" applyFont="1" applyFill="1" applyBorder="1" applyAlignment="1">
      <alignment horizontal="center" vertical="center" wrapText="1"/>
    </xf>
    <xf numFmtId="14" fontId="15" fillId="0" borderId="53" xfId="1" applyNumberFormat="1" applyFont="1" applyFill="1" applyBorder="1" applyAlignment="1">
      <alignment horizontal="center" vertical="center" wrapText="1"/>
    </xf>
    <xf numFmtId="0" fontId="34" fillId="2" borderId="113" xfId="1" applyFont="1" applyFill="1" applyBorder="1" applyAlignment="1">
      <alignment horizontal="left" vertical="top" wrapText="1"/>
    </xf>
    <xf numFmtId="0" fontId="34" fillId="2" borderId="98" xfId="1" applyFont="1" applyFill="1" applyBorder="1" applyAlignment="1">
      <alignment horizontal="left" vertical="top" wrapText="1"/>
    </xf>
    <xf numFmtId="0" fontId="34" fillId="2" borderId="114" xfId="1" applyFont="1" applyFill="1" applyBorder="1" applyAlignment="1">
      <alignment horizontal="left" vertical="top" wrapText="1"/>
    </xf>
    <xf numFmtId="0" fontId="37" fillId="0" borderId="0" xfId="1" applyFont="1" applyAlignment="1">
      <alignment vertical="center" wrapText="1"/>
    </xf>
    <xf numFmtId="0" fontId="38" fillId="0" borderId="0" xfId="1" applyFont="1" applyFill="1" applyBorder="1" applyAlignment="1">
      <alignment vertical="center"/>
    </xf>
    <xf numFmtId="0" fontId="29" fillId="0" borderId="0" xfId="1" applyFont="1"/>
    <xf numFmtId="0" fontId="39" fillId="0" borderId="0" xfId="1" applyFont="1" applyFill="1" applyBorder="1" applyAlignment="1">
      <alignment vertical="center"/>
    </xf>
    <xf numFmtId="0" fontId="38" fillId="0" borderId="0" xfId="1" applyFont="1" applyAlignment="1">
      <alignment vertical="center" wrapText="1"/>
    </xf>
    <xf numFmtId="0" fontId="37" fillId="0" borderId="0" xfId="1" applyFont="1" applyFill="1" applyAlignment="1">
      <alignment vertical="center" wrapText="1"/>
    </xf>
    <xf numFmtId="0" fontId="40" fillId="15" borderId="5" xfId="1" applyFont="1" applyFill="1" applyBorder="1" applyAlignment="1">
      <alignment vertical="center" wrapText="1"/>
    </xf>
    <xf numFmtId="0" fontId="41" fillId="0" borderId="0" xfId="1" applyFont="1" applyFill="1" applyBorder="1" applyAlignment="1">
      <alignment vertical="center" wrapText="1"/>
    </xf>
    <xf numFmtId="0" fontId="41" fillId="0" borderId="0" xfId="1" applyFont="1" applyFill="1" applyAlignment="1">
      <alignment vertical="center" wrapText="1"/>
    </xf>
    <xf numFmtId="0" fontId="41" fillId="0" borderId="4" xfId="1" applyFont="1" applyFill="1" applyBorder="1" applyAlignment="1">
      <alignment horizontal="center" vertical="center" wrapText="1"/>
    </xf>
    <xf numFmtId="0" fontId="42" fillId="0" borderId="4" xfId="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75" xfId="1" applyFont="1" applyFill="1" applyBorder="1" applyAlignment="1">
      <alignment horizontal="left" vertical="center" wrapText="1"/>
    </xf>
    <xf numFmtId="0" fontId="1" fillId="0" borderId="1" xfId="1" applyFont="1" applyFill="1" applyBorder="1" applyAlignment="1">
      <alignment horizontal="left" vertical="top" wrapText="1"/>
    </xf>
    <xf numFmtId="0" fontId="1" fillId="0" borderId="75" xfId="1" applyFont="1" applyFill="1" applyBorder="1" applyAlignment="1">
      <alignment horizontal="left" vertical="top" wrapText="1"/>
    </xf>
    <xf numFmtId="0" fontId="1" fillId="13" borderId="4" xfId="1" applyFont="1" applyFill="1" applyBorder="1" applyAlignment="1">
      <alignment horizontal="left" vertical="center" wrapText="1"/>
    </xf>
    <xf numFmtId="0" fontId="37" fillId="0" borderId="5" xfId="1" applyFont="1" applyFill="1" applyBorder="1" applyAlignment="1">
      <alignment horizontal="center" vertical="center" wrapText="1"/>
    </xf>
    <xf numFmtId="0" fontId="43" fillId="16" borderId="89" xfId="1" applyFont="1" applyFill="1" applyBorder="1" applyAlignment="1">
      <alignment horizontal="center" vertical="center" wrapText="1"/>
    </xf>
    <xf numFmtId="0" fontId="43" fillId="16" borderId="100" xfId="1" applyFont="1" applyFill="1" applyBorder="1" applyAlignment="1">
      <alignment horizontal="center" vertical="center" wrapText="1"/>
    </xf>
    <xf numFmtId="0" fontId="43" fillId="13" borderId="93" xfId="1" applyFont="1" applyFill="1" applyBorder="1" applyAlignment="1">
      <alignment horizontal="center" vertical="center" wrapText="1"/>
    </xf>
    <xf numFmtId="0" fontId="43" fillId="13" borderId="100" xfId="1" applyFont="1" applyFill="1" applyBorder="1" applyAlignment="1">
      <alignment horizontal="center" vertical="center" wrapText="1"/>
    </xf>
    <xf numFmtId="0" fontId="43" fillId="16" borderId="96" xfId="1" applyFont="1" applyFill="1" applyBorder="1" applyAlignment="1">
      <alignment horizontal="center" vertical="center" wrapText="1"/>
    </xf>
    <xf numFmtId="0" fontId="37" fillId="0" borderId="96" xfId="1" applyFont="1" applyFill="1" applyBorder="1" applyAlignment="1">
      <alignment horizontal="center" vertical="center" wrapText="1"/>
    </xf>
    <xf numFmtId="0" fontId="37" fillId="0" borderId="90" xfId="1" applyFont="1" applyFill="1" applyBorder="1" applyAlignment="1">
      <alignment horizontal="center" vertical="center" wrapText="1"/>
    </xf>
    <xf numFmtId="0" fontId="43" fillId="16" borderId="86" xfId="1" applyFont="1" applyFill="1" applyBorder="1" applyAlignment="1">
      <alignment horizontal="center" vertical="center" wrapText="1"/>
    </xf>
    <xf numFmtId="0" fontId="43" fillId="16" borderId="112" xfId="1" applyFont="1" applyFill="1" applyBorder="1" applyAlignment="1">
      <alignment horizontal="center" vertical="center" wrapText="1"/>
    </xf>
    <xf numFmtId="0" fontId="43" fillId="13" borderId="81" xfId="1" applyFont="1" applyFill="1" applyBorder="1" applyAlignment="1">
      <alignment vertical="center" wrapText="1"/>
    </xf>
    <xf numFmtId="0" fontId="43" fillId="13" borderId="112" xfId="1" applyFont="1" applyFill="1" applyBorder="1" applyAlignment="1">
      <alignment vertical="center" wrapText="1"/>
    </xf>
    <xf numFmtId="0" fontId="43" fillId="16" borderId="97" xfId="1" applyFont="1" applyFill="1" applyBorder="1" applyAlignment="1">
      <alignment horizontal="center" vertical="center" wrapText="1"/>
    </xf>
    <xf numFmtId="0" fontId="37" fillId="16" borderId="112" xfId="1" applyFont="1" applyFill="1" applyBorder="1" applyAlignment="1">
      <alignment horizontal="center" vertical="center" wrapText="1"/>
    </xf>
    <xf numFmtId="14" fontId="37" fillId="0" borderId="97" xfId="1" applyNumberFormat="1" applyFont="1" applyFill="1" applyBorder="1" applyAlignment="1">
      <alignment horizontal="center" vertical="center" wrapText="1"/>
    </xf>
    <xf numFmtId="0" fontId="37" fillId="0" borderId="92" xfId="1" applyFont="1" applyFill="1" applyBorder="1" applyAlignment="1">
      <alignment horizontal="center" vertical="center" wrapText="1"/>
    </xf>
    <xf numFmtId="0" fontId="37" fillId="0" borderId="115" xfId="1" applyFont="1" applyFill="1" applyBorder="1" applyAlignment="1">
      <alignment horizontal="center" vertical="center" wrapText="1"/>
    </xf>
    <xf numFmtId="0" fontId="39" fillId="0" borderId="0" xfId="1" applyFont="1" applyFill="1" applyAlignment="1">
      <alignment vertical="center" wrapText="1"/>
    </xf>
    <xf numFmtId="0" fontId="43" fillId="16" borderId="57" xfId="1" applyFont="1" applyFill="1" applyBorder="1" applyAlignment="1">
      <alignment horizontal="center" vertical="center" wrapText="1"/>
    </xf>
    <xf numFmtId="0" fontId="43" fillId="16" borderId="99" xfId="1" applyFont="1" applyFill="1" applyBorder="1" applyAlignment="1">
      <alignment horizontal="center" vertical="center" wrapText="1"/>
    </xf>
    <xf numFmtId="0" fontId="43" fillId="16" borderId="59" xfId="1" applyFont="1" applyFill="1" applyBorder="1" applyAlignment="1">
      <alignment horizontal="center" vertical="center" wrapText="1"/>
    </xf>
    <xf numFmtId="0" fontId="43" fillId="16" borderId="116" xfId="1" applyFont="1" applyFill="1" applyBorder="1" applyAlignment="1">
      <alignment horizontal="center" vertical="center" wrapText="1"/>
    </xf>
    <xf numFmtId="0" fontId="43" fillId="16" borderId="101" xfId="1" applyFont="1" applyFill="1" applyBorder="1" applyAlignment="1">
      <alignment horizontal="center" vertical="center" wrapText="1"/>
    </xf>
    <xf numFmtId="0" fontId="43" fillId="16" borderId="102" xfId="1" applyFont="1" applyFill="1" applyBorder="1" applyAlignment="1">
      <alignment horizontal="center" vertical="center" wrapText="1"/>
    </xf>
    <xf numFmtId="0" fontId="43" fillId="16" borderId="103" xfId="1" applyFont="1" applyFill="1" applyBorder="1" applyAlignment="1">
      <alignment horizontal="center" vertical="center" wrapText="1"/>
    </xf>
    <xf numFmtId="0" fontId="39" fillId="16" borderId="117" xfId="1" applyFont="1" applyFill="1" applyBorder="1" applyAlignment="1">
      <alignment horizontal="center" vertical="center" wrapText="1"/>
    </xf>
    <xf numFmtId="0" fontId="40" fillId="17" borderId="110" xfId="1" applyFont="1" applyFill="1" applyBorder="1" applyAlignment="1">
      <alignment horizontal="center" vertical="center" wrapText="1"/>
    </xf>
    <xf numFmtId="0" fontId="20" fillId="17" borderId="13" xfId="1" applyFont="1" applyFill="1" applyBorder="1" applyAlignment="1">
      <alignment horizontal="justify" vertical="center" wrapText="1"/>
    </xf>
    <xf numFmtId="0" fontId="39" fillId="17" borderId="13" xfId="1" applyFont="1" applyFill="1" applyBorder="1" applyAlignment="1">
      <alignment horizontal="justify" vertical="center" wrapText="1"/>
    </xf>
    <xf numFmtId="0" fontId="39" fillId="17" borderId="13" xfId="1" applyFont="1" applyFill="1" applyBorder="1" applyAlignment="1">
      <alignment horizontal="center" vertical="center" wrapText="1"/>
    </xf>
    <xf numFmtId="0" fontId="39" fillId="18" borderId="0" xfId="1" applyFont="1" applyFill="1" applyAlignment="1">
      <alignment vertical="center" wrapText="1"/>
    </xf>
    <xf numFmtId="0" fontId="40" fillId="19" borderId="110" xfId="1" applyFont="1" applyFill="1" applyBorder="1" applyAlignment="1">
      <alignment horizontal="center" vertical="center" wrapText="1"/>
    </xf>
    <xf numFmtId="0" fontId="20" fillId="19" borderId="13" xfId="1" applyFont="1" applyFill="1" applyBorder="1" applyAlignment="1">
      <alignment horizontal="justify" vertical="center" wrapText="1"/>
    </xf>
    <xf numFmtId="0" fontId="39" fillId="19" borderId="13" xfId="1" applyFont="1" applyFill="1" applyBorder="1" applyAlignment="1">
      <alignment horizontal="center" vertical="center" wrapText="1"/>
    </xf>
    <xf numFmtId="0" fontId="39" fillId="19" borderId="13" xfId="1" applyFont="1" applyFill="1" applyBorder="1" applyAlignment="1">
      <alignment horizontal="justify" vertical="center" wrapText="1"/>
    </xf>
    <xf numFmtId="0" fontId="1" fillId="2" borderId="113" xfId="1" applyFont="1" applyFill="1" applyBorder="1" applyAlignment="1">
      <alignment horizontal="left" vertical="center" wrapText="1"/>
    </xf>
    <xf numFmtId="0" fontId="29" fillId="2" borderId="98" xfId="1" applyFont="1" applyFill="1" applyBorder="1" applyAlignment="1">
      <alignment horizontal="left" vertical="center" wrapText="1"/>
    </xf>
    <xf numFmtId="0" fontId="29" fillId="2" borderId="114" xfId="1" applyFont="1" applyFill="1" applyBorder="1" applyAlignment="1">
      <alignment horizontal="left" vertical="center" wrapText="1"/>
    </xf>
    <xf numFmtId="0" fontId="39" fillId="0" borderId="0" xfId="1" applyFont="1" applyAlignment="1">
      <alignment vertical="center" wrapText="1"/>
    </xf>
    <xf numFmtId="0" fontId="20" fillId="13" borderId="108" xfId="1" applyFont="1" applyFill="1" applyBorder="1" applyAlignment="1">
      <alignment horizontal="center" vertical="center" wrapText="1"/>
    </xf>
  </cellXfs>
  <cellStyles count="2">
    <cellStyle name="Normal" xfId="0" builtinId="0"/>
    <cellStyle name="Normal 2" xfId="1"/>
  </cellStyles>
  <dxfs count="42">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colors>
    <mruColors>
      <color rgb="FFFFFF66"/>
      <color rgb="FFFFFF99"/>
      <color rgb="FFFFFFFF"/>
      <color rgb="FFF664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213120</xdr:colOff>
      <xdr:row>0</xdr:row>
      <xdr:rowOff>152025</xdr:rowOff>
    </xdr:from>
    <xdr:ext cx="719849" cy="720000"/>
    <xdr:pic>
      <xdr:nvPicPr>
        <xdr:cNvPr id="2" name="image1.jpeg">
          <a:extLst>
            <a:ext uri="{FF2B5EF4-FFF2-40B4-BE49-F238E27FC236}">
              <a16:creationId xmlns:a16="http://schemas.microsoft.com/office/drawing/2014/main" id="{52952430-5FC3-4C5A-9E12-13C7C0E137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1245" y="152025"/>
          <a:ext cx="719849" cy="72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272651</xdr:colOff>
      <xdr:row>0</xdr:row>
      <xdr:rowOff>152025</xdr:rowOff>
    </xdr:from>
    <xdr:ext cx="719849" cy="720000"/>
    <xdr:pic>
      <xdr:nvPicPr>
        <xdr:cNvPr id="2" name="image1.jpeg">
          <a:extLst>
            <a:ext uri="{FF2B5EF4-FFF2-40B4-BE49-F238E27FC236}">
              <a16:creationId xmlns:a16="http://schemas.microsoft.com/office/drawing/2014/main" id="{52952430-5FC3-4C5A-9E12-13C7C0E137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776" y="152025"/>
          <a:ext cx="719849" cy="72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1540670</xdr:colOff>
      <xdr:row>13</xdr:row>
      <xdr:rowOff>97629</xdr:rowOff>
    </xdr:from>
    <xdr:to>
      <xdr:col>2</xdr:col>
      <xdr:colOff>2755108</xdr:colOff>
      <xdr:row>16</xdr:row>
      <xdr:rowOff>297656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8820" y="211929"/>
          <a:ext cx="1214438" cy="11430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394" y="211930"/>
          <a:ext cx="1214438" cy="1143000"/>
        </a:xfrm>
        <a:prstGeom prst="rect">
          <a:avLst/>
        </a:prstGeom>
      </xdr:spPr>
    </xdr:pic>
    <xdr:clientData/>
  </xdr:twoCellAnchor>
  <xdr:oneCellAnchor>
    <xdr:from>
      <xdr:col>8</xdr:col>
      <xdr:colOff>1180041</xdr:colOff>
      <xdr:row>25</xdr:row>
      <xdr:rowOff>312206</xdr:rowOff>
    </xdr:from>
    <xdr:ext cx="1956955" cy="255263"/>
    <mc:AlternateContent xmlns:mc="http://schemas.openxmlformats.org/markup-compatibility/2006">
      <mc:Choice xmlns:a14="http://schemas.microsoft.com/office/drawing/2010/main" Requires="a14">
        <xdr:sp macro="" textlink="">
          <xdr:nvSpPr>
            <xdr:cNvPr id="3" name="CuadroTexto 2"/>
            <xdr:cNvSpPr txBox="1"/>
          </xdr:nvSpPr>
          <xdr:spPr>
            <a:xfrm>
              <a:off x="16191441" y="11961281"/>
              <a:ext cx="195695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𝑝𝑒𝑟𝑠𝑜𝑛𝑎𝑠</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𝑎𝑠𝑖𝑠𝑡𝑒𝑛𝑡𝑒𝑠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MX" sz="800" b="0" i="1">
                            <a:latin typeface="Cambria Math" panose="02040503050406030204" pitchFamily="18" charset="0"/>
                          </a:rPr>
                          <m:t>𝑝𝑒𝑟𝑠𝑜𝑛𝑎𝑠</m:t>
                        </m:r>
                        <m:r>
                          <a:rPr lang="es-MX" sz="800" b="0" i="1">
                            <a:latin typeface="Cambria Math" panose="02040503050406030204" pitchFamily="18" charset="0"/>
                          </a:rPr>
                          <m:t> </m:t>
                        </m:r>
                        <m:r>
                          <a:rPr lang="es-MX" sz="800" b="0" i="1">
                            <a:latin typeface="Cambria Math" panose="02040503050406030204" pitchFamily="18" charset="0"/>
                          </a:rPr>
                          <m:t>𝑝𝑟𝑜𝑔𝑟𝑎𝑚𝑎𝑑𝑎𝑠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3" name="CuadroTexto 2"/>
            <xdr:cNvSpPr txBox="1"/>
          </xdr:nvSpPr>
          <xdr:spPr>
            <a:xfrm>
              <a:off x="16191441" y="11961281"/>
              <a:ext cx="195695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𝑝𝑒𝑟𝑠𝑜𝑛𝑎𝑠 𝑎𝑠𝑖𝑠𝑡𝑒𝑛𝑡𝑒𝑠)/(</a:t>
              </a:r>
              <a:r>
                <a:rPr lang="es-MX" sz="800" b="0" i="0">
                  <a:latin typeface="Cambria Math" panose="02040503050406030204" pitchFamily="18" charset="0"/>
                </a:rPr>
                <a:t>𝑁° 𝑡𝑜𝑡𝑎𝑙 𝑑𝑒 𝑝𝑒𝑟𝑠𝑜𝑛𝑎𝑠 𝑝𝑟𝑜𝑔𝑟𝑎𝑚𝑎𝑑𝑎𝑠)∗100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1206500</xdr:colOff>
      <xdr:row>25</xdr:row>
      <xdr:rowOff>879740</xdr:rowOff>
    </xdr:from>
    <xdr:ext cx="1982931" cy="255070"/>
    <mc:AlternateContent xmlns:mc="http://schemas.openxmlformats.org/markup-compatibility/2006">
      <mc:Choice xmlns:a14="http://schemas.microsoft.com/office/drawing/2010/main" Requires="a14">
        <xdr:sp macro="" textlink="">
          <xdr:nvSpPr>
            <xdr:cNvPr id="4" name="CuadroTexto 3"/>
            <xdr:cNvSpPr txBox="1"/>
          </xdr:nvSpPr>
          <xdr:spPr>
            <a:xfrm>
              <a:off x="16217900" y="12528815"/>
              <a:ext cx="1982931" cy="25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𝑝𝑒𝑟𝑠𝑜𝑛𝑎𝑠</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𝑐𝑜𝑛</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𝑐𝑎𝑙𝑖𝑓𝑖𝑐𝑎𝑐𝑖</m:t>
                        </m:r>
                        <m:r>
                          <a:rPr lang="es-MX" sz="800" b="0" i="1">
                            <a:solidFill>
                              <a:schemeClr val="tx1"/>
                            </a:solidFill>
                            <a:effectLst/>
                            <a:latin typeface="Cambria Math" panose="02040503050406030204" pitchFamily="18" charset="0"/>
                            <a:ea typeface="+mn-ea"/>
                            <a:cs typeface="+mn-cs"/>
                          </a:rPr>
                          <m:t>ó</m:t>
                        </m:r>
                        <m:r>
                          <a:rPr lang="es-MX" sz="800" b="0" i="1">
                            <a:solidFill>
                              <a:schemeClr val="tx1"/>
                            </a:solidFill>
                            <a:effectLst/>
                            <a:latin typeface="Cambria Math" panose="02040503050406030204" pitchFamily="18" charset="0"/>
                            <a:ea typeface="+mn-ea"/>
                            <a:cs typeface="+mn-cs"/>
                          </a:rPr>
                          <m:t>𝑛</m:t>
                        </m:r>
                        <m:r>
                          <a:rPr lang="es-CO" sz="800" b="0" i="1">
                            <a:solidFill>
                              <a:schemeClr val="tx1"/>
                            </a:solidFill>
                            <a:effectLst/>
                            <a:latin typeface="Cambria Math" panose="02040503050406030204" pitchFamily="18" charset="0"/>
                            <a:ea typeface="+mn-ea"/>
                            <a:cs typeface="+mn-cs"/>
                          </a:rPr>
                          <m:t>&gt;</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𝑎</m:t>
                        </m:r>
                        <m:r>
                          <a:rPr lang="es-MX" sz="800" b="0" i="1">
                            <a:solidFill>
                              <a:schemeClr val="tx1"/>
                            </a:solidFill>
                            <a:effectLst/>
                            <a:latin typeface="Cambria Math" panose="02040503050406030204" pitchFamily="18" charset="0"/>
                            <a:ea typeface="+mn-ea"/>
                            <a:cs typeface="+mn-cs"/>
                          </a:rPr>
                          <m:t> 3,5</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MX" sz="800" b="0" i="1">
                            <a:latin typeface="Cambria Math" panose="02040503050406030204" pitchFamily="18" charset="0"/>
                          </a:rPr>
                          <m:t>𝑝𝑒𝑟𝑠𝑜𝑛𝑎𝑠</m:t>
                        </m:r>
                        <m:r>
                          <a:rPr lang="es-MX" sz="800" b="0" i="1">
                            <a:latin typeface="Cambria Math" panose="02040503050406030204" pitchFamily="18" charset="0"/>
                          </a:rPr>
                          <m:t> </m:t>
                        </m:r>
                        <m:r>
                          <a:rPr lang="es-MX" sz="800" b="0" i="1">
                            <a:latin typeface="Cambria Math" panose="02040503050406030204" pitchFamily="18" charset="0"/>
                          </a:rPr>
                          <m:t>𝑒𝑣𝑎𝑙𝑢𝑎𝑑𝑎𝑠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4" name="CuadroTexto 3"/>
            <xdr:cNvSpPr txBox="1"/>
          </xdr:nvSpPr>
          <xdr:spPr>
            <a:xfrm>
              <a:off x="16217900" y="12528815"/>
              <a:ext cx="1982931" cy="25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 𝑝𝑒𝑟𝑠𝑜𝑛𝑎𝑠 𝑐𝑜𝑛 𝑐𝑎𝑙𝑖𝑓𝑖𝑐𝑎𝑐𝑖ó𝑛</a:t>
              </a:r>
              <a:r>
                <a:rPr lang="es-CO" sz="800" b="0" i="0">
                  <a:solidFill>
                    <a:schemeClr val="tx1"/>
                  </a:solidFill>
                  <a:effectLst/>
                  <a:latin typeface="Cambria Math" panose="02040503050406030204" pitchFamily="18" charset="0"/>
                  <a:ea typeface="+mn-ea"/>
                  <a:cs typeface="+mn-cs"/>
                </a:rPr>
                <a:t>&gt;</a:t>
              </a:r>
              <a:r>
                <a:rPr lang="es-MX" sz="800" b="0" i="0">
                  <a:solidFill>
                    <a:schemeClr val="tx1"/>
                  </a:solidFill>
                  <a:effectLst/>
                  <a:latin typeface="Cambria Math" panose="02040503050406030204" pitchFamily="18" charset="0"/>
                  <a:ea typeface="+mn-ea"/>
                  <a:cs typeface="+mn-cs"/>
                </a:rPr>
                <a:t> 𝑎 3,5)/(</a:t>
              </a:r>
              <a:r>
                <a:rPr lang="es-MX" sz="800" b="0" i="0">
                  <a:latin typeface="Cambria Math" panose="02040503050406030204" pitchFamily="18" charset="0"/>
                </a:rPr>
                <a:t>𝑁° 𝑡𝑜𝑡𝑎𝑙 𝑑𝑒 𝑝𝑒𝑟𝑠𝑜𝑛𝑎𝑠 𝑒𝑣𝑎𝑙𝑢𝑎𝑑𝑎𝑠)∗100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1132417</xdr:colOff>
      <xdr:row>24</xdr:row>
      <xdr:rowOff>846667</xdr:rowOff>
    </xdr:from>
    <xdr:ext cx="2034886" cy="254429"/>
    <mc:AlternateContent xmlns:mc="http://schemas.openxmlformats.org/markup-compatibility/2006">
      <mc:Choice xmlns:a14="http://schemas.microsoft.com/office/drawing/2010/main" Requires="a14">
        <xdr:sp macro="" textlink="">
          <xdr:nvSpPr>
            <xdr:cNvPr id="5" name="CuadroTexto 4"/>
            <xdr:cNvSpPr txBox="1"/>
          </xdr:nvSpPr>
          <xdr:spPr>
            <a:xfrm>
              <a:off x="16143817" y="10676467"/>
              <a:ext cx="2034886" cy="25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𝑑𝑜𝑐𝑢𝑚𝑒𝑛𝑡𝑜𝑠</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𝑎𝑐𝑡𝑢𝑎𝑙𝑖𝑧𝑎𝑑𝑜𝑠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MX" sz="800" b="0" i="1">
                            <a:latin typeface="Cambria Math" panose="02040503050406030204" pitchFamily="18" charset="0"/>
                          </a:rPr>
                          <m:t>𝑑𝑜𝑐𝑢𝑚𝑒𝑛𝑡𝑜𝑠</m:t>
                        </m:r>
                        <m:r>
                          <a:rPr lang="es-MX" sz="800" b="0" i="1">
                            <a:latin typeface="Cambria Math" panose="02040503050406030204" pitchFamily="18" charset="0"/>
                          </a:rPr>
                          <m:t> </m:t>
                        </m:r>
                        <m:r>
                          <a:rPr lang="es-MX" sz="800" b="0" i="1">
                            <a:latin typeface="Cambria Math" panose="02040503050406030204" pitchFamily="18" charset="0"/>
                          </a:rPr>
                          <m:t>𝑝𝑜𝑟</m:t>
                        </m:r>
                        <m:r>
                          <a:rPr lang="es-MX" sz="800" b="0" i="1">
                            <a:latin typeface="Cambria Math" panose="02040503050406030204" pitchFamily="18" charset="0"/>
                          </a:rPr>
                          <m:t> </m:t>
                        </m:r>
                        <m:r>
                          <a:rPr lang="es-MX" sz="800" b="0" i="1">
                            <a:latin typeface="Cambria Math" panose="02040503050406030204" pitchFamily="18" charset="0"/>
                          </a:rPr>
                          <m:t>𝑎𝑐𝑡𝑢𝑎𝑙𝑖𝑧𝑎𝑟</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5" name="CuadroTexto 4"/>
            <xdr:cNvSpPr txBox="1"/>
          </xdr:nvSpPr>
          <xdr:spPr>
            <a:xfrm>
              <a:off x="16143817" y="10676467"/>
              <a:ext cx="2034886" cy="25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𝑑𝑜𝑐𝑢𝑚𝑒𝑛𝑡𝑜𝑠 𝑎𝑐𝑡𝑢𝑎𝑙𝑖𝑧𝑎𝑑𝑜𝑠)/(</a:t>
              </a:r>
              <a:r>
                <a:rPr lang="es-MX" sz="800" b="0" i="0">
                  <a:latin typeface="Cambria Math" panose="02040503050406030204" pitchFamily="18" charset="0"/>
                </a:rPr>
                <a:t>𝑁° 𝑡𝑜𝑡𝑎𝑙 𝑑𝑒 𝑑𝑜𝑐𝑢𝑚𝑒𝑛𝑡𝑜𝑠 𝑝𝑜𝑟 𝑎𝑐𝑡𝑢𝑎𝑙𝑖𝑧𝑎𝑟)∗100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7</xdr:col>
      <xdr:colOff>2090303</xdr:colOff>
      <xdr:row>27</xdr:row>
      <xdr:rowOff>0</xdr:rowOff>
    </xdr:from>
    <xdr:ext cx="4175030" cy="255263"/>
    <mc:AlternateContent xmlns:mc="http://schemas.openxmlformats.org/markup-compatibility/2006">
      <mc:Choice xmlns:a14="http://schemas.microsoft.com/office/drawing/2010/main" Requires="a14">
        <xdr:sp macro="" textlink="">
          <xdr:nvSpPr>
            <xdr:cNvPr id="6" name="CuadroTexto 5"/>
            <xdr:cNvSpPr txBox="1"/>
          </xdr:nvSpPr>
          <xdr:spPr>
            <a:xfrm>
              <a:off x="15006203" y="16082626"/>
              <a:ext cx="4175030"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𝑎𝑐𝑐𝑖𝑜𝑛𝑒𝑠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𝑐𝑜𝑟𝑟𝑒𝑐𝑡𝑖𝑣𝑎𝑠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num>
                      <m:den>
                        <m:r>
                          <a:rPr lang="es-MX" sz="800" b="0" i="1">
                            <a:latin typeface="Cambria Math" panose="02040503050406030204" pitchFamily="18" charset="0"/>
                          </a:rPr>
                          <m:t>𝑁</m:t>
                        </m:r>
                        <m:r>
                          <a:rPr lang="es-MX"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𝑎𝑐𝑐𝑖𝑜𝑛𝑒𝑠</m:t>
                        </m:r>
                        <m:r>
                          <a:rPr lang="es-ES" sz="800" b="0" i="1">
                            <a:latin typeface="Cambria Math" panose="02040503050406030204" pitchFamily="18" charset="0"/>
                          </a:rPr>
                          <m:t> </m:t>
                        </m:r>
                        <m:r>
                          <a:rPr lang="es-ES" sz="800" b="0" i="1">
                            <a:latin typeface="Cambria Math" panose="02040503050406030204" pitchFamily="18" charset="0"/>
                          </a:rPr>
                          <m:t>𝑐𝑜𝑟𝑟𝑒𝑐𝑡𝑖𝑣𝑎𝑠</m:t>
                        </m:r>
                        <m:r>
                          <a:rPr lang="es-ES" sz="800" b="0" i="1">
                            <a:latin typeface="Cambria Math" panose="02040503050406030204" pitchFamily="18" charset="0"/>
                          </a:rPr>
                          <m:t> </m:t>
                        </m:r>
                        <m:r>
                          <a:rPr lang="es-ES" sz="800" b="0" i="1">
                            <a:latin typeface="Cambria Math" panose="02040503050406030204" pitchFamily="18" charset="0"/>
                          </a:rPr>
                          <m:t>𝑟𝑒𝑞𝑢𝑒𝑟𝑖𝑑𝑎𝑠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𝑎𝑐𝑢𝑒𝑟𝑑𝑜</m:t>
                        </m:r>
                        <m:r>
                          <a:rPr lang="es-ES" sz="800" b="0" i="1">
                            <a:latin typeface="Cambria Math" panose="02040503050406030204" pitchFamily="18" charset="0"/>
                          </a:rPr>
                          <m:t> </m:t>
                        </m:r>
                        <m:r>
                          <a:rPr lang="es-ES" sz="800" b="0" i="1">
                            <a:latin typeface="Cambria Math" panose="02040503050406030204" pitchFamily="18" charset="0"/>
                          </a:rPr>
                          <m:t>𝑎</m:t>
                        </m:r>
                        <m:r>
                          <a:rPr lang="es-ES" sz="800" b="0" i="1">
                            <a:latin typeface="Cambria Math" panose="02040503050406030204" pitchFamily="18" charset="0"/>
                          </a:rPr>
                          <m:t> </m:t>
                        </m:r>
                        <m:r>
                          <a:rPr lang="es-ES" sz="800" b="0" i="1">
                            <a:latin typeface="Cambria Math" panose="02040503050406030204" pitchFamily="18" charset="0"/>
                          </a:rPr>
                          <m:t>𝑙𝑜𝑠</m:t>
                        </m:r>
                        <m:r>
                          <a:rPr lang="es-ES" sz="800" b="0" i="1">
                            <a:latin typeface="Cambria Math" panose="02040503050406030204" pitchFamily="18" charset="0"/>
                          </a:rPr>
                          <m:t> </m:t>
                        </m:r>
                        <m:r>
                          <a:rPr lang="es-ES" sz="800" b="0" i="1">
                            <a:latin typeface="Cambria Math" panose="02040503050406030204" pitchFamily="18" charset="0"/>
                          </a:rPr>
                          <m:t>𝑇𝑁𝐶</m:t>
                        </m:r>
                        <m:r>
                          <a:rPr lang="es-ES" sz="800" b="0" i="1">
                            <a:latin typeface="Cambria Math" panose="02040503050406030204" pitchFamily="18" charset="0"/>
                          </a:rPr>
                          <m:t> </m:t>
                        </m:r>
                        <m:r>
                          <a:rPr lang="es-ES" sz="800" b="0" i="1">
                            <a:latin typeface="Cambria Math" panose="02040503050406030204" pitchFamily="18" charset="0"/>
                          </a:rPr>
                          <m:t>𝑝𝑜𝑟</m:t>
                        </m:r>
                        <m:r>
                          <a:rPr lang="es-ES" sz="800" b="0" i="1">
                            <a:latin typeface="Cambria Math" panose="02040503050406030204" pitchFamily="18" charset="0"/>
                          </a:rPr>
                          <m:t> </m:t>
                        </m:r>
                        <m:r>
                          <a:rPr lang="es-ES" sz="800" b="0" i="1">
                            <a:latin typeface="Cambria Math" panose="02040503050406030204" pitchFamily="18" charset="0"/>
                          </a:rPr>
                          <m:t>𝑒𝑟𝑟𝑜𝑟</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𝑑𝑖𝑔𝑖𝑡𝑎𝑐𝑖</m:t>
                        </m:r>
                        <m:r>
                          <a:rPr lang="es-ES" sz="800" b="0" i="1">
                            <a:latin typeface="Cambria Math" panose="02040503050406030204" pitchFamily="18" charset="0"/>
                          </a:rPr>
                          <m:t>ó</m:t>
                        </m:r>
                        <m:r>
                          <a:rPr lang="es-ES" sz="800" b="0" i="1">
                            <a:latin typeface="Cambria Math" panose="02040503050406030204" pitchFamily="18" charset="0"/>
                          </a:rPr>
                          <m:t>𝑛</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6" name="CuadroTexto 5"/>
            <xdr:cNvSpPr txBox="1"/>
          </xdr:nvSpPr>
          <xdr:spPr>
            <a:xfrm>
              <a:off x="15006203" y="16082626"/>
              <a:ext cx="4175030"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𝑎𝑐𝑐𝑖𝑜𝑛𝑒𝑠 𝑐𝑜𝑟𝑟𝑒𝑐𝑡𝑖𝑣𝑎𝑠 𝑟𝑒𝑎𝑙𝑖𝑧𝑎𝑑𝑎𝑠</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a:t>
              </a:r>
              <a:r>
                <a:rPr lang="es-ES" sz="800" b="0" i="0">
                  <a:latin typeface="Cambria Math" panose="02040503050406030204" pitchFamily="18" charset="0"/>
                </a:rPr>
                <a:t>𝑑𝑒 𝑎𝑐𝑐𝑖𝑜𝑛𝑒𝑠 𝑐𝑜𝑟𝑟𝑒𝑐𝑡𝑖𝑣𝑎𝑠 𝑟𝑒𝑞𝑢𝑒𝑟𝑖𝑑𝑎𝑠 𝑑𝑒 𝑎𝑐𝑢𝑒𝑟𝑑𝑜 𝑎 𝑙𝑜𝑠 𝑇𝑁𝐶 𝑝𝑜𝑟 𝑒𝑟𝑟𝑜𝑟 𝑑𝑒 𝑑𝑖𝑔𝑖𝑡𝑎𝑐𝑖ó𝑛</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866773</xdr:colOff>
      <xdr:row>24</xdr:row>
      <xdr:rowOff>0</xdr:rowOff>
    </xdr:from>
    <xdr:ext cx="2519894" cy="255583"/>
    <mc:AlternateContent xmlns:mc="http://schemas.openxmlformats.org/markup-compatibility/2006">
      <mc:Choice xmlns:a14="http://schemas.microsoft.com/office/drawing/2010/main" Requires="a14">
        <xdr:sp macro="" textlink="">
          <xdr:nvSpPr>
            <xdr:cNvPr id="7" name="CuadroTexto 6"/>
            <xdr:cNvSpPr txBox="1"/>
          </xdr:nvSpPr>
          <xdr:spPr>
            <a:xfrm>
              <a:off x="15878173" y="6044407"/>
              <a:ext cx="2519894" cy="2555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𝑐𝑒𝑟𝑡𝑖𝑓𝑖𝑐𝑎𝑑𝑜𝑠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𝑑𝑒</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𝑐𝑎𝑙𝑖𝑏𝑟𝑎𝑐𝑖</m:t>
                        </m:r>
                        <m:r>
                          <a:rPr lang="es-ES" sz="800" b="0" i="1">
                            <a:solidFill>
                              <a:schemeClr val="tx1"/>
                            </a:solidFill>
                            <a:effectLst/>
                            <a:latin typeface="Cambria Math" panose="02040503050406030204" pitchFamily="18" charset="0"/>
                            <a:ea typeface="+mn-ea"/>
                            <a:cs typeface="+mn-cs"/>
                          </a:rPr>
                          <m:t>ó</m:t>
                        </m:r>
                        <m:r>
                          <a:rPr lang="es-ES" sz="800" b="0" i="1">
                            <a:solidFill>
                              <a:schemeClr val="tx1"/>
                            </a:solidFill>
                            <a:effectLst/>
                            <a:latin typeface="Cambria Math" panose="02040503050406030204" pitchFamily="18" charset="0"/>
                            <a:ea typeface="+mn-ea"/>
                            <a:cs typeface="+mn-cs"/>
                          </a:rPr>
                          <m:t>𝑛</m:t>
                        </m:r>
                      </m:num>
                      <m:den>
                        <m:r>
                          <a:rPr lang="es-ES" sz="800" b="0" i="1">
                            <a:solidFill>
                              <a:schemeClr val="tx1"/>
                            </a:solidFill>
                            <a:effectLst/>
                            <a:latin typeface="Cambria Math" panose="02040503050406030204" pitchFamily="18" charset="0"/>
                            <a:ea typeface="+mn-ea"/>
                            <a:cs typeface="+mn-cs"/>
                          </a:rPr>
                          <m:t>1</m:t>
                        </m:r>
                        <m:r>
                          <a:rPr lang="es-ES" sz="800" b="0" i="1">
                            <a:latin typeface="Cambria Math" panose="02040503050406030204" pitchFamily="18" charset="0"/>
                          </a:rPr>
                          <m:t> </m:t>
                        </m:r>
                        <m:r>
                          <a:rPr lang="es-ES" sz="800" b="0" i="1">
                            <a:latin typeface="Cambria Math" panose="02040503050406030204" pitchFamily="18" charset="0"/>
                          </a:rPr>
                          <m:t>𝑐𝑒𝑟𝑡𝑖𝑓𝑖𝑐𝑎𝑑𝑜𝑠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𝑐𝑎𝑙𝑖𝑏𝑟𝑎𝑐𝑖</m:t>
                        </m:r>
                        <m:r>
                          <a:rPr lang="es-ES" sz="800" b="0" i="1">
                            <a:latin typeface="Cambria Math" panose="02040503050406030204" pitchFamily="18" charset="0"/>
                          </a:rPr>
                          <m:t>ó</m:t>
                        </m:r>
                        <m:r>
                          <a:rPr lang="es-ES" sz="800" b="0" i="1">
                            <a:latin typeface="Cambria Math" panose="02040503050406030204" pitchFamily="18" charset="0"/>
                          </a:rPr>
                          <m:t>𝑛</m:t>
                        </m:r>
                        <m:r>
                          <a:rPr lang="es-ES" sz="800" b="0" i="1">
                            <a:latin typeface="Cambria Math" panose="02040503050406030204" pitchFamily="18" charset="0"/>
                          </a:rPr>
                          <m:t> </m:t>
                        </m:r>
                        <m:r>
                          <a:rPr lang="es-ES" sz="800" b="0" i="1">
                            <a:latin typeface="Cambria Math" panose="02040503050406030204" pitchFamily="18" charset="0"/>
                          </a:rPr>
                          <m:t>𝑎</m:t>
                        </m:r>
                        <m:r>
                          <a:rPr lang="es-ES" sz="800" b="0" i="1">
                            <a:latin typeface="Cambria Math" panose="02040503050406030204" pitchFamily="18" charset="0"/>
                          </a:rPr>
                          <m:t> </m:t>
                        </m:r>
                        <m:r>
                          <a:rPr lang="es-ES" sz="800" b="0" i="1">
                            <a:latin typeface="Cambria Math" panose="02040503050406030204" pitchFamily="18" charset="0"/>
                          </a:rPr>
                          <m:t>𝑠𝑜𝑙𝑖𝑐𝑖𝑡𝑎𝑟</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7" name="CuadroTexto 6"/>
            <xdr:cNvSpPr txBox="1"/>
          </xdr:nvSpPr>
          <xdr:spPr>
            <a:xfrm>
              <a:off x="15878173" y="6044407"/>
              <a:ext cx="2519894" cy="2555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𝑐𝑒𝑟𝑡𝑖𝑓𝑖𝑐𝑎𝑑𝑜𝑠 𝑑𝑒 𝑐𝑎𝑙𝑖𝑏𝑟𝑎𝑐𝑖ó𝑛</a:t>
              </a:r>
              <a:r>
                <a:rPr lang="es-MX" sz="800" b="0" i="0">
                  <a:solidFill>
                    <a:schemeClr val="tx1"/>
                  </a:solidFill>
                  <a:effectLst/>
                  <a:latin typeface="Cambria Math" panose="02040503050406030204" pitchFamily="18" charset="0"/>
                  <a:ea typeface="+mn-ea"/>
                  <a:cs typeface="+mn-cs"/>
                </a:rPr>
                <a:t>)/(</a:t>
              </a:r>
              <a:r>
                <a:rPr lang="es-ES" sz="800" b="0" i="0">
                  <a:solidFill>
                    <a:schemeClr val="tx1"/>
                  </a:solidFill>
                  <a:effectLst/>
                  <a:latin typeface="Cambria Math" panose="02040503050406030204" pitchFamily="18" charset="0"/>
                  <a:ea typeface="+mn-ea"/>
                  <a:cs typeface="+mn-cs"/>
                </a:rPr>
                <a:t>1</a:t>
              </a:r>
              <a:r>
                <a:rPr lang="es-ES" sz="800" b="0" i="0">
                  <a:latin typeface="Cambria Math" panose="02040503050406030204" pitchFamily="18" charset="0"/>
                </a:rPr>
                <a:t> 𝑐𝑒𝑟𝑡𝑖𝑓𝑖𝑐𝑎𝑑𝑜𝑠 𝑑𝑒 𝑐𝑎𝑙𝑖𝑏𝑟𝑎𝑐𝑖ó𝑛 𝑎 𝑠𝑜𝑙𝑖𝑐𝑖𝑡𝑎𝑟</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929366</xdr:colOff>
      <xdr:row>24</xdr:row>
      <xdr:rowOff>1306285</xdr:rowOff>
    </xdr:from>
    <xdr:ext cx="2655360" cy="254429"/>
    <mc:AlternateContent xmlns:mc="http://schemas.openxmlformats.org/markup-compatibility/2006">
      <mc:Choice xmlns:a14="http://schemas.microsoft.com/office/drawing/2010/main" Requires="a14">
        <xdr:sp macro="" textlink="">
          <xdr:nvSpPr>
            <xdr:cNvPr id="8" name="CuadroTexto 7"/>
            <xdr:cNvSpPr txBox="1"/>
          </xdr:nvSpPr>
          <xdr:spPr>
            <a:xfrm>
              <a:off x="15951652" y="6082392"/>
              <a:ext cx="2655360" cy="25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𝑣𝑎𝑙𝑖𝑑𝑎𝑑𝑐𝑖𝑜𝑛𝑒𝑠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𝑣𝑎𝑙𝑖𝑑𝑎𝑑𝑐𝑖𝑜𝑛𝑒𝑠</m:t>
                        </m:r>
                        <m:r>
                          <a:rPr lang="es-ES" sz="800" b="0" i="1">
                            <a:latin typeface="Cambria Math" panose="02040503050406030204" pitchFamily="18" charset="0"/>
                          </a:rPr>
                          <m:t> </m:t>
                        </m:r>
                        <m:r>
                          <a:rPr lang="es-ES" sz="800" b="0" i="1">
                            <a:latin typeface="Cambria Math" panose="02040503050406030204" pitchFamily="18" charset="0"/>
                          </a:rPr>
                          <m:t>𝑝𝑟𝑜𝑔𝑟𝑎𝑚𝑎𝑑𝑎𝑠</m:t>
                        </m:r>
                        <m:r>
                          <a:rPr lang="es-ES" sz="800" b="0" i="1">
                            <a:latin typeface="Cambria Math" panose="02040503050406030204" pitchFamily="18" charset="0"/>
                          </a:rPr>
                          <m:t> </m:t>
                        </m:r>
                        <m:r>
                          <a:rPr lang="es-ES" sz="800" b="0" i="1">
                            <a:latin typeface="Cambria Math" panose="02040503050406030204" pitchFamily="18" charset="0"/>
                          </a:rPr>
                          <m:t>𝑎</m:t>
                        </m:r>
                        <m:r>
                          <a:rPr lang="es-ES" sz="800" b="0" i="1">
                            <a:latin typeface="Cambria Math" panose="02040503050406030204" pitchFamily="18" charset="0"/>
                          </a:rPr>
                          <m:t> </m:t>
                        </m:r>
                        <m:r>
                          <a:rPr lang="es-ES" sz="800" b="0" i="1">
                            <a:latin typeface="Cambria Math" panose="02040503050406030204" pitchFamily="18" charset="0"/>
                          </a:rPr>
                          <m:t>𝑟𝑒𝑎𝑙𝑖𝑧𝑎𝑟</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8" name="CuadroTexto 7"/>
            <xdr:cNvSpPr txBox="1"/>
          </xdr:nvSpPr>
          <xdr:spPr>
            <a:xfrm>
              <a:off x="15951652" y="6082392"/>
              <a:ext cx="2655360" cy="25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𝑣𝑎𝑙𝑖𝑑𝑎𝑑𝑐𝑖𝑜𝑛𝑒𝑠 𝑟𝑒𝑎𝑙𝑖𝑧𝑎𝑑𝑎𝑠</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𝑣𝑎𝑙𝑖𝑑𝑎𝑑𝑐𝑖𝑜𝑛𝑒𝑠 𝑝𝑟𝑜𝑔𝑟𝑎𝑚𝑎𝑑𝑎𝑠 𝑎 𝑟𝑒𝑎𝑙𝑖𝑧𝑎𝑟</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288013</xdr:colOff>
      <xdr:row>24</xdr:row>
      <xdr:rowOff>381000</xdr:rowOff>
    </xdr:from>
    <xdr:ext cx="3624795" cy="255263"/>
    <mc:AlternateContent xmlns:mc="http://schemas.openxmlformats.org/markup-compatibility/2006">
      <mc:Choice xmlns:a14="http://schemas.microsoft.com/office/drawing/2010/main" Requires="a14">
        <xdr:sp macro="" textlink="">
          <xdr:nvSpPr>
            <xdr:cNvPr id="9" name="CuadroTexto 8"/>
            <xdr:cNvSpPr txBox="1"/>
          </xdr:nvSpPr>
          <xdr:spPr>
            <a:xfrm>
              <a:off x="15310299" y="5157107"/>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𝑎𝑐𝑡𝑎𝑠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𝑎𝑐𝑡𝑎𝑠</m:t>
                        </m:r>
                        <m:r>
                          <a:rPr lang="es-ES" sz="800" b="0" i="1">
                            <a:latin typeface="Cambria Math" panose="02040503050406030204" pitchFamily="18" charset="0"/>
                          </a:rPr>
                          <m:t> </m:t>
                        </m:r>
                        <m:r>
                          <a:rPr lang="es-ES" sz="800" b="0" i="1">
                            <a:latin typeface="Cambria Math" panose="02040503050406030204" pitchFamily="18" charset="0"/>
                          </a:rPr>
                          <m:t>𝑎</m:t>
                        </m:r>
                        <m:r>
                          <a:rPr lang="es-ES" sz="800" b="0" i="1">
                            <a:latin typeface="Cambria Math" panose="02040503050406030204" pitchFamily="18" charset="0"/>
                          </a:rPr>
                          <m:t> </m:t>
                        </m:r>
                        <m:r>
                          <a:rPr lang="es-ES" sz="800" b="0" i="1">
                            <a:latin typeface="Cambria Math" panose="02040503050406030204" pitchFamily="18" charset="0"/>
                          </a:rPr>
                          <m:t>𝑟𝑒𝑎𝑙𝑖𝑧𝑎𝑟</m:t>
                        </m:r>
                        <m:r>
                          <a:rPr lang="es-ES" sz="800" b="0" i="1">
                            <a:latin typeface="Cambria Math" panose="02040503050406030204" pitchFamily="18" charset="0"/>
                          </a:rPr>
                          <m:t> </m:t>
                        </m:r>
                        <m:r>
                          <a:rPr lang="es-ES" sz="800" b="0" i="1">
                            <a:latin typeface="Cambria Math" panose="02040503050406030204" pitchFamily="18" charset="0"/>
                          </a:rPr>
                          <m:t>𝑐𝑜𝑛</m:t>
                        </m:r>
                        <m:r>
                          <a:rPr lang="es-ES" sz="800" b="0" i="1">
                            <a:latin typeface="Cambria Math" panose="02040503050406030204" pitchFamily="18" charset="0"/>
                          </a:rPr>
                          <m:t> </m:t>
                        </m:r>
                        <m:r>
                          <a:rPr lang="es-ES" sz="800" b="0" i="1">
                            <a:latin typeface="Cambria Math" panose="02040503050406030204" pitchFamily="18" charset="0"/>
                          </a:rPr>
                          <m:t>𝑒𝑙</m:t>
                        </m:r>
                        <m:r>
                          <a:rPr lang="es-ES" sz="800" b="0" i="1">
                            <a:latin typeface="Cambria Math" panose="02040503050406030204" pitchFamily="18" charset="0"/>
                          </a:rPr>
                          <m:t> </m:t>
                        </m:r>
                        <m:r>
                          <a:rPr lang="es-ES" sz="800" b="0" i="1">
                            <a:latin typeface="Cambria Math" panose="02040503050406030204" pitchFamily="18" charset="0"/>
                          </a:rPr>
                          <m:t>𝑎𝑛𝑎𝑙𝑖𝑠𝑠𝑖𝑠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𝑙𝑜𝑠</m:t>
                        </m:r>
                        <m:r>
                          <a:rPr lang="es-ES" sz="800" b="0" i="1">
                            <a:latin typeface="Cambria Math" panose="02040503050406030204" pitchFamily="18" charset="0"/>
                          </a:rPr>
                          <m:t> </m:t>
                        </m:r>
                        <m:r>
                          <a:rPr lang="es-ES" sz="800" b="0" i="1">
                            <a:latin typeface="Cambria Math" panose="02040503050406030204" pitchFamily="18" charset="0"/>
                          </a:rPr>
                          <m:t>𝑟𝑎𝑛𝑔𝑜𝑠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𝑚𝑒𝑑𝑖𝑐𝑖𝑜𝑛</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9" name="CuadroTexto 8"/>
            <xdr:cNvSpPr txBox="1"/>
          </xdr:nvSpPr>
          <xdr:spPr>
            <a:xfrm>
              <a:off x="15310299" y="5157107"/>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𝑎𝑐𝑡𝑎𝑠 𝑟𝑒𝑎𝑙𝑖𝑧𝑎𝑑𝑎𝑠</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𝑎𝑐𝑡𝑎𝑠 𝑎 𝑟𝑒𝑎𝑙𝑖𝑧𝑎𝑟 𝑐𝑜𝑛 𝑒𝑙 𝑎𝑛𝑎𝑙𝑖𝑠𝑠𝑖𝑠 𝑑𝑒 𝑙𝑜𝑠 𝑟𝑎𝑛𝑔𝑜𝑠 𝑑𝑒 𝑚𝑒𝑑𝑖𝑐𝑖𝑜𝑛</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754441</xdr:colOff>
      <xdr:row>23</xdr:row>
      <xdr:rowOff>299356</xdr:rowOff>
    </xdr:from>
    <xdr:ext cx="2921000" cy="255583"/>
    <mc:AlternateContent xmlns:mc="http://schemas.openxmlformats.org/markup-compatibility/2006">
      <mc:Choice xmlns:a14="http://schemas.microsoft.com/office/drawing/2010/main" Requires="a14">
        <xdr:sp macro="" textlink="">
          <xdr:nvSpPr>
            <xdr:cNvPr id="11" name="CuadroTexto 10"/>
            <xdr:cNvSpPr txBox="1"/>
          </xdr:nvSpPr>
          <xdr:spPr>
            <a:xfrm>
              <a:off x="15776727" y="4068535"/>
              <a:ext cx="2921000" cy="2555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CO" sz="800" b="0" i="1">
                            <a:solidFill>
                              <a:schemeClr val="tx1"/>
                            </a:solidFill>
                            <a:effectLst/>
                            <a:latin typeface="Cambria Math" panose="02040503050406030204" pitchFamily="18" charset="0"/>
                            <a:ea typeface="+mn-ea"/>
                            <a:cs typeface="+mn-cs"/>
                          </a:rPr>
                          <m:t>𝑡𝑟𝑎𝑏𝑎𝑗𝑜𝑠</m:t>
                        </m:r>
                        <m:r>
                          <a:rPr lang="es-CO" sz="800" b="0" i="1">
                            <a:solidFill>
                              <a:schemeClr val="tx1"/>
                            </a:solidFill>
                            <a:effectLst/>
                            <a:latin typeface="Cambria Math" panose="02040503050406030204" pitchFamily="18" charset="0"/>
                            <a:ea typeface="+mn-ea"/>
                            <a:cs typeface="+mn-cs"/>
                          </a:rPr>
                          <m:t> </m:t>
                        </m:r>
                        <m:r>
                          <a:rPr lang="es-CO" sz="800" b="0" i="1">
                            <a:solidFill>
                              <a:schemeClr val="tx1"/>
                            </a:solidFill>
                            <a:effectLst/>
                            <a:latin typeface="Cambria Math" panose="02040503050406030204" pitchFamily="18" charset="0"/>
                            <a:ea typeface="+mn-ea"/>
                            <a:cs typeface="+mn-cs"/>
                          </a:rPr>
                          <m:t>𝑛𝑜</m:t>
                        </m:r>
                        <m:r>
                          <a:rPr lang="es-CO" sz="800" b="0" i="1">
                            <a:solidFill>
                              <a:schemeClr val="tx1"/>
                            </a:solidFill>
                            <a:effectLst/>
                            <a:latin typeface="Cambria Math" panose="02040503050406030204" pitchFamily="18" charset="0"/>
                            <a:ea typeface="+mn-ea"/>
                            <a:cs typeface="+mn-cs"/>
                          </a:rPr>
                          <m:t> </m:t>
                        </m:r>
                        <m:r>
                          <a:rPr lang="es-CO" sz="800" b="0" i="1">
                            <a:solidFill>
                              <a:schemeClr val="tx1"/>
                            </a:solidFill>
                            <a:effectLst/>
                            <a:latin typeface="Cambria Math" panose="02040503050406030204" pitchFamily="18" charset="0"/>
                            <a:ea typeface="+mn-ea"/>
                            <a:cs typeface="+mn-cs"/>
                          </a:rPr>
                          <m:t>𝑐𝑜𝑛𝑓𝑜𝑟𝑚𝑒𝑠</m:t>
                        </m:r>
                        <m:r>
                          <a:rPr lang="es-CO" sz="800" b="0" i="1">
                            <a:solidFill>
                              <a:schemeClr val="tx1"/>
                            </a:solidFill>
                            <a:effectLst/>
                            <a:latin typeface="Cambria Math" panose="02040503050406030204" pitchFamily="18" charset="0"/>
                            <a:ea typeface="+mn-ea"/>
                            <a:cs typeface="+mn-cs"/>
                          </a:rPr>
                          <m:t> </m:t>
                        </m:r>
                        <m:r>
                          <a:rPr lang="es-CO" sz="800" b="0" i="1">
                            <a:solidFill>
                              <a:schemeClr val="tx1"/>
                            </a:solidFill>
                            <a:effectLst/>
                            <a:latin typeface="Cambria Math" panose="02040503050406030204" pitchFamily="18" charset="0"/>
                            <a:ea typeface="+mn-ea"/>
                            <a:cs typeface="+mn-cs"/>
                          </a:rPr>
                          <m:t>𝑎𝑛𝑎𝑙𝑖𝑧𝑎𝑑𝑜𝑠</m:t>
                        </m:r>
                      </m:num>
                      <m:den>
                        <m:r>
                          <a:rPr lang="es-ES" sz="800" b="0" i="1">
                            <a:solidFill>
                              <a:schemeClr val="tx1"/>
                            </a:solidFill>
                            <a:effectLst/>
                            <a:latin typeface="Cambria Math" panose="02040503050406030204" pitchFamily="18" charset="0"/>
                            <a:ea typeface="+mn-ea"/>
                            <a:cs typeface="+mn-cs"/>
                          </a:rPr>
                          <m:t>𝑇𝑟𝑎𝑏𝑎𝑗𝑜𝑠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𝑛𝑜</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𝑐𝑜𝑛𝑓𝑜𝑟𝑚𝑒𝑠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𝑝𝑟𝑜𝑔𝑟𝑎𝑚𝑎𝑑𝑜𝑠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𝑝𝑎𝑟𝑎</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𝑠𝑒𝑟</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𝑎𝑛𝑎𝑙𝑖𝑧𝑎𝑟</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1" name="CuadroTexto 10"/>
            <xdr:cNvSpPr txBox="1"/>
          </xdr:nvSpPr>
          <xdr:spPr>
            <a:xfrm>
              <a:off x="15776727" y="4068535"/>
              <a:ext cx="2921000" cy="2555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CO" sz="800" b="0" i="0">
                  <a:solidFill>
                    <a:schemeClr val="tx1"/>
                  </a:solidFill>
                  <a:effectLst/>
                  <a:latin typeface="Cambria Math" panose="02040503050406030204" pitchFamily="18" charset="0"/>
                  <a:ea typeface="+mn-ea"/>
                  <a:cs typeface="+mn-cs"/>
                </a:rPr>
                <a:t>𝑡𝑟𝑎𝑏𝑎𝑗𝑜𝑠 𝑛𝑜 𝑐𝑜𝑛𝑓𝑜𝑟𝑚𝑒𝑠 𝑎𝑛𝑎𝑙𝑖𝑧𝑎𝑑𝑜𝑠</a:t>
              </a:r>
              <a:r>
                <a:rPr lang="es-MX" sz="800" b="0" i="0">
                  <a:solidFill>
                    <a:schemeClr val="tx1"/>
                  </a:solidFill>
                  <a:effectLst/>
                  <a:latin typeface="Cambria Math" panose="02040503050406030204" pitchFamily="18" charset="0"/>
                  <a:ea typeface="+mn-ea"/>
                  <a:cs typeface="+mn-cs"/>
                </a:rPr>
                <a:t>)/(</a:t>
              </a:r>
              <a:r>
                <a:rPr lang="es-ES" sz="800" b="0" i="0">
                  <a:solidFill>
                    <a:schemeClr val="tx1"/>
                  </a:solidFill>
                  <a:effectLst/>
                  <a:latin typeface="Cambria Math" panose="02040503050406030204" pitchFamily="18" charset="0"/>
                  <a:ea typeface="+mn-ea"/>
                  <a:cs typeface="+mn-cs"/>
                </a:rPr>
                <a:t>𝑇𝑟𝑎𝑏𝑎𝑗𝑜𝑠 𝑛𝑜 𝑐𝑜𝑛𝑓𝑜𝑟𝑚𝑒𝑠 𝑝𝑟𝑜𝑔𝑟𝑎𝑚𝑎𝑑𝑜𝑠 𝑝𝑎𝑟𝑎 𝑠𝑒𝑟 𝑎𝑛𝑎𝑙𝑖𝑧𝑎𝑟</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539749</xdr:colOff>
      <xdr:row>23</xdr:row>
      <xdr:rowOff>721178</xdr:rowOff>
    </xdr:from>
    <xdr:ext cx="3312583" cy="275167"/>
    <mc:AlternateContent xmlns:mc="http://schemas.openxmlformats.org/markup-compatibility/2006">
      <mc:Choice xmlns:a14="http://schemas.microsoft.com/office/drawing/2010/main" Requires="a14">
        <xdr:sp macro="" textlink="">
          <xdr:nvSpPr>
            <xdr:cNvPr id="12" name="CuadroTexto 11"/>
            <xdr:cNvSpPr txBox="1"/>
          </xdr:nvSpPr>
          <xdr:spPr>
            <a:xfrm>
              <a:off x="15562035" y="4490357"/>
              <a:ext cx="3312583" cy="275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𝑐𝑜𝑟𝑟𝑒𝑐𝑐𝑖𝑜𝑛𝑒𝑠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𝑑𝑒</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𝑙𝑜𝑠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𝑟𝑎𝑛𝑔𝑜𝑠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𝑑𝑒</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𝑚𝑒𝑑𝑖𝑐𝑖𝑜𝑛</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𝑐𝑜𝑟𝑟𝑒𝑐𝑐𝑖𝑜𝑛𝑒𝑠</m:t>
                        </m:r>
                        <m:r>
                          <a:rPr lang="es-ES" sz="800" b="0" i="1">
                            <a:latin typeface="Cambria Math" panose="02040503050406030204" pitchFamily="18" charset="0"/>
                          </a:rPr>
                          <m:t> </m:t>
                        </m:r>
                        <m:r>
                          <a:rPr lang="es-ES" sz="800" b="0" i="1">
                            <a:latin typeface="Cambria Math" panose="02040503050406030204" pitchFamily="18" charset="0"/>
                          </a:rPr>
                          <m:t>𝑒𝑛𝑐𝑜𝑛𝑡𝑟𝑎𝑠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𝑙𝑜𝑠</m:t>
                        </m:r>
                        <m:r>
                          <a:rPr lang="es-ES" sz="800" b="0" i="1">
                            <a:latin typeface="Cambria Math" panose="02040503050406030204" pitchFamily="18" charset="0"/>
                          </a:rPr>
                          <m:t> </m:t>
                        </m:r>
                        <m:r>
                          <a:rPr lang="es-ES" sz="800" b="0" i="1">
                            <a:latin typeface="Cambria Math" panose="02040503050406030204" pitchFamily="18" charset="0"/>
                          </a:rPr>
                          <m:t>𝑟𝑎𝑛𝑔𝑜𝑠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𝑚𝑒𝑑𝑖𝑐𝑖𝑜𝑛𝑒𝑠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2" name="CuadroTexto 11"/>
            <xdr:cNvSpPr txBox="1"/>
          </xdr:nvSpPr>
          <xdr:spPr>
            <a:xfrm>
              <a:off x="15562035" y="4490357"/>
              <a:ext cx="3312583" cy="275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𝑐𝑜𝑟𝑟𝑒𝑐𝑐𝑖𝑜𝑛𝑒𝑠 𝑟𝑒𝑎𝑙𝑖𝑧𝑎𝑑𝑎𝑠 𝑑𝑒 𝑙𝑜𝑠 𝑟𝑎𝑛𝑔𝑜𝑠 𝑑𝑒 𝑚𝑒𝑑𝑖𝑐𝑖𝑜𝑛</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𝑐𝑜𝑟𝑟𝑒𝑐𝑐𝑖𝑜𝑛𝑒𝑠 𝑒𝑛𝑐𝑜𝑛𝑡𝑟𝑎𝑠 𝑑𝑒 𝑙𝑜𝑠 𝑟𝑎𝑛𝑔𝑜𝑠 𝑑𝑒 𝑚𝑒𝑑𝑖𝑐𝑖𝑜𝑛𝑒𝑠</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370416</xdr:colOff>
      <xdr:row>26</xdr:row>
      <xdr:rowOff>328084</xdr:rowOff>
    </xdr:from>
    <xdr:ext cx="3624795" cy="255263"/>
    <mc:AlternateContent xmlns:mc="http://schemas.openxmlformats.org/markup-compatibility/2006">
      <mc:Choice xmlns:a14="http://schemas.microsoft.com/office/drawing/2010/main" Requires="a14">
        <xdr:sp macro="" textlink="">
          <xdr:nvSpPr>
            <xdr:cNvPr id="13" name="CuadroTexto 12"/>
            <xdr:cNvSpPr txBox="1"/>
          </xdr:nvSpPr>
          <xdr:spPr>
            <a:xfrm>
              <a:off x="15381816" y="13491634"/>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𝑎𝑐𝑡𝑎𝑠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𝑎𝑐𝑡𝑎𝑠</m:t>
                        </m:r>
                        <m:r>
                          <a:rPr lang="es-ES" sz="800" b="0" i="1">
                            <a:latin typeface="Cambria Math" panose="02040503050406030204" pitchFamily="18" charset="0"/>
                          </a:rPr>
                          <m:t> </m:t>
                        </m:r>
                        <m:r>
                          <a:rPr lang="es-ES" sz="800" b="0" i="1">
                            <a:latin typeface="Cambria Math" panose="02040503050406030204" pitchFamily="18" charset="0"/>
                          </a:rPr>
                          <m:t>𝑎</m:t>
                        </m:r>
                        <m:r>
                          <a:rPr lang="es-ES" sz="800" b="0" i="1">
                            <a:latin typeface="Cambria Math" panose="02040503050406030204" pitchFamily="18" charset="0"/>
                          </a:rPr>
                          <m:t> </m:t>
                        </m:r>
                        <m:r>
                          <a:rPr lang="es-ES" sz="800" b="0" i="1">
                            <a:latin typeface="Cambria Math" panose="02040503050406030204" pitchFamily="18" charset="0"/>
                          </a:rPr>
                          <m:t>𝑟𝑒𝑎𝑙𝑖𝑧𝑎𝑟</m:t>
                        </m:r>
                        <m:r>
                          <a:rPr lang="es-ES" sz="800" b="0" i="1">
                            <a:latin typeface="Cambria Math" panose="02040503050406030204" pitchFamily="18" charset="0"/>
                          </a:rPr>
                          <m:t> </m:t>
                        </m:r>
                        <m:r>
                          <a:rPr lang="es-ES" sz="800" b="0" i="1">
                            <a:latin typeface="Cambria Math" panose="02040503050406030204" pitchFamily="18" charset="0"/>
                          </a:rPr>
                          <m:t>𝑐𝑜𝑛</m:t>
                        </m:r>
                        <m:r>
                          <a:rPr lang="es-ES" sz="800" b="0" i="1">
                            <a:latin typeface="Cambria Math" panose="02040503050406030204" pitchFamily="18" charset="0"/>
                          </a:rPr>
                          <m:t> </m:t>
                        </m:r>
                        <m:r>
                          <a:rPr lang="es-ES" sz="800" b="0" i="1">
                            <a:latin typeface="Cambria Math" panose="02040503050406030204" pitchFamily="18" charset="0"/>
                          </a:rPr>
                          <m:t>𝑒𝑙</m:t>
                        </m:r>
                        <m:r>
                          <a:rPr lang="es-ES" sz="800" b="0" i="1">
                            <a:latin typeface="Cambria Math" panose="02040503050406030204" pitchFamily="18" charset="0"/>
                          </a:rPr>
                          <m:t> </m:t>
                        </m:r>
                        <m:r>
                          <a:rPr lang="es-ES" sz="800" b="0" i="1">
                            <a:latin typeface="Cambria Math" panose="02040503050406030204" pitchFamily="18" charset="0"/>
                          </a:rPr>
                          <m:t>𝑎𝑛𝑎𝑙𝑖𝑠𝑠𝑖𝑠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𝑙𝑜𝑠</m:t>
                        </m:r>
                        <m:r>
                          <a:rPr lang="es-ES" sz="800" b="0" i="1">
                            <a:latin typeface="Cambria Math" panose="02040503050406030204" pitchFamily="18" charset="0"/>
                          </a:rPr>
                          <m:t> </m:t>
                        </m:r>
                        <m:r>
                          <a:rPr lang="es-ES" sz="800" b="0" i="1">
                            <a:latin typeface="Cambria Math" panose="02040503050406030204" pitchFamily="18" charset="0"/>
                          </a:rPr>
                          <m:t>𝑟𝑎𝑛𝑔𝑜𝑠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𝑚𝑒𝑑𝑖𝑐𝑖𝑜𝑛</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3" name="CuadroTexto 12"/>
            <xdr:cNvSpPr txBox="1"/>
          </xdr:nvSpPr>
          <xdr:spPr>
            <a:xfrm>
              <a:off x="15381816" y="13491634"/>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𝑎𝑐𝑡𝑎𝑠 𝑟𝑒𝑎𝑙𝑖𝑧𝑎𝑑𝑎𝑠</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𝑎𝑐𝑡𝑎𝑠 𝑎 𝑟𝑒𝑎𝑙𝑖𝑧𝑎𝑟 𝑐𝑜𝑛 𝑒𝑙 𝑎𝑛𝑎𝑙𝑖𝑠𝑠𝑖𝑠 𝑑𝑒 𝑙𝑜𝑠 𝑟𝑎𝑛𝑔𝑜𝑠 𝑑𝑒 𝑚𝑒𝑑𝑖𝑐𝑖𝑜𝑛</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613834</xdr:colOff>
      <xdr:row>26</xdr:row>
      <xdr:rowOff>910167</xdr:rowOff>
    </xdr:from>
    <xdr:ext cx="3312583" cy="275167"/>
    <mc:AlternateContent xmlns:mc="http://schemas.openxmlformats.org/markup-compatibility/2006">
      <mc:Choice xmlns:a14="http://schemas.microsoft.com/office/drawing/2010/main" Requires="a14">
        <xdr:sp macro="" textlink="">
          <xdr:nvSpPr>
            <xdr:cNvPr id="14" name="CuadroTexto 13"/>
            <xdr:cNvSpPr txBox="1"/>
          </xdr:nvSpPr>
          <xdr:spPr>
            <a:xfrm>
              <a:off x="15625234" y="14073717"/>
              <a:ext cx="3312583" cy="275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𝑐𝑜𝑟𝑟𝑒𝑐𝑐𝑖𝑜𝑛𝑒𝑠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𝑑𝑒</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𝑙𝑜𝑠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𝑟𝑎𝑛𝑔𝑜𝑠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𝑑𝑒</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𝑚𝑒𝑑𝑖𝑐𝑖𝑜𝑛</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𝑐𝑜𝑟𝑟𝑒𝑐𝑐𝑖𝑜𝑛𝑒𝑠</m:t>
                        </m:r>
                        <m:r>
                          <a:rPr lang="es-ES" sz="800" b="0" i="1">
                            <a:latin typeface="Cambria Math" panose="02040503050406030204" pitchFamily="18" charset="0"/>
                          </a:rPr>
                          <m:t> </m:t>
                        </m:r>
                        <m:r>
                          <a:rPr lang="es-ES" sz="800" b="0" i="1">
                            <a:latin typeface="Cambria Math" panose="02040503050406030204" pitchFamily="18" charset="0"/>
                          </a:rPr>
                          <m:t>𝑒𝑛𝑐𝑜𝑛𝑡𝑟𝑎𝑠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𝑙𝑜𝑠</m:t>
                        </m:r>
                        <m:r>
                          <a:rPr lang="es-ES" sz="800" b="0" i="1">
                            <a:latin typeface="Cambria Math" panose="02040503050406030204" pitchFamily="18" charset="0"/>
                          </a:rPr>
                          <m:t> </m:t>
                        </m:r>
                        <m:r>
                          <a:rPr lang="es-ES" sz="800" b="0" i="1">
                            <a:latin typeface="Cambria Math" panose="02040503050406030204" pitchFamily="18" charset="0"/>
                          </a:rPr>
                          <m:t>𝑟𝑎𝑛𝑔𝑜𝑠</m:t>
                        </m:r>
                        <m:r>
                          <a:rPr lang="es-ES" sz="800" b="0" i="1">
                            <a:latin typeface="Cambria Math" panose="02040503050406030204" pitchFamily="18" charset="0"/>
                          </a:rPr>
                          <m:t> </m:t>
                        </m:r>
                        <m:r>
                          <a:rPr lang="es-ES" sz="800" b="0" i="1">
                            <a:latin typeface="Cambria Math" panose="02040503050406030204" pitchFamily="18" charset="0"/>
                          </a:rPr>
                          <m:t>𝑑𝑒</m:t>
                        </m:r>
                        <m:r>
                          <a:rPr lang="es-ES" sz="800" b="0" i="1">
                            <a:latin typeface="Cambria Math" panose="02040503050406030204" pitchFamily="18" charset="0"/>
                          </a:rPr>
                          <m:t> </m:t>
                        </m:r>
                        <m:r>
                          <a:rPr lang="es-ES" sz="800" b="0" i="1">
                            <a:latin typeface="Cambria Math" panose="02040503050406030204" pitchFamily="18" charset="0"/>
                          </a:rPr>
                          <m:t>𝑚𝑒𝑑𝑖𝑐𝑖𝑜𝑛𝑒𝑠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4" name="CuadroTexto 13"/>
            <xdr:cNvSpPr txBox="1"/>
          </xdr:nvSpPr>
          <xdr:spPr>
            <a:xfrm>
              <a:off x="15625234" y="14073717"/>
              <a:ext cx="3312583" cy="275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𝑐𝑜𝑟𝑟𝑒𝑐𝑐𝑖𝑜𝑛𝑒𝑠 𝑟𝑒𝑎𝑙𝑖𝑧𝑎𝑑𝑎𝑠 𝑑𝑒 𝑙𝑜𝑠 𝑟𝑎𝑛𝑔𝑜𝑠 𝑑𝑒 𝑚𝑒𝑑𝑖𝑐𝑖𝑜𝑛</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𝑐𝑜𝑟𝑟𝑒𝑐𝑐𝑖𝑜𝑛𝑒𝑠 𝑒𝑛𝑐𝑜𝑛𝑡𝑟𝑎𝑠 𝑑𝑒 𝑙𝑜𝑠 𝑟𝑎𝑛𝑔𝑜𝑠 𝑑𝑒 𝑚𝑒𝑑𝑖𝑐𝑖𝑜𝑛𝑒𝑠</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1111250</xdr:colOff>
      <xdr:row>27</xdr:row>
      <xdr:rowOff>0</xdr:rowOff>
    </xdr:from>
    <xdr:ext cx="1956955" cy="255263"/>
    <mc:AlternateContent xmlns:mc="http://schemas.openxmlformats.org/markup-compatibility/2006">
      <mc:Choice xmlns:a14="http://schemas.microsoft.com/office/drawing/2010/main" Requires="a14">
        <xdr:sp macro="" textlink="">
          <xdr:nvSpPr>
            <xdr:cNvPr id="15" name="CuadroTexto 14"/>
            <xdr:cNvSpPr txBox="1"/>
          </xdr:nvSpPr>
          <xdr:spPr>
            <a:xfrm>
              <a:off x="16122650" y="23401866"/>
              <a:ext cx="195695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𝑝𝑒𝑟𝑠𝑜𝑛𝑎𝑠</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𝑎𝑠𝑖𝑠𝑡𝑒𝑛𝑡𝑒𝑠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MX" sz="800" b="0" i="1">
                            <a:latin typeface="Cambria Math" panose="02040503050406030204" pitchFamily="18" charset="0"/>
                          </a:rPr>
                          <m:t>𝑝𝑒𝑟𝑠𝑜𝑛𝑎𝑠</m:t>
                        </m:r>
                        <m:r>
                          <a:rPr lang="es-MX" sz="800" b="0" i="1">
                            <a:latin typeface="Cambria Math" panose="02040503050406030204" pitchFamily="18" charset="0"/>
                          </a:rPr>
                          <m:t> </m:t>
                        </m:r>
                        <m:r>
                          <a:rPr lang="es-MX" sz="800" b="0" i="1">
                            <a:latin typeface="Cambria Math" panose="02040503050406030204" pitchFamily="18" charset="0"/>
                          </a:rPr>
                          <m:t>𝑝𝑟𝑜𝑔𝑟𝑎𝑚𝑎𝑑𝑎𝑠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5" name="CuadroTexto 14"/>
            <xdr:cNvSpPr txBox="1"/>
          </xdr:nvSpPr>
          <xdr:spPr>
            <a:xfrm>
              <a:off x="16122650" y="23401866"/>
              <a:ext cx="195695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𝑝𝑒𝑟𝑠𝑜𝑛𝑎𝑠 𝑎𝑠𝑖𝑠𝑡𝑒𝑛𝑡𝑒𝑠)/(</a:t>
              </a:r>
              <a:r>
                <a:rPr lang="es-MX" sz="800" b="0" i="0">
                  <a:latin typeface="Cambria Math" panose="02040503050406030204" pitchFamily="18" charset="0"/>
                </a:rPr>
                <a:t>𝑁° 𝑡𝑜𝑡𝑎𝑙 𝑑𝑒 𝑝𝑒𝑟𝑠𝑜𝑛𝑎𝑠 𝑝𝑟𝑜𝑔𝑟𝑎𝑚𝑎𝑑𝑎𝑠)∗100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1143000</xdr:colOff>
      <xdr:row>27</xdr:row>
      <xdr:rowOff>0</xdr:rowOff>
    </xdr:from>
    <xdr:ext cx="1982931" cy="255070"/>
    <mc:AlternateContent xmlns:mc="http://schemas.openxmlformats.org/markup-compatibility/2006">
      <mc:Choice xmlns:a14="http://schemas.microsoft.com/office/drawing/2010/main" Requires="a14">
        <xdr:sp macro="" textlink="">
          <xdr:nvSpPr>
            <xdr:cNvPr id="16" name="CuadroTexto 15"/>
            <xdr:cNvSpPr txBox="1"/>
          </xdr:nvSpPr>
          <xdr:spPr>
            <a:xfrm>
              <a:off x="16154400" y="23835783"/>
              <a:ext cx="1982931" cy="25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𝑝𝑒𝑟𝑠𝑜𝑛𝑎𝑠</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𝑐𝑜𝑛</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𝑐𝑎𝑙𝑖𝑓𝑖𝑐𝑎𝑐𝑖</m:t>
                        </m:r>
                        <m:r>
                          <a:rPr lang="es-MX" sz="800" b="0" i="1">
                            <a:solidFill>
                              <a:schemeClr val="tx1"/>
                            </a:solidFill>
                            <a:effectLst/>
                            <a:latin typeface="Cambria Math" panose="02040503050406030204" pitchFamily="18" charset="0"/>
                            <a:ea typeface="+mn-ea"/>
                            <a:cs typeface="+mn-cs"/>
                          </a:rPr>
                          <m:t>ó</m:t>
                        </m:r>
                        <m:r>
                          <a:rPr lang="es-MX" sz="800" b="0" i="1">
                            <a:solidFill>
                              <a:schemeClr val="tx1"/>
                            </a:solidFill>
                            <a:effectLst/>
                            <a:latin typeface="Cambria Math" panose="02040503050406030204" pitchFamily="18" charset="0"/>
                            <a:ea typeface="+mn-ea"/>
                            <a:cs typeface="+mn-cs"/>
                          </a:rPr>
                          <m:t>𝑛</m:t>
                        </m:r>
                        <m:r>
                          <a:rPr lang="es-CO" sz="800" b="0" i="1">
                            <a:solidFill>
                              <a:schemeClr val="tx1"/>
                            </a:solidFill>
                            <a:effectLst/>
                            <a:latin typeface="Cambria Math" panose="02040503050406030204" pitchFamily="18" charset="0"/>
                            <a:ea typeface="+mn-ea"/>
                            <a:cs typeface="+mn-cs"/>
                          </a:rPr>
                          <m:t>&gt;</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𝑎</m:t>
                        </m:r>
                        <m:r>
                          <a:rPr lang="es-MX" sz="800" b="0" i="1">
                            <a:solidFill>
                              <a:schemeClr val="tx1"/>
                            </a:solidFill>
                            <a:effectLst/>
                            <a:latin typeface="Cambria Math" panose="02040503050406030204" pitchFamily="18" charset="0"/>
                            <a:ea typeface="+mn-ea"/>
                            <a:cs typeface="+mn-cs"/>
                          </a:rPr>
                          <m:t> 3,5</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MX" sz="800" b="0" i="1">
                            <a:latin typeface="Cambria Math" panose="02040503050406030204" pitchFamily="18" charset="0"/>
                          </a:rPr>
                          <m:t>𝑝𝑒𝑟𝑠𝑜𝑛𝑎𝑠</m:t>
                        </m:r>
                        <m:r>
                          <a:rPr lang="es-MX" sz="800" b="0" i="1">
                            <a:latin typeface="Cambria Math" panose="02040503050406030204" pitchFamily="18" charset="0"/>
                          </a:rPr>
                          <m:t> </m:t>
                        </m:r>
                        <m:r>
                          <a:rPr lang="es-MX" sz="800" b="0" i="1">
                            <a:latin typeface="Cambria Math" panose="02040503050406030204" pitchFamily="18" charset="0"/>
                          </a:rPr>
                          <m:t>𝑒𝑣𝑎𝑙𝑢𝑎𝑑𝑎𝑠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6" name="CuadroTexto 15"/>
            <xdr:cNvSpPr txBox="1"/>
          </xdr:nvSpPr>
          <xdr:spPr>
            <a:xfrm>
              <a:off x="16154400" y="23835783"/>
              <a:ext cx="1982931" cy="25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 𝑝𝑒𝑟𝑠𝑜𝑛𝑎𝑠 𝑐𝑜𝑛 𝑐𝑎𝑙𝑖𝑓𝑖𝑐𝑎𝑐𝑖ó𝑛</a:t>
              </a:r>
              <a:r>
                <a:rPr lang="es-CO" sz="800" b="0" i="0">
                  <a:solidFill>
                    <a:schemeClr val="tx1"/>
                  </a:solidFill>
                  <a:effectLst/>
                  <a:latin typeface="Cambria Math" panose="02040503050406030204" pitchFamily="18" charset="0"/>
                  <a:ea typeface="+mn-ea"/>
                  <a:cs typeface="+mn-cs"/>
                </a:rPr>
                <a:t>&gt;</a:t>
              </a:r>
              <a:r>
                <a:rPr lang="es-MX" sz="800" b="0" i="0">
                  <a:solidFill>
                    <a:schemeClr val="tx1"/>
                  </a:solidFill>
                  <a:effectLst/>
                  <a:latin typeface="Cambria Math" panose="02040503050406030204" pitchFamily="18" charset="0"/>
                  <a:ea typeface="+mn-ea"/>
                  <a:cs typeface="+mn-cs"/>
                </a:rPr>
                <a:t> 𝑎 3,5)/(</a:t>
              </a:r>
              <a:r>
                <a:rPr lang="es-MX" sz="800" b="0" i="0">
                  <a:latin typeface="Cambria Math" panose="02040503050406030204" pitchFamily="18" charset="0"/>
                </a:rPr>
                <a:t>𝑁° 𝑡𝑜𝑡𝑎𝑙 𝑑𝑒 𝑝𝑒𝑟𝑠𝑜𝑛𝑎𝑠 𝑒𝑣𝑎𝑙𝑢𝑎𝑑𝑎𝑠)∗100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1301750</xdr:colOff>
      <xdr:row>27</xdr:row>
      <xdr:rowOff>0</xdr:rowOff>
    </xdr:from>
    <xdr:ext cx="2034886" cy="254429"/>
    <mc:AlternateContent xmlns:mc="http://schemas.openxmlformats.org/markup-compatibility/2006">
      <mc:Choice xmlns:a14="http://schemas.microsoft.com/office/drawing/2010/main" Requires="a14">
        <xdr:sp macro="" textlink="">
          <xdr:nvSpPr>
            <xdr:cNvPr id="17" name="CuadroTexto 16"/>
            <xdr:cNvSpPr txBox="1"/>
          </xdr:nvSpPr>
          <xdr:spPr>
            <a:xfrm>
              <a:off x="16313150" y="21101050"/>
              <a:ext cx="2034886" cy="25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𝑑𝑜𝑐𝑢𝑚𝑒𝑛𝑡𝑜𝑠</m:t>
                        </m:r>
                        <m:r>
                          <a:rPr lang="es-MX" sz="800" b="0" i="1">
                            <a:solidFill>
                              <a:schemeClr val="tx1"/>
                            </a:solidFill>
                            <a:effectLst/>
                            <a:latin typeface="Cambria Math" panose="02040503050406030204" pitchFamily="18" charset="0"/>
                            <a:ea typeface="+mn-ea"/>
                            <a:cs typeface="+mn-cs"/>
                          </a:rPr>
                          <m:t> </m:t>
                        </m:r>
                        <m:r>
                          <a:rPr lang="es-MX" sz="800" b="0" i="1">
                            <a:solidFill>
                              <a:schemeClr val="tx1"/>
                            </a:solidFill>
                            <a:effectLst/>
                            <a:latin typeface="Cambria Math" panose="02040503050406030204" pitchFamily="18" charset="0"/>
                            <a:ea typeface="+mn-ea"/>
                            <a:cs typeface="+mn-cs"/>
                          </a:rPr>
                          <m:t>𝑎𝑐𝑡𝑢𝑎𝑙𝑖𝑧𝑎𝑑𝑜𝑠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MX" sz="800" b="0" i="1">
                            <a:latin typeface="Cambria Math" panose="02040503050406030204" pitchFamily="18" charset="0"/>
                          </a:rPr>
                          <m:t>𝑑𝑜𝑐𝑢𝑚𝑒𝑛𝑡𝑜𝑠</m:t>
                        </m:r>
                        <m:r>
                          <a:rPr lang="es-MX" sz="800" b="0" i="1">
                            <a:latin typeface="Cambria Math" panose="02040503050406030204" pitchFamily="18" charset="0"/>
                          </a:rPr>
                          <m:t> </m:t>
                        </m:r>
                        <m:r>
                          <a:rPr lang="es-MX" sz="800" b="0" i="1">
                            <a:latin typeface="Cambria Math" panose="02040503050406030204" pitchFamily="18" charset="0"/>
                          </a:rPr>
                          <m:t>𝑝𝑜𝑟</m:t>
                        </m:r>
                        <m:r>
                          <a:rPr lang="es-MX" sz="800" b="0" i="1">
                            <a:latin typeface="Cambria Math" panose="02040503050406030204" pitchFamily="18" charset="0"/>
                          </a:rPr>
                          <m:t> </m:t>
                        </m:r>
                        <m:r>
                          <a:rPr lang="es-MX" sz="800" b="0" i="1">
                            <a:latin typeface="Cambria Math" panose="02040503050406030204" pitchFamily="18" charset="0"/>
                          </a:rPr>
                          <m:t>𝑎𝑐𝑡𝑢𝑎𝑙𝑖𝑧𝑎𝑟</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7" name="CuadroTexto 16"/>
            <xdr:cNvSpPr txBox="1"/>
          </xdr:nvSpPr>
          <xdr:spPr>
            <a:xfrm>
              <a:off x="16313150" y="21101050"/>
              <a:ext cx="2034886" cy="25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𝑑𝑜𝑐𝑢𝑚𝑒𝑛𝑡𝑜𝑠 𝑎𝑐𝑡𝑢𝑎𝑙𝑖𝑧𝑎𝑑𝑜𝑠)/(</a:t>
              </a:r>
              <a:r>
                <a:rPr lang="es-MX" sz="800" b="0" i="0">
                  <a:latin typeface="Cambria Math" panose="02040503050406030204" pitchFamily="18" charset="0"/>
                </a:rPr>
                <a:t>𝑁° 𝑡𝑜𝑡𝑎𝑙 𝑑𝑒 𝑑𝑜𝑐𝑢𝑚𝑒𝑛𝑡𝑜𝑠 𝑝𝑜𝑟 𝑎𝑐𝑡𝑢𝑎𝑙𝑖𝑧𝑎𝑟)∗100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310766</xdr:colOff>
      <xdr:row>27</xdr:row>
      <xdr:rowOff>0</xdr:rowOff>
    </xdr:from>
    <xdr:ext cx="3624795" cy="255263"/>
    <mc:AlternateContent xmlns:mc="http://schemas.openxmlformats.org/markup-compatibility/2006">
      <mc:Choice xmlns:a14="http://schemas.microsoft.com/office/drawing/2010/main" Requires="a14">
        <xdr:sp macro="" textlink="">
          <xdr:nvSpPr>
            <xdr:cNvPr id="18" name="CuadroTexto 17"/>
            <xdr:cNvSpPr txBox="1"/>
          </xdr:nvSpPr>
          <xdr:spPr>
            <a:xfrm>
              <a:off x="15322166" y="18174855"/>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𝑎𝑐𝑡𝑎𝑠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𝑎𝑐𝑡𝑎𝑠</m:t>
                        </m:r>
                        <m:r>
                          <a:rPr lang="es-ES" sz="800" b="0" i="1">
                            <a:latin typeface="Cambria Math" panose="02040503050406030204" pitchFamily="18" charset="0"/>
                          </a:rPr>
                          <m:t> </m:t>
                        </m:r>
                        <m:r>
                          <a:rPr lang="es-ES" sz="800" b="0" i="1">
                            <a:latin typeface="Cambria Math" panose="02040503050406030204" pitchFamily="18" charset="0"/>
                          </a:rPr>
                          <m:t>𝑎</m:t>
                        </m:r>
                        <m:r>
                          <a:rPr lang="es-ES" sz="800" b="0" i="1">
                            <a:latin typeface="Cambria Math" panose="02040503050406030204" pitchFamily="18" charset="0"/>
                          </a:rPr>
                          <m:t> </m:t>
                        </m:r>
                        <m:r>
                          <a:rPr lang="es-ES" sz="800" b="0" i="1">
                            <a:latin typeface="Cambria Math" panose="02040503050406030204" pitchFamily="18" charset="0"/>
                          </a:rPr>
                          <m:t>𝑟𝑒𝑎𝑙𝑖𝑧𝑎𝑟</m:t>
                        </m:r>
                        <m:r>
                          <a:rPr lang="es-ES" sz="800" b="0" i="1">
                            <a:latin typeface="Cambria Math" panose="02040503050406030204" pitchFamily="18" charset="0"/>
                          </a:rPr>
                          <m:t> </m:t>
                        </m:r>
                        <m:r>
                          <a:rPr lang="es-ES" sz="800" b="0" i="1">
                            <a:latin typeface="Cambria Math" panose="02040503050406030204" pitchFamily="18" charset="0"/>
                          </a:rPr>
                          <m:t>𝑐𝑜𝑛</m:t>
                        </m:r>
                        <m:r>
                          <a:rPr lang="es-ES" sz="800" b="0" i="1">
                            <a:latin typeface="Cambria Math" panose="02040503050406030204" pitchFamily="18" charset="0"/>
                          </a:rPr>
                          <m:t>  </m:t>
                        </m:r>
                        <m:r>
                          <a:rPr lang="es-ES" sz="800" b="0" i="1">
                            <a:latin typeface="Cambria Math" panose="02040503050406030204" pitchFamily="18" charset="0"/>
                          </a:rPr>
                          <m:t>𝑙𝑜𝑠</m:t>
                        </m:r>
                        <m:r>
                          <a:rPr lang="es-ES" sz="800" b="0" i="1">
                            <a:latin typeface="Cambria Math" panose="02040503050406030204" pitchFamily="18" charset="0"/>
                          </a:rPr>
                          <m:t> </m:t>
                        </m:r>
                        <m:r>
                          <a:rPr lang="es-ES" sz="800" b="0" i="1">
                            <a:latin typeface="Cambria Math" panose="02040503050406030204" pitchFamily="18" charset="0"/>
                          </a:rPr>
                          <m:t>𝑡𝑟𝑎𝑏𝑎𝑗𝑜𝑠</m:t>
                        </m:r>
                        <m:r>
                          <a:rPr lang="es-ES" sz="800" b="0" i="1">
                            <a:latin typeface="Cambria Math" panose="02040503050406030204" pitchFamily="18" charset="0"/>
                          </a:rPr>
                          <m:t> </m:t>
                        </m:r>
                        <m:r>
                          <a:rPr lang="es-ES" sz="800" b="0" i="1">
                            <a:latin typeface="Cambria Math" panose="02040503050406030204" pitchFamily="18" charset="0"/>
                          </a:rPr>
                          <m:t>𝑛𝑜</m:t>
                        </m:r>
                        <m:r>
                          <a:rPr lang="es-ES" sz="800" b="0" i="1">
                            <a:latin typeface="Cambria Math" panose="02040503050406030204" pitchFamily="18" charset="0"/>
                          </a:rPr>
                          <m:t> </m:t>
                        </m:r>
                        <m:r>
                          <a:rPr lang="es-ES" sz="800" b="0" i="1">
                            <a:latin typeface="Cambria Math" panose="02040503050406030204" pitchFamily="18" charset="0"/>
                          </a:rPr>
                          <m:t>𝑐𝑜𝑛𝑓𝑜𝑟𝑚𝑒𝑠</m:t>
                        </m:r>
                        <m:r>
                          <a:rPr lang="es-ES" sz="800" b="0" i="1">
                            <a:latin typeface="Cambria Math" panose="02040503050406030204" pitchFamily="18" charset="0"/>
                          </a:rPr>
                          <m:t> </m:t>
                        </m:r>
                        <m:r>
                          <a:rPr lang="es-ES" sz="800" b="0" i="1">
                            <a:latin typeface="Cambria Math" panose="02040503050406030204" pitchFamily="18" charset="0"/>
                          </a:rPr>
                          <m:t>𝑠𝑖𝑚𝑖𝑙𝑎𝑟𝑒𝑠</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8" name="CuadroTexto 17"/>
            <xdr:cNvSpPr txBox="1"/>
          </xdr:nvSpPr>
          <xdr:spPr>
            <a:xfrm>
              <a:off x="15322166" y="18174855"/>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𝑎𝑐𝑡𝑎𝑠 𝑟𝑒𝑎𝑙𝑖𝑧𝑎𝑑𝑎𝑠</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𝑎𝑐𝑡𝑎𝑠 𝑎 𝑟𝑒𝑎𝑙𝑖𝑧𝑎𝑟 𝑐𝑜𝑛  𝑙𝑜𝑠 𝑡𝑟𝑎𝑏𝑎𝑗𝑜𝑠 𝑛𝑜 𝑐𝑜𝑛𝑓𝑜𝑟𝑚𝑒𝑠 𝑠𝑖𝑚𝑖𝑙𝑎𝑟𝑒𝑠</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oneCellAnchor>
    <xdr:from>
      <xdr:col>8</xdr:col>
      <xdr:colOff>244379</xdr:colOff>
      <xdr:row>27</xdr:row>
      <xdr:rowOff>0</xdr:rowOff>
    </xdr:from>
    <xdr:ext cx="3624795" cy="255263"/>
    <mc:AlternateContent xmlns:mc="http://schemas.openxmlformats.org/markup-compatibility/2006">
      <mc:Choice xmlns:a14="http://schemas.microsoft.com/office/drawing/2010/main" Requires="a14">
        <xdr:sp macro="" textlink="">
          <xdr:nvSpPr>
            <xdr:cNvPr id="19" name="CuadroTexto 18"/>
            <xdr:cNvSpPr txBox="1"/>
          </xdr:nvSpPr>
          <xdr:spPr>
            <a:xfrm>
              <a:off x="15255779" y="18976302"/>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MX" sz="800" b="0" i="1">
                            <a:latin typeface="Cambria Math" panose="02040503050406030204" pitchFamily="18" charset="0"/>
                          </a:rPr>
                        </m:ctrlPr>
                      </m:fPr>
                      <m:num>
                        <m:r>
                          <a:rPr lang="es-MX" sz="800" b="0" i="1">
                            <a:solidFill>
                              <a:schemeClr val="tx1"/>
                            </a:solidFill>
                            <a:effectLst/>
                            <a:latin typeface="Cambria Math" panose="02040503050406030204" pitchFamily="18" charset="0"/>
                            <a:ea typeface="+mn-ea"/>
                            <a:cs typeface="+mn-cs"/>
                          </a:rPr>
                          <m:t>𝑁</m:t>
                        </m:r>
                        <m:r>
                          <a:rPr lang="es-MX" sz="800" b="0" i="1">
                            <a:solidFill>
                              <a:schemeClr val="tx1"/>
                            </a:solidFill>
                            <a:effectLst/>
                            <a:latin typeface="Cambria Math" panose="02040503050406030204" pitchFamily="18" charset="0"/>
                            <a:ea typeface="+mn-ea"/>
                            <a:cs typeface="+mn-cs"/>
                          </a:rPr>
                          <m:t>°</m:t>
                        </m:r>
                        <m:r>
                          <a:rPr lang="es-MX" sz="800" b="0" i="1">
                            <a:solidFill>
                              <a:schemeClr val="tx1"/>
                            </a:solidFill>
                            <a:effectLst/>
                            <a:latin typeface="Cambria Math" panose="02040503050406030204" pitchFamily="18" charset="0"/>
                            <a:ea typeface="+mn-ea"/>
                            <a:cs typeface="+mn-cs"/>
                          </a:rPr>
                          <m:t>𝑑𝑒</m:t>
                        </m:r>
                        <m:r>
                          <a:rPr lang="es-MX"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𝑎𝑐𝑐𝑖𝑜𝑛𝑒𝑠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𝑐𝑜𝑟𝑟𝑒𝑐𝑡𝑖𝑣𝑎𝑠</m:t>
                        </m:r>
                        <m:r>
                          <a:rPr lang="es-ES" sz="800" b="0" i="1">
                            <a:solidFill>
                              <a:schemeClr val="tx1"/>
                            </a:solidFill>
                            <a:effectLst/>
                            <a:latin typeface="Cambria Math" panose="02040503050406030204" pitchFamily="18" charset="0"/>
                            <a:ea typeface="+mn-ea"/>
                            <a:cs typeface="+mn-cs"/>
                          </a:rPr>
                          <m:t> </m:t>
                        </m:r>
                        <m:r>
                          <a:rPr lang="es-ES" sz="800" b="0" i="1">
                            <a:solidFill>
                              <a:schemeClr val="tx1"/>
                            </a:solidFill>
                            <a:effectLst/>
                            <a:latin typeface="Cambria Math" panose="02040503050406030204" pitchFamily="18" charset="0"/>
                            <a:ea typeface="+mn-ea"/>
                            <a:cs typeface="+mn-cs"/>
                          </a:rPr>
                          <m:t>𝑟𝑒𝑎𝑙𝑖𝑧𝑎𝑑𝑎𝑠</m:t>
                        </m:r>
                      </m:num>
                      <m:den>
                        <m:r>
                          <a:rPr lang="es-MX" sz="800" b="0" i="1">
                            <a:latin typeface="Cambria Math" panose="02040503050406030204" pitchFamily="18" charset="0"/>
                          </a:rPr>
                          <m:t>𝑁</m:t>
                        </m:r>
                        <m:r>
                          <a:rPr lang="es-MX" sz="800" b="0" i="1">
                            <a:latin typeface="Cambria Math" panose="02040503050406030204" pitchFamily="18" charset="0"/>
                          </a:rPr>
                          <m:t>° </m:t>
                        </m:r>
                        <m:r>
                          <a:rPr lang="es-MX" sz="800" b="0" i="1">
                            <a:latin typeface="Cambria Math" panose="02040503050406030204" pitchFamily="18" charset="0"/>
                          </a:rPr>
                          <m:t>𝑡𝑜𝑡𝑎𝑙</m:t>
                        </m:r>
                        <m:r>
                          <a:rPr lang="es-MX" sz="800" b="0" i="1">
                            <a:latin typeface="Cambria Math" panose="02040503050406030204" pitchFamily="18" charset="0"/>
                          </a:rPr>
                          <m:t> </m:t>
                        </m:r>
                        <m:r>
                          <a:rPr lang="es-MX" sz="800" b="0" i="1">
                            <a:latin typeface="Cambria Math" panose="02040503050406030204" pitchFamily="18" charset="0"/>
                          </a:rPr>
                          <m:t>𝑑𝑒</m:t>
                        </m:r>
                        <m:r>
                          <a:rPr lang="es-MX" sz="800" b="0" i="1">
                            <a:latin typeface="Cambria Math" panose="02040503050406030204" pitchFamily="18" charset="0"/>
                          </a:rPr>
                          <m:t> </m:t>
                        </m:r>
                        <m:r>
                          <a:rPr lang="es-ES" sz="800" b="0" i="1">
                            <a:latin typeface="Cambria Math" panose="02040503050406030204" pitchFamily="18" charset="0"/>
                          </a:rPr>
                          <m:t>𝑎𝑐𝑐𝑖𝑜𝑛𝑒𝑠</m:t>
                        </m:r>
                        <m:r>
                          <a:rPr lang="es-ES" sz="800" b="0" i="1">
                            <a:latin typeface="Cambria Math" panose="02040503050406030204" pitchFamily="18" charset="0"/>
                          </a:rPr>
                          <m:t> </m:t>
                        </m:r>
                        <m:r>
                          <a:rPr lang="es-ES" sz="800" b="0" i="1">
                            <a:latin typeface="Cambria Math" panose="02040503050406030204" pitchFamily="18" charset="0"/>
                          </a:rPr>
                          <m:t>𝑐𝑜𝑟𝑟𝑒𝑐𝑐𝑡𝑖𝑣𝑎𝑠</m:t>
                        </m:r>
                        <m:r>
                          <a:rPr lang="es-ES" sz="800" b="0" i="1">
                            <a:latin typeface="Cambria Math" panose="02040503050406030204" pitchFamily="18" charset="0"/>
                          </a:rPr>
                          <m:t> </m:t>
                        </m:r>
                        <m:r>
                          <a:rPr lang="es-ES" sz="800" b="0" i="1">
                            <a:latin typeface="Cambria Math" panose="02040503050406030204" pitchFamily="18" charset="0"/>
                          </a:rPr>
                          <m:t>𝑖𝑑𝑒𝑛𝑡𝑖𝑓𝑖𝑐𝑎𝑑𝑎𝑠</m:t>
                        </m:r>
                        <m:r>
                          <a:rPr lang="es-ES" sz="800" b="0" i="1">
                            <a:latin typeface="Cambria Math" panose="02040503050406030204" pitchFamily="18" charset="0"/>
                          </a:rPr>
                          <m:t> </m:t>
                        </m:r>
                        <m:r>
                          <a:rPr lang="es-ES" sz="800" b="0" i="1">
                            <a:latin typeface="Cambria Math" panose="02040503050406030204" pitchFamily="18" charset="0"/>
                          </a:rPr>
                          <m:t>𝑝𝑜𝑟</m:t>
                        </m:r>
                        <m:r>
                          <a:rPr lang="es-ES" sz="800" b="0" i="1">
                            <a:latin typeface="Cambria Math" panose="02040503050406030204" pitchFamily="18" charset="0"/>
                          </a:rPr>
                          <m:t> </m:t>
                        </m:r>
                        <m:r>
                          <a:rPr lang="es-ES" sz="800" b="0" i="1">
                            <a:latin typeface="Cambria Math" panose="02040503050406030204" pitchFamily="18" charset="0"/>
                          </a:rPr>
                          <m:t>𝑇𝑁𝐶</m:t>
                        </m:r>
                      </m:den>
                    </m:f>
                    <m:r>
                      <a:rPr lang="es-MX" sz="800" b="0" i="1">
                        <a:latin typeface="Cambria Math" panose="02040503050406030204" pitchFamily="18" charset="0"/>
                      </a:rPr>
                      <m:t>∗100</m:t>
                    </m:r>
                  </m:oMath>
                </m:oMathPara>
              </a14:m>
              <a:endParaRPr lang="es-CO" sz="800">
                <a:latin typeface="Arial" panose="020B0604020202020204" pitchFamily="34" charset="0"/>
                <a:cs typeface="Arial" panose="020B0604020202020204" pitchFamily="34" charset="0"/>
              </a:endParaRPr>
            </a:p>
          </xdr:txBody>
        </xdr:sp>
      </mc:Choice>
      <mc:Fallback>
        <xdr:sp macro="" textlink="">
          <xdr:nvSpPr>
            <xdr:cNvPr id="19" name="CuadroTexto 18"/>
            <xdr:cNvSpPr txBox="1"/>
          </xdr:nvSpPr>
          <xdr:spPr>
            <a:xfrm>
              <a:off x="15255779" y="18976302"/>
              <a:ext cx="3624795" cy="25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800" b="0" i="0">
                  <a:latin typeface="Cambria Math" panose="02040503050406030204" pitchFamily="18" charset="0"/>
                </a:rPr>
                <a:t>(</a:t>
              </a:r>
              <a:r>
                <a:rPr lang="es-MX" sz="800" b="0" i="0">
                  <a:solidFill>
                    <a:schemeClr val="tx1"/>
                  </a:solidFill>
                  <a:effectLst/>
                  <a:latin typeface="Cambria Math" panose="02040503050406030204" pitchFamily="18" charset="0"/>
                  <a:ea typeface="+mn-ea"/>
                  <a:cs typeface="+mn-cs"/>
                </a:rPr>
                <a:t>𝑁°𝑑𝑒 </a:t>
              </a:r>
              <a:r>
                <a:rPr lang="es-ES" sz="800" b="0" i="0">
                  <a:solidFill>
                    <a:schemeClr val="tx1"/>
                  </a:solidFill>
                  <a:effectLst/>
                  <a:latin typeface="Cambria Math" panose="02040503050406030204" pitchFamily="18" charset="0"/>
                  <a:ea typeface="+mn-ea"/>
                  <a:cs typeface="+mn-cs"/>
                </a:rPr>
                <a:t>𝑎𝑐𝑐𝑖𝑜𝑛𝑒𝑠 𝑐𝑜𝑟𝑟𝑒𝑐𝑡𝑖𝑣𝑎𝑠 𝑟𝑒𝑎𝑙𝑖𝑧𝑎𝑑𝑎𝑠</a:t>
              </a:r>
              <a:r>
                <a:rPr lang="es-MX" sz="800" b="0" i="0">
                  <a:solidFill>
                    <a:schemeClr val="tx1"/>
                  </a:solidFill>
                  <a:effectLst/>
                  <a:latin typeface="Cambria Math" panose="02040503050406030204" pitchFamily="18" charset="0"/>
                  <a:ea typeface="+mn-ea"/>
                  <a:cs typeface="+mn-cs"/>
                </a:rPr>
                <a:t>)/(</a:t>
              </a:r>
              <a:r>
                <a:rPr lang="es-MX" sz="800" b="0" i="0">
                  <a:latin typeface="Cambria Math" panose="02040503050406030204" pitchFamily="18" charset="0"/>
                </a:rPr>
                <a:t>𝑁° 𝑡𝑜𝑡𝑎𝑙 𝑑𝑒 </a:t>
              </a:r>
              <a:r>
                <a:rPr lang="es-ES" sz="800" b="0" i="0">
                  <a:latin typeface="Cambria Math" panose="02040503050406030204" pitchFamily="18" charset="0"/>
                </a:rPr>
                <a:t>𝑎𝑐𝑐𝑖𝑜𝑛𝑒𝑠 𝑐𝑜𝑟𝑟𝑒𝑐𝑐𝑡𝑖𝑣𝑎𝑠 𝑖𝑑𝑒𝑛𝑡𝑖𝑓𝑖𝑐𝑎𝑑𝑎𝑠 𝑝𝑜𝑟 𝑇𝑁𝐶</a:t>
              </a:r>
              <a:r>
                <a:rPr lang="es-MX" sz="800" b="0" i="0">
                  <a:latin typeface="Cambria Math" panose="02040503050406030204" pitchFamily="18" charset="0"/>
                </a:rPr>
                <a:t>)∗100</a:t>
              </a:r>
              <a:endParaRPr lang="es-CO" sz="800">
                <a:latin typeface="Arial" panose="020B0604020202020204" pitchFamily="34" charset="0"/>
                <a:cs typeface="Arial" panose="020B0604020202020204" pitchFamily="34" charset="0"/>
              </a:endParaRP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1</xdr:col>
      <xdr:colOff>272651</xdr:colOff>
      <xdr:row>0</xdr:row>
      <xdr:rowOff>152025</xdr:rowOff>
    </xdr:from>
    <xdr:ext cx="719849" cy="720000"/>
    <xdr:pic>
      <xdr:nvPicPr>
        <xdr:cNvPr id="2" name="image1.jpeg">
          <a:extLst>
            <a:ext uri="{FF2B5EF4-FFF2-40B4-BE49-F238E27FC236}">
              <a16:creationId xmlns:a16="http://schemas.microsoft.com/office/drawing/2014/main" id="{52952430-5FC3-4C5A-9E12-13C7C0E137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776" y="152025"/>
          <a:ext cx="719849" cy="72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boratorio/9.%20Acreditacion/7.%20Trabajo%20no%20conforme/2025/Acciones%20Correctivas%20TNC%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I-FM-029"/>
      <sheetName val="CEI-FM-028"/>
      <sheetName val="Hoja1"/>
      <sheetName val="Hoja2"/>
    </sheetNames>
    <sheetDataSet>
      <sheetData sheetId="0">
        <row r="24">
          <cell r="I24" t="str">
            <v>Porque para la implementación de algunas verificaciones y comprobaciones intermedias a los equipos internamente, se tuvo en cuenta que se contara con los equipos patrón requeridos y que estos estuvieran calibrados, pero no se tuvo en cuenta que dicha calibración se hiciera en el rango de medición requerida para las medidas en las que se iba a utilizar en las verificaciones y comprobaciones intermedias.</v>
          </cell>
        </row>
      </sheetData>
      <sheetData sheetId="1">
        <row r="31">
          <cell r="C31" t="str">
            <v>Requisito aplicable: ISO/IEC 17025:2017 (RAC-3.0-03) Numeral: 7.10.3
Descripción: Cuando la evaluación indica que el trabajo no conforme podría volver a ocurrir, en algunos casos el
laboratorio no implementa acciones correctivas
Evidencia objetiva: Al verificar el documento GLAB-FM-124 Formato Matriz de trabajos No Conformes donde se consolida la información de la gestión de los trabajos No Conformes identificados se evidencian las siguientes trabajos registrados para el 2025
Sin embargo se evidencia que se encuentra una desviación sistemática asociada a digitación de datos y no se han implementado las respectivas acciones correctivas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showGridLines="0" view="pageBreakPreview" zoomScale="80" zoomScaleNormal="100" zoomScaleSheetLayoutView="80" workbookViewId="0">
      <selection activeCell="H9" sqref="H9"/>
    </sheetView>
  </sheetViews>
  <sheetFormatPr baseColWidth="10" defaultColWidth="9.33203125" defaultRowHeight="12.75" x14ac:dyDescent="0.2"/>
  <cols>
    <col min="1" max="1" width="4.1640625" customWidth="1"/>
    <col min="2" max="2" width="11.33203125" customWidth="1"/>
    <col min="3" max="3" width="12.83203125" customWidth="1"/>
    <col min="4" max="4" width="14.33203125" customWidth="1"/>
    <col min="5" max="5" width="15.1640625" customWidth="1"/>
    <col min="6" max="6" width="35.83203125" customWidth="1"/>
    <col min="7" max="7" width="11.5" customWidth="1"/>
    <col min="8" max="8" width="8.1640625" customWidth="1"/>
    <col min="9" max="9" width="22.5" customWidth="1"/>
    <col min="10" max="10" width="35.83203125" customWidth="1"/>
    <col min="11" max="11" width="17.5" customWidth="1"/>
    <col min="12" max="12" width="14.5" customWidth="1"/>
    <col min="13" max="13" width="17.5" customWidth="1"/>
    <col min="14" max="14" width="14.5" customWidth="1"/>
    <col min="15" max="15" width="17.5" customWidth="1"/>
    <col min="16" max="16" width="13.5" customWidth="1"/>
    <col min="17" max="17" width="15.6640625" customWidth="1"/>
    <col min="18" max="18" width="13.83203125" customWidth="1"/>
    <col min="19" max="19" width="17.6640625" customWidth="1"/>
    <col min="20" max="20" width="35.83203125" customWidth="1"/>
    <col min="21" max="21" width="20.6640625" customWidth="1"/>
    <col min="22" max="22" width="11" customWidth="1"/>
    <col min="23" max="23" width="10.33203125" customWidth="1"/>
    <col min="24" max="24" width="19" customWidth="1"/>
    <col min="25" max="25" width="21" customWidth="1"/>
    <col min="26" max="26" width="19.83203125" customWidth="1"/>
    <col min="27" max="27" width="9.5" customWidth="1"/>
    <col min="29" max="29" width="31.6640625" customWidth="1"/>
    <col min="42" max="42" width="14.33203125" customWidth="1"/>
  </cols>
  <sheetData>
    <row r="1" spans="1:27" ht="45" customHeight="1" x14ac:dyDescent="0.2">
      <c r="A1" s="157"/>
      <c r="B1" s="158"/>
      <c r="C1" s="159"/>
      <c r="D1" s="146" t="s">
        <v>32</v>
      </c>
      <c r="E1" s="146"/>
      <c r="F1" s="146"/>
      <c r="G1" s="146"/>
      <c r="H1" s="146"/>
      <c r="I1" s="146"/>
      <c r="J1" s="146"/>
      <c r="K1" s="146"/>
      <c r="L1" s="146"/>
      <c r="M1" s="146"/>
      <c r="N1" s="146"/>
      <c r="O1" s="146"/>
      <c r="P1" s="146"/>
      <c r="Q1" s="146"/>
      <c r="R1" s="146"/>
      <c r="S1" s="146"/>
      <c r="T1" s="146"/>
      <c r="U1" s="146"/>
      <c r="V1" s="146"/>
      <c r="W1" s="146"/>
      <c r="X1" s="146"/>
      <c r="Y1" s="146"/>
      <c r="Z1" s="146"/>
      <c r="AA1" s="146"/>
    </row>
    <row r="2" spans="1:27" ht="15.95" customHeight="1" x14ac:dyDescent="0.2">
      <c r="A2" s="160"/>
      <c r="B2" s="161"/>
      <c r="C2" s="162"/>
      <c r="D2" s="147" t="s">
        <v>0</v>
      </c>
      <c r="E2" s="147"/>
      <c r="F2" s="147"/>
      <c r="G2" s="147"/>
      <c r="H2" s="147"/>
      <c r="I2" s="147"/>
      <c r="J2" s="147"/>
      <c r="K2" s="147"/>
      <c r="L2" s="147"/>
      <c r="M2" s="147"/>
      <c r="N2" s="147"/>
      <c r="O2" s="147"/>
      <c r="P2" s="147"/>
      <c r="Q2" s="147"/>
      <c r="R2" s="147"/>
      <c r="S2" s="147"/>
      <c r="T2" s="147"/>
      <c r="U2" s="147"/>
      <c r="V2" s="147"/>
      <c r="W2" s="147"/>
      <c r="X2" s="147"/>
      <c r="Y2" s="147"/>
      <c r="Z2" s="147"/>
      <c r="AA2" s="147"/>
    </row>
    <row r="3" spans="1:27" ht="15.95" customHeight="1" x14ac:dyDescent="0.2">
      <c r="A3" s="163"/>
      <c r="B3" s="164"/>
      <c r="C3" s="165"/>
      <c r="D3" s="148" t="s">
        <v>44</v>
      </c>
      <c r="E3" s="148"/>
      <c r="F3" s="148"/>
      <c r="G3" s="148"/>
      <c r="H3" s="148"/>
      <c r="I3" s="148"/>
      <c r="J3" s="148"/>
      <c r="K3" s="148"/>
      <c r="L3" s="148"/>
      <c r="M3" s="148"/>
      <c r="N3" s="148"/>
      <c r="O3" s="148"/>
      <c r="P3" s="148"/>
      <c r="Q3" s="148"/>
      <c r="R3" s="148"/>
      <c r="S3" s="148"/>
      <c r="T3" s="148"/>
      <c r="U3" s="148"/>
      <c r="V3" s="148"/>
      <c r="W3" s="148"/>
      <c r="X3" s="148"/>
      <c r="Y3" s="24" t="s">
        <v>45</v>
      </c>
      <c r="Z3" s="24"/>
      <c r="AA3" s="24"/>
    </row>
    <row r="4" spans="1:27" ht="28.5" customHeight="1" x14ac:dyDescent="0.2">
      <c r="A4" s="170" t="s">
        <v>2</v>
      </c>
      <c r="B4" s="151" t="s">
        <v>7</v>
      </c>
      <c r="C4" s="152"/>
      <c r="D4" s="152"/>
      <c r="E4" s="152"/>
      <c r="F4" s="153"/>
      <c r="G4" s="151" t="s">
        <v>4</v>
      </c>
      <c r="H4" s="152"/>
      <c r="I4" s="153"/>
      <c r="J4" s="154" t="s">
        <v>12</v>
      </c>
      <c r="K4" s="173"/>
      <c r="L4" s="173"/>
      <c r="M4" s="155"/>
      <c r="N4" s="174"/>
      <c r="O4" s="174"/>
      <c r="P4" s="174"/>
      <c r="Q4" s="174"/>
      <c r="R4" s="174"/>
      <c r="S4" s="156"/>
      <c r="T4" s="175" t="s">
        <v>40</v>
      </c>
      <c r="U4" s="176"/>
      <c r="V4" s="176"/>
      <c r="W4" s="176"/>
      <c r="X4" s="176"/>
      <c r="Y4" s="154" t="s">
        <v>13</v>
      </c>
      <c r="Z4" s="155"/>
      <c r="AA4" s="156"/>
    </row>
    <row r="5" spans="1:27" ht="27.75" customHeight="1" x14ac:dyDescent="0.2">
      <c r="A5" s="171"/>
      <c r="B5" s="166" t="s">
        <v>8</v>
      </c>
      <c r="C5" s="149" t="s">
        <v>20</v>
      </c>
      <c r="D5" s="149" t="s">
        <v>46</v>
      </c>
      <c r="E5" s="149" t="s">
        <v>38</v>
      </c>
      <c r="F5" s="168" t="s">
        <v>3</v>
      </c>
      <c r="G5" s="166" t="s">
        <v>5</v>
      </c>
      <c r="H5" s="135" t="s">
        <v>34</v>
      </c>
      <c r="I5" s="168" t="s">
        <v>6</v>
      </c>
      <c r="J5" s="177" t="s">
        <v>19</v>
      </c>
      <c r="K5" s="178"/>
      <c r="L5" s="137" t="s">
        <v>34</v>
      </c>
      <c r="M5" s="143" t="s">
        <v>18</v>
      </c>
      <c r="N5" s="137" t="s">
        <v>34</v>
      </c>
      <c r="O5" s="133" t="s">
        <v>21</v>
      </c>
      <c r="P5" s="139" t="s">
        <v>34</v>
      </c>
      <c r="Q5" s="133" t="s">
        <v>22</v>
      </c>
      <c r="R5" s="139" t="s">
        <v>35</v>
      </c>
      <c r="S5" s="133" t="s">
        <v>33</v>
      </c>
      <c r="T5" s="179" t="s">
        <v>3</v>
      </c>
      <c r="U5" s="131" t="s">
        <v>9</v>
      </c>
      <c r="V5" s="131" t="s">
        <v>41</v>
      </c>
      <c r="W5" s="132"/>
      <c r="X5" s="22" t="s">
        <v>43</v>
      </c>
      <c r="Y5" s="141" t="s">
        <v>3</v>
      </c>
      <c r="Z5" s="143" t="s">
        <v>9</v>
      </c>
      <c r="AA5" s="133" t="s">
        <v>8</v>
      </c>
    </row>
    <row r="6" spans="1:27" ht="27.75" customHeight="1" x14ac:dyDescent="0.2">
      <c r="A6" s="172"/>
      <c r="B6" s="167"/>
      <c r="C6" s="150"/>
      <c r="D6" s="150"/>
      <c r="E6" s="150"/>
      <c r="F6" s="169"/>
      <c r="G6" s="167"/>
      <c r="H6" s="136"/>
      <c r="I6" s="169"/>
      <c r="J6" s="11" t="s">
        <v>3</v>
      </c>
      <c r="K6" s="14" t="s">
        <v>5</v>
      </c>
      <c r="L6" s="138"/>
      <c r="M6" s="144"/>
      <c r="N6" s="138"/>
      <c r="O6" s="134"/>
      <c r="P6" s="140"/>
      <c r="Q6" s="134"/>
      <c r="R6" s="140"/>
      <c r="S6" s="134"/>
      <c r="T6" s="180"/>
      <c r="U6" s="145"/>
      <c r="V6" s="21" t="s">
        <v>10</v>
      </c>
      <c r="W6" s="12" t="s">
        <v>11</v>
      </c>
      <c r="X6" s="22" t="s">
        <v>42</v>
      </c>
      <c r="Y6" s="142"/>
      <c r="Z6" s="144"/>
      <c r="AA6" s="134"/>
    </row>
    <row r="7" spans="1:27" ht="52.5" customHeight="1" x14ac:dyDescent="0.2">
      <c r="A7" s="1">
        <v>1</v>
      </c>
      <c r="B7" s="3"/>
      <c r="C7" s="5"/>
      <c r="D7" s="5"/>
      <c r="E7" s="2"/>
      <c r="F7" s="20"/>
      <c r="G7" s="3" t="s">
        <v>24</v>
      </c>
      <c r="H7" s="16" t="e">
        <f>IF(G7="","",VLOOKUP(G7,Hoja2!#REF!,2,0))</f>
        <v>#REF!</v>
      </c>
      <c r="I7" s="2" t="e">
        <f>IF(G7="","",VLOOKUP(G7,Hoja2!#REF!,3,0))</f>
        <v>#REF!</v>
      </c>
      <c r="J7" s="19"/>
      <c r="K7" s="15" t="str">
        <f>IF(J7="","",VLOOKUP(J7,Hoja2!#REF!,2,0))</f>
        <v/>
      </c>
      <c r="L7" s="15" t="str">
        <f>IF(J7="","",VLOOKUP(J7,Hoja2!#REF!,3,0))</f>
        <v/>
      </c>
      <c r="M7" s="5"/>
      <c r="N7" s="15" t="str">
        <f>IF(M7="","",IF('Matriz TNC'!M7=Hoja2!B4,Hoja2!#REF!,Hoja2!#REF!))</f>
        <v/>
      </c>
      <c r="O7" s="13"/>
      <c r="P7" s="13" t="str">
        <f>IF(O7="","",IF('Matriz TNC'!O7=Hoja2!B4,Hoja2!#REF!,Hoja2!#REF!))</f>
        <v/>
      </c>
      <c r="Q7" s="13"/>
      <c r="R7" s="13" t="str">
        <f>IF(Q7="","",IF('Matriz TNC'!Q7=Hoja2!B4,Hoja2!#REF!,Hoja2!#REF!))</f>
        <v/>
      </c>
      <c r="S7" s="13" t="str">
        <f>IF(F7="","",IF(AND(OR(L7=Hoja2!#REF!,L7=Hoja2!#REF!),OR(N7=Hoja2!#REF!,P7=Hoja2!#REF!,R7=Hoja2!#REF!)),Hoja2!#REF!,IF(AND(OR(L7=Hoja2!#REF!,L7=Hoja2!#REF!),OR(N7=Hoja2!#REF!,P7=Hoja2!#REF!,R7=Hoja2!#REF!)),Hoja2!#REF!,IF(AND(L7=Hoja2!#REF!,OR(N7=Hoja2!#REF!,P7=Hoja2!#REF!,R7=Hoja2!#REF!)),Hoja2!#REF!,Hoja2!#REF!))))</f>
        <v/>
      </c>
      <c r="T7" s="7"/>
      <c r="U7" s="8"/>
      <c r="V7" s="9"/>
      <c r="W7" s="10"/>
      <c r="X7" s="9"/>
      <c r="Y7" s="4"/>
      <c r="Z7" s="5"/>
      <c r="AA7" s="6"/>
    </row>
    <row r="8" spans="1:27" ht="27.75" customHeight="1" x14ac:dyDescent="0.2">
      <c r="A8" s="1"/>
      <c r="B8" s="3"/>
      <c r="C8" s="5"/>
      <c r="D8" s="5"/>
      <c r="E8" s="2"/>
      <c r="F8" s="20"/>
      <c r="G8" s="3"/>
      <c r="H8" s="16" t="str">
        <f>IF(G8="","",VLOOKUP(G8,Hoja2!#REF!,2,0))</f>
        <v/>
      </c>
      <c r="I8" s="2" t="str">
        <f>IF(G8="","",VLOOKUP(G8,Hoja2!#REF!,3,0))</f>
        <v/>
      </c>
      <c r="J8" s="19"/>
      <c r="K8" s="15" t="str">
        <f>IF(J8="","",VLOOKUP(J8,Hoja2!#REF!,2,0))</f>
        <v/>
      </c>
      <c r="L8" s="15" t="str">
        <f>IF(J8="","",VLOOKUP(J8,Hoja2!#REF!,3,0))</f>
        <v/>
      </c>
      <c r="M8" s="5"/>
      <c r="N8" s="15" t="str">
        <f>IF(M8="","",IF('Matriz TNC'!M8=Hoja2!B5,Hoja2!#REF!,Hoja2!#REF!))</f>
        <v/>
      </c>
      <c r="O8" s="13"/>
      <c r="P8" s="13" t="str">
        <f>IF(O8="","",IF('Matriz TNC'!O8=Hoja2!B5,Hoja2!#REF!,Hoja2!#REF!))</f>
        <v/>
      </c>
      <c r="Q8" s="13"/>
      <c r="R8" s="13" t="str">
        <f>IF(Q8="","",IF('Matriz TNC'!Q8=Hoja2!B5,Hoja2!#REF!,Hoja2!#REF!))</f>
        <v/>
      </c>
      <c r="S8" s="13" t="str">
        <f>IF(F8="","",IF(AND(OR(L8=Hoja2!#REF!,L8=Hoja2!#REF!),OR(N8=Hoja2!#REF!,P8=Hoja2!#REF!,R8=Hoja2!#REF!)),Hoja2!#REF!,IF(AND(OR(L8=Hoja2!#REF!,L8=Hoja2!#REF!),OR(N8=Hoja2!#REF!,P8=Hoja2!#REF!,R8=Hoja2!#REF!)),Hoja2!#REF!,IF(AND(L8=Hoja2!#REF!,OR(N8=Hoja2!#REF!,P8=Hoja2!#REF!,R8=Hoja2!#REF!)),Hoja2!#REF!,Hoja2!#REF!))))</f>
        <v/>
      </c>
      <c r="T8" s="7"/>
      <c r="U8" s="8"/>
      <c r="V8" s="9"/>
      <c r="W8" s="10"/>
      <c r="X8" s="9"/>
      <c r="Y8" s="4"/>
      <c r="Z8" s="5"/>
      <c r="AA8" s="6"/>
    </row>
    <row r="9" spans="1:27" ht="27.75" customHeight="1" x14ac:dyDescent="0.2">
      <c r="A9" s="1"/>
      <c r="B9" s="3"/>
      <c r="C9" s="5"/>
      <c r="D9" s="5"/>
      <c r="E9" s="2"/>
      <c r="F9" s="20"/>
      <c r="G9" s="3"/>
      <c r="H9" s="16" t="str">
        <f>IF(G9="","",VLOOKUP(G9,Hoja2!#REF!,2,0))</f>
        <v/>
      </c>
      <c r="I9" s="2" t="str">
        <f>IF(G9="","",VLOOKUP(G9,Hoja2!#REF!,3,0))</f>
        <v/>
      </c>
      <c r="J9" s="19"/>
      <c r="K9" s="15" t="str">
        <f>IF(J9="","",VLOOKUP(J9,Hoja2!#REF!,2,0))</f>
        <v/>
      </c>
      <c r="L9" s="15" t="str">
        <f>IF(J9="","",VLOOKUP(J9,Hoja2!#REF!,3,0))</f>
        <v/>
      </c>
      <c r="M9" s="5"/>
      <c r="N9" s="15" t="str">
        <f>IF(M9="","",IF('Matriz TNC'!M9=Hoja2!B6,Hoja2!#REF!,Hoja2!#REF!))</f>
        <v/>
      </c>
      <c r="O9" s="13"/>
      <c r="P9" s="13" t="str">
        <f>IF(O9="","",IF('Matriz TNC'!O9=Hoja2!B6,Hoja2!#REF!,Hoja2!#REF!))</f>
        <v/>
      </c>
      <c r="Q9" s="13"/>
      <c r="R9" s="13" t="str">
        <f>IF(Q9="","",IF('Matriz TNC'!Q9=Hoja2!B6,Hoja2!#REF!,Hoja2!#REF!))</f>
        <v/>
      </c>
      <c r="S9" s="13" t="str">
        <f>IF(F9="","",IF(AND(OR(L9=Hoja2!#REF!,L9=Hoja2!#REF!),OR(N9=Hoja2!#REF!,P9=Hoja2!#REF!,R9=Hoja2!#REF!)),Hoja2!#REF!,IF(AND(OR(L9=Hoja2!#REF!,L9=Hoja2!#REF!),OR(N9=Hoja2!#REF!,P9=Hoja2!#REF!,R9=Hoja2!#REF!)),Hoja2!#REF!,IF(AND(L9=Hoja2!#REF!,OR(N9=Hoja2!#REF!,P9=Hoja2!#REF!,R9=Hoja2!#REF!)),Hoja2!#REF!,Hoja2!#REF!))))</f>
        <v/>
      </c>
      <c r="T9" s="7"/>
      <c r="U9" s="8"/>
      <c r="V9" s="9"/>
      <c r="W9" s="10"/>
      <c r="X9" s="9"/>
      <c r="Y9" s="4"/>
      <c r="Z9" s="5"/>
      <c r="AA9" s="6"/>
    </row>
    <row r="10" spans="1:27" ht="27.75" customHeight="1" x14ac:dyDescent="0.2">
      <c r="A10" s="1"/>
      <c r="B10" s="3"/>
      <c r="C10" s="5"/>
      <c r="D10" s="5"/>
      <c r="E10" s="2"/>
      <c r="F10" s="20"/>
      <c r="G10" s="3"/>
      <c r="H10" s="16" t="str">
        <f>IF(G10="","",VLOOKUP(G10,Hoja2!#REF!,2,0))</f>
        <v/>
      </c>
      <c r="I10" s="2" t="str">
        <f>IF(G10="","",VLOOKUP(G10,Hoja2!#REF!,3,0))</f>
        <v/>
      </c>
      <c r="J10" s="19"/>
      <c r="K10" s="15" t="str">
        <f>IF(J10="","",VLOOKUP(J10,Hoja2!#REF!,2,0))</f>
        <v/>
      </c>
      <c r="L10" s="15" t="str">
        <f>IF(J10="","",VLOOKUP(J10,Hoja2!#REF!,3,0))</f>
        <v/>
      </c>
      <c r="M10" s="5"/>
      <c r="N10" s="15" t="str">
        <f>IF(M10="","",IF('Matriz TNC'!M10=Hoja2!B7,Hoja2!#REF!,Hoja2!#REF!))</f>
        <v/>
      </c>
      <c r="O10" s="13"/>
      <c r="P10" s="13" t="str">
        <f>IF(O10="","",IF('Matriz TNC'!O10=Hoja2!B7,Hoja2!#REF!,Hoja2!#REF!))</f>
        <v/>
      </c>
      <c r="Q10" s="13"/>
      <c r="R10" s="13" t="str">
        <f>IF(Q10="","",IF('Matriz TNC'!Q10=Hoja2!B7,Hoja2!#REF!,Hoja2!#REF!))</f>
        <v/>
      </c>
      <c r="S10" s="13" t="str">
        <f>IF(F10="","",IF(AND(OR(L10=Hoja2!#REF!,L10=Hoja2!#REF!),OR(N10=Hoja2!#REF!,P10=Hoja2!#REF!,R10=Hoja2!#REF!)),Hoja2!#REF!,IF(AND(OR(L10=Hoja2!#REF!,L10=Hoja2!#REF!),OR(N10=Hoja2!#REF!,P10=Hoja2!#REF!,R10=Hoja2!#REF!)),Hoja2!#REF!,IF(AND(L10=Hoja2!#REF!,OR(N10=Hoja2!#REF!,P10=Hoja2!#REF!,R10=Hoja2!#REF!)),Hoja2!#REF!,Hoja2!#REF!))))</f>
        <v/>
      </c>
      <c r="T10" s="7"/>
      <c r="U10" s="8"/>
      <c r="V10" s="9"/>
      <c r="W10" s="10"/>
      <c r="X10" s="9"/>
      <c r="Y10" s="4"/>
      <c r="Z10" s="5"/>
      <c r="AA10" s="6"/>
    </row>
    <row r="11" spans="1:27" ht="27.75" customHeight="1" x14ac:dyDescent="0.2">
      <c r="A11" s="1"/>
      <c r="B11" s="3"/>
      <c r="C11" s="5"/>
      <c r="D11" s="5"/>
      <c r="E11" s="2"/>
      <c r="F11" s="20"/>
      <c r="G11" s="3"/>
      <c r="H11" s="16" t="str">
        <f>IF(G11="","",VLOOKUP(G11,Hoja2!#REF!,2,0))</f>
        <v/>
      </c>
      <c r="I11" s="2" t="str">
        <f>IF(G11="","",VLOOKUP(G11,Hoja2!#REF!,3,0))</f>
        <v/>
      </c>
      <c r="J11" s="19"/>
      <c r="K11" s="15" t="str">
        <f>IF(J11="","",VLOOKUP(J11,Hoja2!#REF!,2,0))</f>
        <v/>
      </c>
      <c r="L11" s="15" t="str">
        <f>IF(J11="","",VLOOKUP(J11,Hoja2!#REF!,3,0))</f>
        <v/>
      </c>
      <c r="M11" s="5"/>
      <c r="N11" s="15" t="str">
        <f>IF(M11="","",IF('Matriz TNC'!M11=Hoja2!B8,Hoja2!#REF!,Hoja2!#REF!))</f>
        <v/>
      </c>
      <c r="O11" s="13"/>
      <c r="P11" s="13" t="str">
        <f>IF(O11="","",IF('Matriz TNC'!O11=Hoja2!B8,Hoja2!#REF!,Hoja2!#REF!))</f>
        <v/>
      </c>
      <c r="Q11" s="13"/>
      <c r="R11" s="13" t="str">
        <f>IF(Q11="","",IF('Matriz TNC'!Q11=Hoja2!B8,Hoja2!#REF!,Hoja2!#REF!))</f>
        <v/>
      </c>
      <c r="S11" s="13" t="str">
        <f>IF(F11="","",IF(AND(OR(L11=Hoja2!#REF!,L11=Hoja2!#REF!),OR(N11=Hoja2!#REF!,P11=Hoja2!#REF!,R11=Hoja2!#REF!)),Hoja2!#REF!,IF(AND(OR(L11=Hoja2!#REF!,L11=Hoja2!#REF!),OR(N11=Hoja2!#REF!,P11=Hoja2!#REF!,R11=Hoja2!#REF!)),Hoja2!#REF!,IF(AND(L11=Hoja2!#REF!,OR(N11=Hoja2!#REF!,P11=Hoja2!#REF!,R11=Hoja2!#REF!)),Hoja2!#REF!,Hoja2!#REF!))))</f>
        <v/>
      </c>
      <c r="T11" s="7"/>
      <c r="U11" s="8"/>
      <c r="V11" s="9"/>
      <c r="W11" s="10"/>
      <c r="X11" s="9"/>
      <c r="Y11" s="4"/>
      <c r="Z11" s="5"/>
      <c r="AA11" s="6"/>
    </row>
    <row r="12" spans="1:27" ht="27.75" customHeight="1" x14ac:dyDescent="0.2">
      <c r="A12" s="1"/>
      <c r="B12" s="3"/>
      <c r="C12" s="5"/>
      <c r="D12" s="5"/>
      <c r="E12" s="2"/>
      <c r="F12" s="20"/>
      <c r="G12" s="3"/>
      <c r="H12" s="16" t="str">
        <f>IF(G12="","",VLOOKUP(G12,Hoja2!#REF!,2,0))</f>
        <v/>
      </c>
      <c r="I12" s="2" t="str">
        <f>IF(G12="","",VLOOKUP(G12,Hoja2!#REF!,3,0))</f>
        <v/>
      </c>
      <c r="J12" s="19"/>
      <c r="K12" s="15" t="str">
        <f>IF(J12="","",VLOOKUP(J12,Hoja2!#REF!,2,0))</f>
        <v/>
      </c>
      <c r="L12" s="15" t="str">
        <f>IF(J12="","",VLOOKUP(J12,Hoja2!#REF!,3,0))</f>
        <v/>
      </c>
      <c r="M12" s="5"/>
      <c r="N12" s="15" t="str">
        <f>IF(M12="","",IF('Matriz TNC'!M12=Hoja2!B9,Hoja2!#REF!,Hoja2!#REF!))</f>
        <v/>
      </c>
      <c r="O12" s="13"/>
      <c r="P12" s="13" t="str">
        <f>IF(O12="","",IF('Matriz TNC'!O12=Hoja2!B9,Hoja2!#REF!,Hoja2!#REF!))</f>
        <v/>
      </c>
      <c r="Q12" s="13"/>
      <c r="R12" s="13" t="str">
        <f>IF(Q12="","",IF('Matriz TNC'!Q12=Hoja2!B9,Hoja2!#REF!,Hoja2!#REF!))</f>
        <v/>
      </c>
      <c r="S12" s="13" t="str">
        <f>IF(F12="","",IF(AND(OR(L12=Hoja2!#REF!,L12=Hoja2!#REF!),OR(N12=Hoja2!#REF!,P12=Hoja2!#REF!,R12=Hoja2!#REF!)),Hoja2!#REF!,IF(AND(OR(L12=Hoja2!#REF!,L12=Hoja2!#REF!),OR(N12=Hoja2!#REF!,P12=Hoja2!#REF!,R12=Hoja2!#REF!)),Hoja2!#REF!,IF(AND(L12=Hoja2!#REF!,OR(N12=Hoja2!#REF!,P12=Hoja2!#REF!,R12=Hoja2!#REF!)),Hoja2!#REF!,Hoja2!#REF!))))</f>
        <v/>
      </c>
      <c r="T12" s="7"/>
      <c r="U12" s="8"/>
      <c r="V12" s="9"/>
      <c r="W12" s="10"/>
      <c r="X12" s="9"/>
      <c r="Y12" s="4"/>
      <c r="Z12" s="5"/>
      <c r="AA12" s="6"/>
    </row>
    <row r="13" spans="1:27" ht="27.75" customHeight="1" x14ac:dyDescent="0.2">
      <c r="A13" s="1"/>
      <c r="B13" s="3"/>
      <c r="C13" s="5"/>
      <c r="D13" s="5"/>
      <c r="E13" s="2"/>
      <c r="F13" s="20"/>
      <c r="G13" s="3"/>
      <c r="H13" s="16" t="str">
        <f>IF(G13="","",VLOOKUP(G13,Hoja2!#REF!,2,0))</f>
        <v/>
      </c>
      <c r="I13" s="2" t="str">
        <f>IF(G13="","",VLOOKUP(G13,Hoja2!#REF!,3,0))</f>
        <v/>
      </c>
      <c r="J13" s="19"/>
      <c r="K13" s="15" t="str">
        <f>IF(J13="","",VLOOKUP(J13,Hoja2!#REF!,2,0))</f>
        <v/>
      </c>
      <c r="L13" s="15" t="str">
        <f>IF(J13="","",VLOOKUP(J13,Hoja2!#REF!,3,0))</f>
        <v/>
      </c>
      <c r="M13" s="5"/>
      <c r="N13" s="15" t="str">
        <f>IF(M13="","",IF('Matriz TNC'!M13=Hoja2!B10,Hoja2!#REF!,Hoja2!#REF!))</f>
        <v/>
      </c>
      <c r="O13" s="13"/>
      <c r="P13" s="13" t="str">
        <f>IF(O13="","",IF('Matriz TNC'!O13=Hoja2!B10,Hoja2!#REF!,Hoja2!#REF!))</f>
        <v/>
      </c>
      <c r="Q13" s="13"/>
      <c r="R13" s="13" t="str">
        <f>IF(Q13="","",IF('Matriz TNC'!Q13=Hoja2!B10,Hoja2!#REF!,Hoja2!#REF!))</f>
        <v/>
      </c>
      <c r="S13" s="13" t="str">
        <f>IF(F13="","",IF(AND(OR(L13=Hoja2!#REF!,L13=Hoja2!#REF!),OR(N13=Hoja2!#REF!,P13=Hoja2!#REF!,R13=Hoja2!#REF!)),Hoja2!#REF!,IF(AND(OR(L13=Hoja2!#REF!,L13=Hoja2!#REF!),OR(N13=Hoja2!#REF!,P13=Hoja2!#REF!,R13=Hoja2!#REF!)),Hoja2!#REF!,IF(AND(L13=Hoja2!#REF!,OR(N13=Hoja2!#REF!,P13=Hoja2!#REF!,R13=Hoja2!#REF!)),Hoja2!#REF!,Hoja2!#REF!))))</f>
        <v/>
      </c>
      <c r="T13" s="7"/>
      <c r="U13" s="8"/>
      <c r="V13" s="9"/>
      <c r="W13" s="10"/>
      <c r="X13" s="9"/>
      <c r="Y13" s="4"/>
      <c r="Z13" s="5"/>
      <c r="AA13" s="6"/>
    </row>
    <row r="14" spans="1:27" ht="27.75" customHeight="1" x14ac:dyDescent="0.2">
      <c r="A14" s="1"/>
      <c r="B14" s="3"/>
      <c r="C14" s="5"/>
      <c r="D14" s="5"/>
      <c r="E14" s="2"/>
      <c r="F14" s="20"/>
      <c r="G14" s="3"/>
      <c r="H14" s="16" t="str">
        <f>IF(G14="","",VLOOKUP(G14,Hoja2!#REF!,2,0))</f>
        <v/>
      </c>
      <c r="I14" s="2" t="str">
        <f>IF(G14="","",VLOOKUP(G14,Hoja2!#REF!,3,0))</f>
        <v/>
      </c>
      <c r="J14" s="19"/>
      <c r="K14" s="15" t="str">
        <f>IF(J14="","",VLOOKUP(J14,Hoja2!#REF!,2,0))</f>
        <v/>
      </c>
      <c r="L14" s="15" t="str">
        <f>IF(J14="","",VLOOKUP(J14,Hoja2!#REF!,3,0))</f>
        <v/>
      </c>
      <c r="M14" s="5"/>
      <c r="N14" s="15" t="str">
        <f>IF(M14="","",IF('Matriz TNC'!M14=Hoja2!B11,Hoja2!#REF!,Hoja2!#REF!))</f>
        <v/>
      </c>
      <c r="O14" s="13"/>
      <c r="P14" s="13" t="str">
        <f>IF(O14="","",IF('Matriz TNC'!O14=Hoja2!B11,Hoja2!#REF!,Hoja2!#REF!))</f>
        <v/>
      </c>
      <c r="Q14" s="13"/>
      <c r="R14" s="13" t="str">
        <f>IF(Q14="","",IF('Matriz TNC'!Q14=Hoja2!B11,Hoja2!#REF!,Hoja2!#REF!))</f>
        <v/>
      </c>
      <c r="S14" s="13" t="str">
        <f>IF(F14="","",IF(AND(OR(L14=Hoja2!#REF!,L14=Hoja2!#REF!),OR(N14=Hoja2!#REF!,P14=Hoja2!#REF!,R14=Hoja2!#REF!)),Hoja2!#REF!,IF(AND(OR(L14=Hoja2!#REF!,L14=Hoja2!#REF!),OR(N14=Hoja2!#REF!,P14=Hoja2!#REF!,R14=Hoja2!#REF!)),Hoja2!#REF!,IF(AND(L14=Hoja2!#REF!,OR(N14=Hoja2!#REF!,P14=Hoja2!#REF!,R14=Hoja2!#REF!)),Hoja2!#REF!,Hoja2!#REF!))))</f>
        <v/>
      </c>
      <c r="T14" s="7"/>
      <c r="U14" s="8"/>
      <c r="V14" s="9"/>
      <c r="W14" s="10"/>
      <c r="X14" s="9"/>
      <c r="Y14" s="4"/>
      <c r="Z14" s="5"/>
      <c r="AA14" s="6"/>
    </row>
    <row r="15" spans="1:27" ht="27.75" customHeight="1" x14ac:dyDescent="0.2">
      <c r="A15" s="1"/>
      <c r="B15" s="3"/>
      <c r="C15" s="5"/>
      <c r="D15" s="5"/>
      <c r="E15" s="2"/>
      <c r="F15" s="20"/>
      <c r="G15" s="3"/>
      <c r="H15" s="16" t="str">
        <f>IF(G15="","",VLOOKUP(G15,Hoja2!#REF!,2,0))</f>
        <v/>
      </c>
      <c r="I15" s="2" t="str">
        <f>IF(G15="","",VLOOKUP(G15,Hoja2!#REF!,3,0))</f>
        <v/>
      </c>
      <c r="J15" s="19"/>
      <c r="K15" s="15" t="str">
        <f>IF(J15="","",VLOOKUP(J15,Hoja2!#REF!,2,0))</f>
        <v/>
      </c>
      <c r="L15" s="15" t="str">
        <f>IF(J15="","",VLOOKUP(J15,Hoja2!#REF!,3,0))</f>
        <v/>
      </c>
      <c r="M15" s="5"/>
      <c r="N15" s="15" t="str">
        <f>IF(M15="","",IF('Matriz TNC'!M15=Hoja2!B12,Hoja2!#REF!,Hoja2!#REF!))</f>
        <v/>
      </c>
      <c r="O15" s="13"/>
      <c r="P15" s="13" t="str">
        <f>IF(O15="","",IF('Matriz TNC'!O15=Hoja2!B12,Hoja2!#REF!,Hoja2!#REF!))</f>
        <v/>
      </c>
      <c r="Q15" s="13"/>
      <c r="R15" s="13" t="str">
        <f>IF(Q15="","",IF('Matriz TNC'!Q15=Hoja2!B12,Hoja2!#REF!,Hoja2!#REF!))</f>
        <v/>
      </c>
      <c r="S15" s="13" t="str">
        <f>IF(F15="","",IF(AND(OR(L15=Hoja2!#REF!,L15=Hoja2!#REF!),OR(N15=Hoja2!#REF!,P15=Hoja2!#REF!,R15=Hoja2!#REF!)),Hoja2!#REF!,IF(AND(OR(L15=Hoja2!#REF!,L15=Hoja2!#REF!),OR(N15=Hoja2!#REF!,P15=Hoja2!#REF!,R15=Hoja2!#REF!)),Hoja2!#REF!,IF(AND(L15=Hoja2!#REF!,OR(N15=Hoja2!#REF!,P15=Hoja2!#REF!,R15=Hoja2!#REF!)),Hoja2!#REF!,Hoja2!#REF!))))</f>
        <v/>
      </c>
      <c r="T15" s="7"/>
      <c r="U15" s="8"/>
      <c r="V15" s="9"/>
      <c r="W15" s="10"/>
      <c r="X15" s="9"/>
      <c r="Y15" s="4"/>
      <c r="Z15" s="5"/>
      <c r="AA15" s="6"/>
    </row>
    <row r="16" spans="1:27" ht="27.75" customHeight="1" x14ac:dyDescent="0.2">
      <c r="A16" s="1"/>
      <c r="B16" s="3"/>
      <c r="C16" s="5"/>
      <c r="D16" s="5"/>
      <c r="E16" s="2"/>
      <c r="F16" s="20"/>
      <c r="G16" s="3"/>
      <c r="H16" s="16" t="str">
        <f>IF(G16="","",VLOOKUP(G16,Hoja2!#REF!,2,0))</f>
        <v/>
      </c>
      <c r="I16" s="2" t="str">
        <f>IF(G16="","",VLOOKUP(G16,Hoja2!#REF!,3,0))</f>
        <v/>
      </c>
      <c r="J16" s="19"/>
      <c r="K16" s="15" t="str">
        <f>IF(J16="","",VLOOKUP(J16,Hoja2!#REF!,2,0))</f>
        <v/>
      </c>
      <c r="L16" s="15" t="str">
        <f>IF(J16="","",VLOOKUP(J16,Hoja2!#REF!,3,0))</f>
        <v/>
      </c>
      <c r="M16" s="5"/>
      <c r="N16" s="15" t="str">
        <f>IF(M16="","",IF('Matriz TNC'!M16=Hoja2!B13,Hoja2!#REF!,Hoja2!#REF!))</f>
        <v/>
      </c>
      <c r="O16" s="13"/>
      <c r="P16" s="13" t="str">
        <f>IF(O16="","",IF('Matriz TNC'!O16=Hoja2!B13,Hoja2!#REF!,Hoja2!#REF!))</f>
        <v/>
      </c>
      <c r="Q16" s="13"/>
      <c r="R16" s="13" t="str">
        <f>IF(Q16="","",IF('Matriz TNC'!Q16=Hoja2!B13,Hoja2!#REF!,Hoja2!#REF!))</f>
        <v/>
      </c>
      <c r="S16" s="13" t="str">
        <f>IF(F16="","",IF(AND(OR(L16=Hoja2!#REF!,L16=Hoja2!#REF!),OR(N16=Hoja2!#REF!,P16=Hoja2!#REF!,R16=Hoja2!#REF!)),Hoja2!#REF!,IF(AND(OR(L16=Hoja2!#REF!,L16=Hoja2!#REF!),OR(N16=Hoja2!#REF!,P16=Hoja2!#REF!,R16=Hoja2!#REF!)),Hoja2!#REF!,IF(AND(L16=Hoja2!#REF!,OR(N16=Hoja2!#REF!,P16=Hoja2!#REF!,R16=Hoja2!#REF!)),Hoja2!#REF!,Hoja2!#REF!))))</f>
        <v/>
      </c>
      <c r="T16" s="7"/>
      <c r="U16" s="8"/>
      <c r="V16" s="9"/>
      <c r="W16" s="10"/>
      <c r="X16" s="9"/>
      <c r="Y16" s="4"/>
      <c r="Z16" s="5"/>
      <c r="AA16" s="6"/>
    </row>
    <row r="17" spans="1:27" ht="27.75" customHeight="1" x14ac:dyDescent="0.2">
      <c r="A17" s="1"/>
      <c r="B17" s="3"/>
      <c r="C17" s="5"/>
      <c r="D17" s="5"/>
      <c r="E17" s="2"/>
      <c r="F17" s="20"/>
      <c r="G17" s="3"/>
      <c r="H17" s="16" t="str">
        <f>IF(G17="","",VLOOKUP(G17,Hoja2!#REF!,2,0))</f>
        <v/>
      </c>
      <c r="I17" s="2" t="str">
        <f>IF(G17="","",VLOOKUP(G17,Hoja2!#REF!,3,0))</f>
        <v/>
      </c>
      <c r="J17" s="19"/>
      <c r="K17" s="15" t="str">
        <f>IF(J17="","",VLOOKUP(J17,Hoja2!#REF!,2,0))</f>
        <v/>
      </c>
      <c r="L17" s="15" t="str">
        <f>IF(J17="","",VLOOKUP(J17,Hoja2!#REF!,3,0))</f>
        <v/>
      </c>
      <c r="M17" s="5"/>
      <c r="N17" s="15" t="str">
        <f>IF(M17="","",IF('Matriz TNC'!M17=Hoja2!B16,Hoja2!#REF!,Hoja2!#REF!))</f>
        <v/>
      </c>
      <c r="O17" s="13"/>
      <c r="P17" s="13" t="str">
        <f>IF(O17="","",IF('Matriz TNC'!O17=Hoja2!B16,Hoja2!#REF!,Hoja2!#REF!))</f>
        <v/>
      </c>
      <c r="Q17" s="13"/>
      <c r="R17" s="13" t="str">
        <f>IF(Q17="","",IF('Matriz TNC'!Q17=Hoja2!B16,Hoja2!#REF!,Hoja2!#REF!))</f>
        <v/>
      </c>
      <c r="S17" s="13" t="str">
        <f>IF(F17="","",IF(AND(OR(L17=Hoja2!#REF!,L17=Hoja2!#REF!),OR(N17=Hoja2!#REF!,P17=Hoja2!#REF!,R17=Hoja2!#REF!)),Hoja2!#REF!,IF(AND(OR(L17=Hoja2!#REF!,L17=Hoja2!#REF!),OR(N17=Hoja2!#REF!,P17=Hoja2!#REF!,R17=Hoja2!#REF!)),Hoja2!#REF!,IF(AND(L17=Hoja2!#REF!,OR(N17=Hoja2!#REF!,P17=Hoja2!#REF!,R17=Hoja2!#REF!)),Hoja2!#REF!,Hoja2!#REF!))))</f>
        <v/>
      </c>
      <c r="T17" s="7"/>
      <c r="U17" s="8"/>
      <c r="V17" s="9"/>
      <c r="W17" s="10"/>
      <c r="X17" s="9"/>
      <c r="Y17" s="4"/>
      <c r="Z17" s="5"/>
      <c r="AA17" s="6"/>
    </row>
    <row r="18" spans="1:27" ht="27.75" customHeight="1" x14ac:dyDescent="0.2">
      <c r="A18" s="1"/>
      <c r="B18" s="3"/>
      <c r="C18" s="5"/>
      <c r="D18" s="5"/>
      <c r="E18" s="2"/>
      <c r="F18" s="20"/>
      <c r="G18" s="3"/>
      <c r="H18" s="16" t="str">
        <f>IF(G18="","",VLOOKUP(G18,Hoja2!#REF!,2,0))</f>
        <v/>
      </c>
      <c r="I18" s="2" t="str">
        <f>IF(G18="","",VLOOKUP(G18,Hoja2!#REF!,3,0))</f>
        <v/>
      </c>
      <c r="J18" s="19"/>
      <c r="K18" s="15" t="str">
        <f>IF(J18="","",VLOOKUP(J18,Hoja2!#REF!,2,0))</f>
        <v/>
      </c>
      <c r="L18" s="15" t="str">
        <f>IF(J18="","",VLOOKUP(J18,Hoja2!#REF!,3,0))</f>
        <v/>
      </c>
      <c r="M18" s="5"/>
      <c r="N18" s="15" t="str">
        <f>IF(M18="","",IF('Matriz TNC'!M18=Hoja2!B17,Hoja2!#REF!,Hoja2!#REF!))</f>
        <v/>
      </c>
      <c r="O18" s="13"/>
      <c r="P18" s="13" t="str">
        <f>IF(O18="","",IF('Matriz TNC'!O18=Hoja2!B17,Hoja2!#REF!,Hoja2!#REF!))</f>
        <v/>
      </c>
      <c r="Q18" s="13"/>
      <c r="R18" s="13" t="str">
        <f>IF(Q18="","",IF('Matriz TNC'!Q18=Hoja2!B17,Hoja2!#REF!,Hoja2!#REF!))</f>
        <v/>
      </c>
      <c r="S18" s="13" t="str">
        <f>IF(F18="","",IF(AND(OR(L18=Hoja2!#REF!,L18=Hoja2!#REF!),OR(N18=Hoja2!#REF!,P18=Hoja2!#REF!,R18=Hoja2!#REF!)),Hoja2!#REF!,IF(AND(OR(L18=Hoja2!#REF!,L18=Hoja2!#REF!),OR(N18=Hoja2!#REF!,P18=Hoja2!#REF!,R18=Hoja2!#REF!)),Hoja2!#REF!,IF(AND(L18=Hoja2!#REF!,OR(N18=Hoja2!#REF!,P18=Hoja2!#REF!,R18=Hoja2!#REF!)),Hoja2!#REF!,Hoja2!#REF!))))</f>
        <v/>
      </c>
      <c r="T18" s="7"/>
      <c r="U18" s="8"/>
      <c r="V18" s="9"/>
      <c r="W18" s="10"/>
      <c r="X18" s="9"/>
      <c r="Y18" s="4"/>
      <c r="Z18" s="5"/>
      <c r="AA18" s="6"/>
    </row>
    <row r="19" spans="1:27" ht="27.75" customHeight="1" x14ac:dyDescent="0.2">
      <c r="A19" s="1"/>
      <c r="B19" s="3"/>
      <c r="C19" s="5"/>
      <c r="D19" s="5"/>
      <c r="E19" s="2"/>
      <c r="F19" s="20"/>
      <c r="G19" s="3"/>
      <c r="H19" s="16" t="str">
        <f>IF(G19="","",VLOOKUP(G19,Hoja2!#REF!,2,0))</f>
        <v/>
      </c>
      <c r="I19" s="2" t="str">
        <f>IF(G19="","",VLOOKUP(G19,Hoja2!#REF!,3,0))</f>
        <v/>
      </c>
      <c r="J19" s="19"/>
      <c r="K19" s="15" t="str">
        <f>IF(J19="","",VLOOKUP(J19,Hoja2!#REF!,2,0))</f>
        <v/>
      </c>
      <c r="L19" s="15" t="str">
        <f>IF(J19="","",VLOOKUP(J19,Hoja2!#REF!,3,0))</f>
        <v/>
      </c>
      <c r="M19" s="5"/>
      <c r="N19" s="15" t="str">
        <f>IF(M19="","",IF('Matriz TNC'!M19=Hoja2!B18,Hoja2!#REF!,Hoja2!#REF!))</f>
        <v/>
      </c>
      <c r="O19" s="13"/>
      <c r="P19" s="13" t="str">
        <f>IF(O19="","",IF('Matriz TNC'!O19=Hoja2!B18,Hoja2!#REF!,Hoja2!#REF!))</f>
        <v/>
      </c>
      <c r="Q19" s="13"/>
      <c r="R19" s="13" t="str">
        <f>IF(Q19="","",IF('Matriz TNC'!Q19=Hoja2!B18,Hoja2!#REF!,Hoja2!#REF!))</f>
        <v/>
      </c>
      <c r="S19" s="13" t="str">
        <f>IF(F19="","",IF(AND(OR(L19=Hoja2!#REF!,L19=Hoja2!#REF!),OR(N19=Hoja2!#REF!,P19=Hoja2!#REF!,R19=Hoja2!#REF!)),Hoja2!#REF!,IF(AND(OR(L19=Hoja2!#REF!,L19=Hoja2!#REF!),OR(N19=Hoja2!#REF!,P19=Hoja2!#REF!,R19=Hoja2!#REF!)),Hoja2!#REF!,IF(AND(L19=Hoja2!#REF!,OR(N19=Hoja2!#REF!,P19=Hoja2!#REF!,R19=Hoja2!#REF!)),Hoja2!#REF!,Hoja2!#REF!))))</f>
        <v/>
      </c>
      <c r="T19" s="7"/>
      <c r="U19" s="8"/>
      <c r="V19" s="9"/>
      <c r="W19" s="10"/>
      <c r="X19" s="9"/>
      <c r="Y19" s="4"/>
      <c r="Z19" s="5"/>
      <c r="AA19" s="6"/>
    </row>
    <row r="20" spans="1:27" ht="27.75" customHeight="1" x14ac:dyDescent="0.2">
      <c r="A20" s="1"/>
      <c r="B20" s="3"/>
      <c r="C20" s="5"/>
      <c r="D20" s="5"/>
      <c r="E20" s="2"/>
      <c r="F20" s="20"/>
      <c r="G20" s="3"/>
      <c r="H20" s="16" t="str">
        <f>IF(G20="","",VLOOKUP(G20,Hoja2!#REF!,2,0))</f>
        <v/>
      </c>
      <c r="I20" s="2" t="str">
        <f>IF(G20="","",VLOOKUP(G20,Hoja2!#REF!,3,0))</f>
        <v/>
      </c>
      <c r="J20" s="19"/>
      <c r="K20" s="15" t="str">
        <f>IF(J20="","",VLOOKUP(J20,Hoja2!#REF!,2,0))</f>
        <v/>
      </c>
      <c r="L20" s="15" t="str">
        <f>IF(J20="","",VLOOKUP(J20,Hoja2!#REF!,3,0))</f>
        <v/>
      </c>
      <c r="M20" s="5"/>
      <c r="N20" s="15" t="str">
        <f>IF(M20="","",IF('Matriz TNC'!M20=Hoja2!B19,Hoja2!#REF!,Hoja2!#REF!))</f>
        <v/>
      </c>
      <c r="O20" s="13"/>
      <c r="P20" s="13" t="str">
        <f>IF(O20="","",IF('Matriz TNC'!O20=Hoja2!B19,Hoja2!#REF!,Hoja2!#REF!))</f>
        <v/>
      </c>
      <c r="Q20" s="13"/>
      <c r="R20" s="13" t="str">
        <f>IF(Q20="","",IF('Matriz TNC'!Q20=Hoja2!B19,Hoja2!#REF!,Hoja2!#REF!))</f>
        <v/>
      </c>
      <c r="S20" s="13" t="str">
        <f>IF(F20="","",IF(AND(OR(L20=Hoja2!#REF!,L20=Hoja2!#REF!),OR(N20=Hoja2!#REF!,P20=Hoja2!#REF!,R20=Hoja2!#REF!)),Hoja2!#REF!,IF(AND(OR(L20=Hoja2!#REF!,L20=Hoja2!#REF!),OR(N20=Hoja2!#REF!,P20=Hoja2!#REF!,R20=Hoja2!#REF!)),Hoja2!#REF!,IF(AND(L20=Hoja2!#REF!,OR(N20=Hoja2!#REF!,P20=Hoja2!#REF!,R20=Hoja2!#REF!)),Hoja2!#REF!,Hoja2!#REF!))))</f>
        <v/>
      </c>
      <c r="T20" s="7"/>
      <c r="U20" s="8"/>
      <c r="V20" s="9"/>
      <c r="W20" s="10"/>
      <c r="X20" s="9"/>
      <c r="Y20" s="4"/>
      <c r="Z20" s="5"/>
      <c r="AA20" s="6"/>
    </row>
    <row r="21" spans="1:27" ht="28.5" customHeight="1" x14ac:dyDescent="0.2">
      <c r="A21" s="130" t="s">
        <v>1</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row>
  </sheetData>
  <mergeCells count="34">
    <mergeCell ref="T4:X4"/>
    <mergeCell ref="M5:M6"/>
    <mergeCell ref="E5:E6"/>
    <mergeCell ref="J5:K5"/>
    <mergeCell ref="Q5:Q6"/>
    <mergeCell ref="T5:T6"/>
    <mergeCell ref="D1:AA1"/>
    <mergeCell ref="D2:AA2"/>
    <mergeCell ref="D3:X3"/>
    <mergeCell ref="D5:D6"/>
    <mergeCell ref="G4:I4"/>
    <mergeCell ref="Y4:AA4"/>
    <mergeCell ref="B4:F4"/>
    <mergeCell ref="A1:C3"/>
    <mergeCell ref="B5:B6"/>
    <mergeCell ref="F5:F6"/>
    <mergeCell ref="G5:G6"/>
    <mergeCell ref="I5:I6"/>
    <mergeCell ref="A4:A6"/>
    <mergeCell ref="C5:C6"/>
    <mergeCell ref="J4:S4"/>
    <mergeCell ref="O5:O6"/>
    <mergeCell ref="A21:AA21"/>
    <mergeCell ref="V5:W5"/>
    <mergeCell ref="S5:S6"/>
    <mergeCell ref="H5:H6"/>
    <mergeCell ref="L5:L6"/>
    <mergeCell ref="N5:N6"/>
    <mergeCell ref="P5:P6"/>
    <mergeCell ref="R5:R6"/>
    <mergeCell ref="Y5:Y6"/>
    <mergeCell ref="Z5:Z6"/>
    <mergeCell ref="AA5:AA6"/>
    <mergeCell ref="U5:U6"/>
  </mergeCells>
  <conditionalFormatting sqref="K7:L20">
    <cfRule type="expression" dxfId="41" priority="11">
      <formula>$K$7</formula>
    </cfRule>
  </conditionalFormatting>
  <conditionalFormatting sqref="N7:N20">
    <cfRule type="expression" dxfId="40" priority="10">
      <formula>$K$7</formula>
    </cfRule>
  </conditionalFormatting>
  <dataValidations count="2">
    <dataValidation type="list" allowBlank="1" showInputMessage="1" showErrorMessage="1" sqref="O7:O20">
      <formula1>$B$4:$B$5</formula1>
    </dataValidation>
    <dataValidation type="list" allowBlank="1" showInputMessage="1" showErrorMessage="1" sqref="Q7:Q20">
      <formula1>$B$4:$B$5</formula1>
    </dataValidation>
  </dataValidations>
  <pageMargins left="0.59055118110236227" right="0.19685039370078741" top="0" bottom="0" header="0" footer="0.19685039370078741"/>
  <pageSetup paperSize="156" scale="34" orientation="landscape" r:id="rId1"/>
  <headerFooter>
    <oddFooter>&amp;L&amp;"Arial,Normal"&amp;6Calle 26 No. 57-41 Torre 8 Piso 8 CEMSA - CP: 1113111            
Pbx: 3779555  - Información: Línea 195     
www.umv.gov.co111311&amp;C&amp;"Arial,Normal"&amp;6
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Hoja2!$J$2:$J$10</xm:f>
          </x14:formula1>
          <xm:sqref>C7:C20</xm:sqref>
        </x14:dataValidation>
        <x14:dataValidation type="list" allowBlank="1" showInputMessage="1" showErrorMessage="1">
          <x14:formula1>
            <xm:f>Hoja2!$B$4:$B$5</xm:f>
          </x14:formula1>
          <xm:sqref>M7:M20</xm:sqref>
        </x14:dataValidation>
        <x14:dataValidation type="list" allowBlank="1" showInputMessage="1" showErrorMessage="1">
          <x14:formula1>
            <xm:f>Hoja2!#REF!</xm:f>
          </x14:formula1>
          <xm:sqref>G7:G20</xm:sqref>
        </x14:dataValidation>
        <x14:dataValidation type="list" allowBlank="1" showInputMessage="1" showErrorMessage="1">
          <x14:formula1>
            <xm:f>Hoja2!#REF!</xm:f>
          </x14:formula1>
          <xm:sqref>J7:J20</xm:sqref>
        </x14:dataValidation>
        <x14:dataValidation type="list" allowBlank="1" showInputMessage="1" showErrorMessage="1">
          <x14:formula1>
            <xm:f>Hoja2!#REF!</xm:f>
          </x14:formula1>
          <xm:sqref>Y7:Y20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7"/>
  <sheetViews>
    <sheetView showGridLines="0" zoomScaleNormal="100" zoomScaleSheetLayoutView="90" workbookViewId="0">
      <selection activeCell="D7" sqref="D7"/>
    </sheetView>
  </sheetViews>
  <sheetFormatPr baseColWidth="10" defaultColWidth="9.33203125" defaultRowHeight="11.25" x14ac:dyDescent="0.2"/>
  <cols>
    <col min="1" max="1" width="4.1640625" style="39" customWidth="1"/>
    <col min="2" max="2" width="11.83203125" style="39" bestFit="1" customWidth="1"/>
    <col min="3" max="3" width="15.1640625" style="39" customWidth="1"/>
    <col min="4" max="4" width="53.1640625" style="84" customWidth="1"/>
    <col min="5" max="5" width="30.6640625" style="39" customWidth="1"/>
    <col min="6" max="6" width="35.83203125" style="84" customWidth="1"/>
    <col min="7" max="7" width="48.6640625" style="39" customWidth="1"/>
    <col min="8" max="8" width="11.5" style="39" customWidth="1"/>
    <col min="9" max="9" width="14.5" style="39" customWidth="1"/>
    <col min="10" max="10" width="7.33203125" style="39" customWidth="1"/>
    <col min="11" max="11" width="36" style="39" customWidth="1"/>
    <col min="12" max="12" width="20.6640625" style="39" customWidth="1"/>
    <col min="13" max="13" width="14.33203125" style="39" customWidth="1"/>
    <col min="14" max="14" width="6" style="39" customWidth="1"/>
    <col min="15" max="15" width="18.6640625" style="39" customWidth="1"/>
    <col min="16" max="16" width="18.5" style="39" customWidth="1"/>
    <col min="17" max="17" width="5.5" style="39" customWidth="1"/>
    <col min="18" max="18" width="20.33203125" style="39" customWidth="1"/>
    <col min="19" max="19" width="9.1640625" style="39" customWidth="1"/>
    <col min="20" max="20" width="26.5" style="39" customWidth="1"/>
    <col min="21" max="21" width="20.6640625" style="39" customWidth="1"/>
    <col min="22" max="22" width="17" style="39" customWidth="1"/>
    <col min="23" max="23" width="5.5" style="39" customWidth="1"/>
    <col min="24" max="24" width="6.83203125" style="39" customWidth="1"/>
    <col min="25" max="25" width="26.5" style="39" customWidth="1"/>
    <col min="26" max="26" width="20.6640625" style="39" customWidth="1"/>
    <col min="27" max="27" width="11" style="39" customWidth="1"/>
    <col min="28" max="28" width="10.33203125" style="39" customWidth="1"/>
    <col min="29" max="29" width="5.83203125" style="39" customWidth="1"/>
    <col min="30" max="30" width="35.83203125" style="39" customWidth="1"/>
    <col min="31" max="31" width="20.6640625" style="39" customWidth="1"/>
    <col min="32" max="35" width="10.83203125" style="39" customWidth="1"/>
    <col min="36" max="36" width="9.33203125" style="39"/>
    <col min="37" max="37" width="31.6640625" style="39" customWidth="1"/>
    <col min="38" max="49" width="9.33203125" style="39"/>
    <col min="50" max="50" width="14.33203125" style="39" customWidth="1"/>
    <col min="51" max="16384" width="9.33203125" style="39"/>
  </cols>
  <sheetData>
    <row r="1" spans="1:35" ht="45" customHeight="1" x14ac:dyDescent="0.2">
      <c r="A1" s="208"/>
      <c r="B1" s="209"/>
      <c r="C1" s="210"/>
      <c r="D1" s="215" t="s">
        <v>32</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row>
    <row r="2" spans="1:35" ht="20.100000000000001" customHeight="1" x14ac:dyDescent="0.2">
      <c r="A2" s="211"/>
      <c r="B2" s="212"/>
      <c r="C2" s="213"/>
      <c r="D2" s="216" t="s">
        <v>0</v>
      </c>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ht="20.100000000000001" customHeight="1" thickBot="1" x14ac:dyDescent="0.25">
      <c r="A3" s="214"/>
      <c r="B3" s="212"/>
      <c r="C3" s="213"/>
      <c r="D3" s="185" t="s">
        <v>57</v>
      </c>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7"/>
      <c r="AF3" s="185" t="s">
        <v>74</v>
      </c>
      <c r="AG3" s="186"/>
      <c r="AH3" s="186"/>
      <c r="AI3" s="186"/>
    </row>
    <row r="4" spans="1:35" ht="26.25" customHeight="1" x14ac:dyDescent="0.2">
      <c r="A4" s="217" t="s">
        <v>2</v>
      </c>
      <c r="B4" s="196" t="s">
        <v>7</v>
      </c>
      <c r="C4" s="197"/>
      <c r="D4" s="197"/>
      <c r="E4" s="197"/>
      <c r="F4" s="198"/>
      <c r="G4" s="196" t="s">
        <v>63</v>
      </c>
      <c r="H4" s="197"/>
      <c r="I4" s="198"/>
      <c r="J4" s="219" t="s">
        <v>75</v>
      </c>
      <c r="K4" s="220"/>
      <c r="L4" s="220"/>
      <c r="M4" s="220"/>
      <c r="N4" s="220"/>
      <c r="O4" s="220"/>
      <c r="P4" s="221"/>
      <c r="Q4" s="190" t="s">
        <v>12</v>
      </c>
      <c r="R4" s="191"/>
      <c r="S4" s="192"/>
      <c r="T4" s="190" t="s">
        <v>66</v>
      </c>
      <c r="U4" s="191"/>
      <c r="V4" s="192"/>
      <c r="W4" s="202" t="s">
        <v>81</v>
      </c>
      <c r="X4" s="190" t="s">
        <v>69</v>
      </c>
      <c r="Y4" s="191"/>
      <c r="Z4" s="191"/>
      <c r="AA4" s="191"/>
      <c r="AB4" s="192"/>
      <c r="AC4" s="190" t="s">
        <v>73</v>
      </c>
      <c r="AD4" s="191"/>
      <c r="AE4" s="191"/>
      <c r="AF4" s="191"/>
      <c r="AG4" s="191"/>
      <c r="AH4" s="192"/>
      <c r="AI4" s="194" t="s">
        <v>50</v>
      </c>
    </row>
    <row r="5" spans="1:35" ht="19.5" customHeight="1" x14ac:dyDescent="0.2">
      <c r="A5" s="217"/>
      <c r="B5" s="199" t="s">
        <v>8</v>
      </c>
      <c r="C5" s="207" t="s">
        <v>20</v>
      </c>
      <c r="D5" s="207" t="s">
        <v>46</v>
      </c>
      <c r="E5" s="207" t="s">
        <v>38</v>
      </c>
      <c r="F5" s="206" t="s">
        <v>3</v>
      </c>
      <c r="G5" s="199" t="s">
        <v>52</v>
      </c>
      <c r="H5" s="207" t="s">
        <v>37</v>
      </c>
      <c r="I5" s="206" t="s">
        <v>62</v>
      </c>
      <c r="J5" s="222" t="s">
        <v>70</v>
      </c>
      <c r="K5" s="200"/>
      <c r="L5" s="200"/>
      <c r="M5" s="200"/>
      <c r="N5" s="200" t="s">
        <v>72</v>
      </c>
      <c r="O5" s="200"/>
      <c r="P5" s="201"/>
      <c r="Q5" s="199" t="s">
        <v>64</v>
      </c>
      <c r="R5" s="207"/>
      <c r="S5" s="206" t="s">
        <v>5</v>
      </c>
      <c r="T5" s="218" t="s">
        <v>67</v>
      </c>
      <c r="U5" s="188" t="s">
        <v>9</v>
      </c>
      <c r="V5" s="189" t="s">
        <v>68</v>
      </c>
      <c r="W5" s="203"/>
      <c r="X5" s="193" t="s">
        <v>49</v>
      </c>
      <c r="Y5" s="188" t="s">
        <v>67</v>
      </c>
      <c r="Z5" s="188" t="s">
        <v>9</v>
      </c>
      <c r="AA5" s="188" t="s">
        <v>68</v>
      </c>
      <c r="AB5" s="189"/>
      <c r="AC5" s="193" t="s">
        <v>47</v>
      </c>
      <c r="AD5" s="188" t="s">
        <v>3</v>
      </c>
      <c r="AE5" s="188" t="s">
        <v>9</v>
      </c>
      <c r="AF5" s="188" t="s">
        <v>8</v>
      </c>
      <c r="AG5" s="188"/>
      <c r="AH5" s="189"/>
      <c r="AI5" s="195"/>
    </row>
    <row r="6" spans="1:35" ht="68.25" customHeight="1" x14ac:dyDescent="0.2">
      <c r="A6" s="217"/>
      <c r="B6" s="199"/>
      <c r="C6" s="207"/>
      <c r="D6" s="207"/>
      <c r="E6" s="207"/>
      <c r="F6" s="206"/>
      <c r="G6" s="199"/>
      <c r="H6" s="207"/>
      <c r="I6" s="206"/>
      <c r="J6" s="51" t="s">
        <v>48</v>
      </c>
      <c r="K6" s="100" t="s">
        <v>71</v>
      </c>
      <c r="L6" s="100" t="s">
        <v>9</v>
      </c>
      <c r="M6" s="100" t="s">
        <v>8</v>
      </c>
      <c r="N6" s="40" t="s">
        <v>60</v>
      </c>
      <c r="O6" s="100" t="s">
        <v>61</v>
      </c>
      <c r="P6" s="101" t="s">
        <v>9</v>
      </c>
      <c r="Q6" s="70" t="s">
        <v>56</v>
      </c>
      <c r="R6" s="71" t="s">
        <v>65</v>
      </c>
      <c r="S6" s="206"/>
      <c r="T6" s="218"/>
      <c r="U6" s="188"/>
      <c r="V6" s="189"/>
      <c r="W6" s="203"/>
      <c r="X6" s="193"/>
      <c r="Y6" s="188"/>
      <c r="Z6" s="188"/>
      <c r="AA6" s="188"/>
      <c r="AB6" s="189"/>
      <c r="AC6" s="193"/>
      <c r="AD6" s="188"/>
      <c r="AE6" s="188"/>
      <c r="AF6" s="56" t="s">
        <v>10</v>
      </c>
      <c r="AG6" s="56" t="s">
        <v>11</v>
      </c>
      <c r="AH6" s="57" t="s">
        <v>43</v>
      </c>
      <c r="AI6" s="195"/>
    </row>
    <row r="7" spans="1:35" ht="105.75" customHeight="1" x14ac:dyDescent="0.2">
      <c r="A7" s="36">
        <v>13</v>
      </c>
      <c r="B7" s="80">
        <v>45404</v>
      </c>
      <c r="C7" s="72" t="s">
        <v>29</v>
      </c>
      <c r="D7" s="85" t="s">
        <v>82</v>
      </c>
      <c r="E7" s="72" t="s">
        <v>99</v>
      </c>
      <c r="F7" s="82" t="s">
        <v>85</v>
      </c>
      <c r="G7" s="76" t="s">
        <v>55</v>
      </c>
      <c r="H7" s="77" t="e">
        <f>IF(G7="","",VLOOKUP(G7,Hoja2!$D$3:$F$11,3,0))</f>
        <v>#N/A</v>
      </c>
      <c r="I7" s="73" t="e">
        <f>IF(G7="","",VLOOKUP(CONCATENATE(G7,H7),Hoja2!$G$3:$H$11,2,0))</f>
        <v>#N/A</v>
      </c>
      <c r="J7" s="45" t="e">
        <f>+IF(I7="","",IF(OR(I7=Hoja2!$H$3,I7=Hoja2!$H$6,I7=Hoja2!#REF! ),"SI","NO"))</f>
        <v>#N/A</v>
      </c>
      <c r="K7" s="89" t="s">
        <v>100</v>
      </c>
      <c r="L7" s="90" t="s">
        <v>98</v>
      </c>
      <c r="M7" s="91">
        <v>45406</v>
      </c>
      <c r="N7" s="92" t="e">
        <f t="shared" ref="N7:N37" si="0">+IF(I7="","",IF(J7="No","Si","No"))</f>
        <v>#N/A</v>
      </c>
      <c r="O7" s="93" t="s">
        <v>86</v>
      </c>
      <c r="P7" s="94" t="s">
        <v>86</v>
      </c>
      <c r="Q7" s="58">
        <v>1</v>
      </c>
      <c r="R7" s="72" t="s">
        <v>84</v>
      </c>
      <c r="S7" s="73" t="e">
        <f>+IF(Q7="","",IF(AND(OR(H7=Hoja2!$F$3,H7=Hoja2!$F$6),Q7&lt;=50),Hoja2!$F$3,IF(AND(H7=Hoja2!$F$9,Q7&lt;=50),Hoja2!$F$6,Hoja2!$F$9)))</f>
        <v>#N/A</v>
      </c>
      <c r="T7" s="68" t="s">
        <v>87</v>
      </c>
      <c r="U7" s="59" t="s">
        <v>83</v>
      </c>
      <c r="V7" s="61">
        <v>45406</v>
      </c>
      <c r="W7" s="54" t="s">
        <v>14</v>
      </c>
      <c r="X7" s="58" t="str">
        <f t="shared" ref="X7:X37" si="1">+IF(W7="","",IF(W7="Si","No","Si"))</f>
        <v>No</v>
      </c>
      <c r="Y7" s="88" t="s">
        <v>86</v>
      </c>
      <c r="Z7" s="88" t="s">
        <v>86</v>
      </c>
      <c r="AA7" s="181" t="s">
        <v>86</v>
      </c>
      <c r="AB7" s="182"/>
      <c r="AC7" s="58" t="s">
        <v>15</v>
      </c>
      <c r="AD7" s="59" t="s">
        <v>86</v>
      </c>
      <c r="AE7" s="59" t="s">
        <v>86</v>
      </c>
      <c r="AF7" s="60" t="s">
        <v>86</v>
      </c>
      <c r="AG7" s="60" t="s">
        <v>86</v>
      </c>
      <c r="AH7" s="87" t="s">
        <v>86</v>
      </c>
      <c r="AI7" s="66">
        <v>45415</v>
      </c>
    </row>
    <row r="8" spans="1:35" ht="113.25" customHeight="1" x14ac:dyDescent="0.2">
      <c r="A8" s="36">
        <v>14</v>
      </c>
      <c r="B8" s="80">
        <v>45398</v>
      </c>
      <c r="C8" s="72" t="s">
        <v>93</v>
      </c>
      <c r="D8" s="85" t="s">
        <v>82</v>
      </c>
      <c r="E8" s="72" t="s">
        <v>88</v>
      </c>
      <c r="F8" s="82" t="s">
        <v>109</v>
      </c>
      <c r="G8" s="76" t="s">
        <v>59</v>
      </c>
      <c r="H8" s="77" t="e">
        <f>IF(G8="","",VLOOKUP(G8,Hoja2!$D$3:$F$11,3,0))</f>
        <v>#N/A</v>
      </c>
      <c r="I8" s="73" t="e">
        <f>IF(G8="","",VLOOKUP(CONCATENATE(G8,H8),Hoja2!$G$3:$H$11,2,0))</f>
        <v>#N/A</v>
      </c>
      <c r="J8" s="45" t="e">
        <f>+IF(I8="","",IF(OR(I8=Hoja2!$H$3,I8=Hoja2!$H$6,I8=Hoja2!#REF! ),"SI","NO"))</f>
        <v>#N/A</v>
      </c>
      <c r="K8" s="41" t="s">
        <v>110</v>
      </c>
      <c r="L8" s="90" t="s">
        <v>98</v>
      </c>
      <c r="M8" s="44">
        <v>45422</v>
      </c>
      <c r="N8" s="42" t="e">
        <f t="shared" si="0"/>
        <v>#N/A</v>
      </c>
      <c r="O8" s="93" t="s">
        <v>86</v>
      </c>
      <c r="P8" s="94" t="s">
        <v>86</v>
      </c>
      <c r="Q8" s="58">
        <v>1</v>
      </c>
      <c r="R8" s="72" t="s">
        <v>111</v>
      </c>
      <c r="S8" s="73" t="e">
        <f>+IF(Q8="","",IF(AND(OR(H8=Hoja2!$F$3,H8=Hoja2!$F$6),Q8&lt;=50),Hoja2!$F$3,IF(AND(H8=Hoja2!$F$9,Q8&lt;=50),Hoja2!$F$6,Hoja2!$F$9)))</f>
        <v>#N/A</v>
      </c>
      <c r="T8" s="68" t="s">
        <v>111</v>
      </c>
      <c r="U8" s="90" t="s">
        <v>98</v>
      </c>
      <c r="V8" s="61">
        <v>45422</v>
      </c>
      <c r="W8" s="54" t="s">
        <v>14</v>
      </c>
      <c r="X8" s="58" t="str">
        <f t="shared" si="1"/>
        <v>No</v>
      </c>
      <c r="Y8" s="88" t="s">
        <v>86</v>
      </c>
      <c r="Z8" s="88" t="s">
        <v>86</v>
      </c>
      <c r="AA8" s="181" t="s">
        <v>86</v>
      </c>
      <c r="AB8" s="182"/>
      <c r="AC8" s="58" t="s">
        <v>15</v>
      </c>
      <c r="AD8" s="59" t="s">
        <v>86</v>
      </c>
      <c r="AE8" s="59" t="s">
        <v>86</v>
      </c>
      <c r="AF8" s="95" t="s">
        <v>86</v>
      </c>
      <c r="AG8" s="95" t="s">
        <v>86</v>
      </c>
      <c r="AH8" s="96" t="s">
        <v>86</v>
      </c>
      <c r="AI8" s="66">
        <v>45429</v>
      </c>
    </row>
    <row r="9" spans="1:35" ht="159" customHeight="1" x14ac:dyDescent="0.2">
      <c r="A9" s="36">
        <v>15</v>
      </c>
      <c r="B9" s="80">
        <v>45405</v>
      </c>
      <c r="C9" s="72" t="s">
        <v>94</v>
      </c>
      <c r="D9" s="85" t="s">
        <v>82</v>
      </c>
      <c r="E9" s="72" t="s">
        <v>88</v>
      </c>
      <c r="F9" s="82" t="s">
        <v>89</v>
      </c>
      <c r="G9" s="76" t="s">
        <v>59</v>
      </c>
      <c r="H9" s="77" t="e">
        <f>IF(G9="","",VLOOKUP(G9,Hoja2!$D$3:$F$11,3,0))</f>
        <v>#N/A</v>
      </c>
      <c r="I9" s="73" t="e">
        <f>IF(G9="","",VLOOKUP(CONCATENATE(G9,H9),Hoja2!$G$3:$H$11,2,0))</f>
        <v>#N/A</v>
      </c>
      <c r="J9" s="45" t="e">
        <f>+IF(I9="","",IF(OR(I9=Hoja2!$H$3,I9=Hoja2!$H$6,I9=Hoja2!#REF! ),"SI","NO"))</f>
        <v>#N/A</v>
      </c>
      <c r="K9" s="102" t="s">
        <v>112</v>
      </c>
      <c r="L9" s="90" t="s">
        <v>101</v>
      </c>
      <c r="M9" s="44">
        <v>45422</v>
      </c>
      <c r="N9" s="42" t="e">
        <f t="shared" si="0"/>
        <v>#N/A</v>
      </c>
      <c r="O9" s="93" t="s">
        <v>86</v>
      </c>
      <c r="P9" s="94" t="s">
        <v>86</v>
      </c>
      <c r="Q9" s="58">
        <v>1</v>
      </c>
      <c r="R9" s="72" t="s">
        <v>90</v>
      </c>
      <c r="S9" s="73" t="e">
        <f>+IF(Q9="","",IF(AND(OR(H9=Hoja2!$F$3,H9=Hoja2!$F$6),Q9&lt;=50),Hoja2!$F$3,IF(AND(H9=Hoja2!$F$9,Q9&lt;=50),Hoja2!$F$6,Hoja2!$F$9)))</f>
        <v>#N/A</v>
      </c>
      <c r="T9" s="68" t="s">
        <v>90</v>
      </c>
      <c r="U9" s="90" t="s">
        <v>98</v>
      </c>
      <c r="V9" s="99">
        <v>45422</v>
      </c>
      <c r="W9" s="54" t="s">
        <v>14</v>
      </c>
      <c r="X9" s="58" t="str">
        <f t="shared" si="1"/>
        <v>No</v>
      </c>
      <c r="Y9" s="88" t="s">
        <v>86</v>
      </c>
      <c r="Z9" s="88" t="s">
        <v>86</v>
      </c>
      <c r="AA9" s="181" t="s">
        <v>86</v>
      </c>
      <c r="AB9" s="182"/>
      <c r="AC9" s="58" t="s">
        <v>14</v>
      </c>
      <c r="AD9" s="59" t="s">
        <v>102</v>
      </c>
      <c r="AE9" s="59" t="s">
        <v>95</v>
      </c>
      <c r="AF9" s="98">
        <v>45447</v>
      </c>
      <c r="AG9" s="98">
        <v>45504</v>
      </c>
      <c r="AH9" s="97"/>
      <c r="AI9" s="66"/>
    </row>
    <row r="10" spans="1:35" ht="91.5" customHeight="1" x14ac:dyDescent="0.2">
      <c r="A10" s="107">
        <v>16</v>
      </c>
      <c r="B10" s="80">
        <v>45407</v>
      </c>
      <c r="C10" s="72" t="s">
        <v>28</v>
      </c>
      <c r="D10" s="85" t="s">
        <v>105</v>
      </c>
      <c r="E10" s="72" t="s">
        <v>104</v>
      </c>
      <c r="F10" s="82" t="s">
        <v>106</v>
      </c>
      <c r="G10" s="76" t="s">
        <v>58</v>
      </c>
      <c r="H10" s="77" t="e">
        <f>IF(G10="","",VLOOKUP(G10,Hoja2!$D$3:$F$11,3,0))</f>
        <v>#N/A</v>
      </c>
      <c r="I10" s="73" t="e">
        <f>IF(G10="","",VLOOKUP(CONCATENATE(G10,H10),Hoja2!$G$3:$H$11,2,0))</f>
        <v>#N/A</v>
      </c>
      <c r="J10" s="45" t="e">
        <f>+IF(I10="","",IF(OR(I10=Hoja2!$H$3,I10=Hoja2!$H$6,I10=Hoja2!#REF! ),"SI","NO"))</f>
        <v>#N/A</v>
      </c>
      <c r="K10" s="102" t="s">
        <v>107</v>
      </c>
      <c r="L10" s="43" t="s">
        <v>108</v>
      </c>
      <c r="M10" s="44">
        <f>+B10</f>
        <v>45407</v>
      </c>
      <c r="N10" s="42" t="e">
        <f>+IF(I10="","",IF(J10="No","Si","No"))</f>
        <v>#N/A</v>
      </c>
      <c r="O10" s="93" t="s">
        <v>86</v>
      </c>
      <c r="P10" s="94" t="s">
        <v>86</v>
      </c>
      <c r="Q10" s="58">
        <v>0</v>
      </c>
      <c r="R10" s="72" t="s">
        <v>86</v>
      </c>
      <c r="S10" s="73" t="e">
        <f>+IF(Q10="","",IF(AND(OR(H10=Hoja2!$F$3,H10=Hoja2!$F$6),Q10&lt;=50),Hoja2!$F$3,IF(AND(H10=Hoja2!$F$9,Q10&lt;=50),Hoja2!$F$6,Hoja2!$F$9)))</f>
        <v>#N/A</v>
      </c>
      <c r="T10" s="68" t="s">
        <v>86</v>
      </c>
      <c r="U10" s="59" t="s">
        <v>86</v>
      </c>
      <c r="V10" s="105" t="s">
        <v>86</v>
      </c>
      <c r="W10" s="54" t="s">
        <v>14</v>
      </c>
      <c r="X10" s="58" t="str">
        <f>+IF(W10="","",IF(W10="Si","No","Si"))</f>
        <v>No</v>
      </c>
      <c r="Y10" s="88" t="s">
        <v>86</v>
      </c>
      <c r="Z10" s="88" t="s">
        <v>86</v>
      </c>
      <c r="AA10" s="181" t="s">
        <v>86</v>
      </c>
      <c r="AB10" s="182"/>
      <c r="AC10" s="58" t="s">
        <v>15</v>
      </c>
      <c r="AD10" s="59" t="s">
        <v>86</v>
      </c>
      <c r="AE10" s="59" t="s">
        <v>86</v>
      </c>
      <c r="AF10" s="104" t="s">
        <v>86</v>
      </c>
      <c r="AG10" s="104" t="s">
        <v>86</v>
      </c>
      <c r="AH10" s="106" t="s">
        <v>86</v>
      </c>
      <c r="AI10" s="66"/>
    </row>
    <row r="11" spans="1:35" ht="89.25" customHeight="1" x14ac:dyDescent="0.2">
      <c r="A11" s="107">
        <v>17</v>
      </c>
      <c r="B11" s="80">
        <v>45439</v>
      </c>
      <c r="C11" s="72" t="s">
        <v>28</v>
      </c>
      <c r="D11" s="85" t="s">
        <v>105</v>
      </c>
      <c r="E11" s="72" t="s">
        <v>104</v>
      </c>
      <c r="F11" s="82" t="s">
        <v>103</v>
      </c>
      <c r="G11" s="76" t="s">
        <v>58</v>
      </c>
      <c r="H11" s="77" t="e">
        <f>IF(G11="","",VLOOKUP(G11,Hoja2!$D$3:$F$11,3,0))</f>
        <v>#N/A</v>
      </c>
      <c r="I11" s="73" t="e">
        <f>IF(G11="","",VLOOKUP(CONCATENATE(G11,H11),Hoja2!$G$3:$H$11,2,0))</f>
        <v>#N/A</v>
      </c>
      <c r="J11" s="45" t="e">
        <f>+IF(I11="","",IF(OR(I11=Hoja2!$H$3,I11=Hoja2!$H$6,I11=Hoja2!#REF! ),"SI","NO"))</f>
        <v>#N/A</v>
      </c>
      <c r="K11" s="102" t="s">
        <v>107</v>
      </c>
      <c r="L11" s="43" t="s">
        <v>108</v>
      </c>
      <c r="M11" s="44">
        <f>+B11</f>
        <v>45439</v>
      </c>
      <c r="N11" s="42" t="e">
        <f>+IF(I11="","",IF(J11="No","Si","No"))</f>
        <v>#N/A</v>
      </c>
      <c r="O11" s="93" t="s">
        <v>86</v>
      </c>
      <c r="P11" s="94" t="s">
        <v>86</v>
      </c>
      <c r="Q11" s="58">
        <v>0</v>
      </c>
      <c r="R11" s="72" t="s">
        <v>86</v>
      </c>
      <c r="S11" s="73" t="e">
        <f>+IF(Q11="","",IF(AND(OR(H11=Hoja2!$F$3,H11=Hoja2!$F$6),Q11&lt;=50),Hoja2!$F$3,IF(AND(H11=Hoja2!$F$9,Q11&lt;=50),Hoja2!$F$6,Hoja2!$F$9)))</f>
        <v>#N/A</v>
      </c>
      <c r="T11" s="68" t="s">
        <v>86</v>
      </c>
      <c r="U11" s="59" t="s">
        <v>86</v>
      </c>
      <c r="V11" s="61" t="s">
        <v>86</v>
      </c>
      <c r="W11" s="54" t="s">
        <v>14</v>
      </c>
      <c r="X11" s="58" t="str">
        <f>+IF(W11="","",IF(W11="Si","No","Si"))</f>
        <v>No</v>
      </c>
      <c r="Y11" s="88" t="s">
        <v>86</v>
      </c>
      <c r="Z11" s="88" t="s">
        <v>86</v>
      </c>
      <c r="AA11" s="181" t="s">
        <v>86</v>
      </c>
      <c r="AB11" s="182"/>
      <c r="AC11" s="58" t="s">
        <v>15</v>
      </c>
      <c r="AD11" s="59" t="s">
        <v>86</v>
      </c>
      <c r="AE11" s="59" t="s">
        <v>86</v>
      </c>
      <c r="AF11" s="104" t="s">
        <v>86</v>
      </c>
      <c r="AG11" s="104" t="s">
        <v>86</v>
      </c>
      <c r="AH11" s="106" t="s">
        <v>86</v>
      </c>
      <c r="AI11" s="66"/>
    </row>
    <row r="12" spans="1:35" ht="114.75" customHeight="1" x14ac:dyDescent="0.2">
      <c r="A12" s="36">
        <v>18</v>
      </c>
      <c r="B12" s="80">
        <v>45442</v>
      </c>
      <c r="C12" s="72" t="s">
        <v>29</v>
      </c>
      <c r="D12" s="85" t="s">
        <v>82</v>
      </c>
      <c r="E12" s="72" t="s">
        <v>91</v>
      </c>
      <c r="F12" s="103" t="s">
        <v>96</v>
      </c>
      <c r="G12" s="76" t="s">
        <v>59</v>
      </c>
      <c r="H12" s="77" t="e">
        <f>IF(G12="","",VLOOKUP(G12,Hoja2!$D$3:$F$11,3,0))</f>
        <v>#N/A</v>
      </c>
      <c r="I12" s="73" t="e">
        <f>IF(G12="","",VLOOKUP(CONCATENATE(G12,H12),Hoja2!$G$3:$H$11,2,0))</f>
        <v>#N/A</v>
      </c>
      <c r="J12" s="45" t="e">
        <f>+IF(I12="","",IF(OR(I12=Hoja2!$H$3,I12=Hoja2!$H$6,I12=Hoja2!#REF! ),"SI","NO"))</f>
        <v>#N/A</v>
      </c>
      <c r="K12" s="89" t="s">
        <v>97</v>
      </c>
      <c r="L12" s="90" t="s">
        <v>98</v>
      </c>
      <c r="M12" s="44">
        <v>45412</v>
      </c>
      <c r="N12" s="42" t="e">
        <f t="shared" si="0"/>
        <v>#N/A</v>
      </c>
      <c r="O12" s="93" t="s">
        <v>86</v>
      </c>
      <c r="P12" s="94" t="s">
        <v>86</v>
      </c>
      <c r="Q12" s="58">
        <v>1</v>
      </c>
      <c r="R12" s="72" t="s">
        <v>92</v>
      </c>
      <c r="S12" s="73" t="e">
        <f>+IF(Q12="","",IF(AND(OR(H12=Hoja2!$F$3,H12=Hoja2!$F$6),Q12&lt;=50),Hoja2!$F$3,IF(AND(H12=Hoja2!$F$9,Q12&lt;=50),Hoja2!$F$6,Hoja2!$F$9)))</f>
        <v>#N/A</v>
      </c>
      <c r="T12" s="68" t="s">
        <v>92</v>
      </c>
      <c r="U12" s="90" t="s">
        <v>98</v>
      </c>
      <c r="V12" s="61">
        <v>45412</v>
      </c>
      <c r="W12" s="54" t="s">
        <v>14</v>
      </c>
      <c r="X12" s="58" t="str">
        <f t="shared" si="1"/>
        <v>No</v>
      </c>
      <c r="Y12" s="88" t="s">
        <v>86</v>
      </c>
      <c r="Z12" s="88" t="s">
        <v>86</v>
      </c>
      <c r="AA12" s="181" t="s">
        <v>86</v>
      </c>
      <c r="AB12" s="182"/>
      <c r="AC12" s="58" t="s">
        <v>15</v>
      </c>
      <c r="AD12" s="59" t="s">
        <v>86</v>
      </c>
      <c r="AE12" s="59" t="s">
        <v>86</v>
      </c>
      <c r="AF12" s="98" t="s">
        <v>86</v>
      </c>
      <c r="AG12" s="98" t="s">
        <v>86</v>
      </c>
      <c r="AH12" s="97" t="s">
        <v>86</v>
      </c>
      <c r="AI12" s="66">
        <v>45422</v>
      </c>
    </row>
    <row r="13" spans="1:35" ht="114.95" customHeight="1" x14ac:dyDescent="0.2">
      <c r="A13" s="36">
        <v>19</v>
      </c>
      <c r="B13" s="80">
        <v>41804</v>
      </c>
      <c r="C13" s="72" t="s">
        <v>113</v>
      </c>
      <c r="D13" s="85" t="s">
        <v>82</v>
      </c>
      <c r="E13" s="72" t="s">
        <v>88</v>
      </c>
      <c r="F13" s="82" t="s">
        <v>114</v>
      </c>
      <c r="G13" s="76" t="s">
        <v>59</v>
      </c>
      <c r="H13" s="77" t="e">
        <f>IF(G13="","",VLOOKUP(G13,Hoja2!$D$3:$F$11,3,0))</f>
        <v>#N/A</v>
      </c>
      <c r="I13" s="73" t="e">
        <f>IF(G13="","",VLOOKUP(CONCATENATE(G13,H13),Hoja2!$G$3:$H$11,2,0))</f>
        <v>#N/A</v>
      </c>
      <c r="J13" s="45" t="e">
        <f>+IF(I13="","",IF(OR(I13=Hoja2!$H$3,I13=Hoja2!$H$6,I13=Hoja2!#REF! ),"SI","NO"))</f>
        <v>#N/A</v>
      </c>
      <c r="K13" s="102" t="s">
        <v>115</v>
      </c>
      <c r="L13" s="90" t="s">
        <v>98</v>
      </c>
      <c r="M13" s="44">
        <v>45477</v>
      </c>
      <c r="N13" s="42" t="e">
        <f t="shared" si="0"/>
        <v>#N/A</v>
      </c>
      <c r="O13" s="93" t="s">
        <v>86</v>
      </c>
      <c r="P13" s="94" t="s">
        <v>86</v>
      </c>
      <c r="Q13" s="58">
        <v>1</v>
      </c>
      <c r="R13" s="72" t="s">
        <v>116</v>
      </c>
      <c r="S13" s="73" t="e">
        <f>+IF(Q13="","",IF(AND(OR(H13=Hoja2!$F$3,H13=Hoja2!$F$6),Q13&lt;=50),Hoja2!$F$3,IF(AND(H13=Hoja2!$F$9,Q13&lt;=50),Hoja2!$F$6,Hoja2!$F$9)))</f>
        <v>#N/A</v>
      </c>
      <c r="T13" s="68" t="s">
        <v>116</v>
      </c>
      <c r="U13" s="90" t="s">
        <v>98</v>
      </c>
      <c r="V13" s="44">
        <v>45477</v>
      </c>
      <c r="W13" s="54" t="s">
        <v>14</v>
      </c>
      <c r="X13" s="58" t="str">
        <f t="shared" si="1"/>
        <v>No</v>
      </c>
      <c r="Y13" s="88" t="s">
        <v>86</v>
      </c>
      <c r="Z13" s="88" t="s">
        <v>86</v>
      </c>
      <c r="AA13" s="181" t="s">
        <v>86</v>
      </c>
      <c r="AB13" s="182"/>
      <c r="AC13" s="58" t="s">
        <v>15</v>
      </c>
      <c r="AD13" s="59" t="s">
        <v>86</v>
      </c>
      <c r="AE13" s="59" t="s">
        <v>86</v>
      </c>
      <c r="AF13" s="109" t="s">
        <v>86</v>
      </c>
      <c r="AG13" s="109" t="s">
        <v>86</v>
      </c>
      <c r="AH13" s="108" t="s">
        <v>86</v>
      </c>
      <c r="AI13" s="66">
        <v>45484</v>
      </c>
    </row>
    <row r="14" spans="1:35" ht="69.95" customHeight="1" x14ac:dyDescent="0.2">
      <c r="A14" s="36"/>
      <c r="B14" s="80"/>
      <c r="C14" s="72"/>
      <c r="D14" s="85"/>
      <c r="E14" s="72"/>
      <c r="F14" s="82"/>
      <c r="G14" s="76"/>
      <c r="H14" s="77" t="str">
        <f>IF(G14="","",VLOOKUP(G14,Hoja2!$D$3:$F$11,3,0))</f>
        <v/>
      </c>
      <c r="I14" s="73" t="str">
        <f>IF(G14="","",VLOOKUP(CONCATENATE(G14,H14),Hoja2!$G$3:$H$11,2,0))</f>
        <v/>
      </c>
      <c r="J14" s="45" t="str">
        <f>+IF(I14="","",IF(OR(I14=Hoja2!$H$3,I14=Hoja2!$H$6,I14=Hoja2!#REF! ),"SI","NO"))</f>
        <v/>
      </c>
      <c r="K14" s="41"/>
      <c r="L14" s="43"/>
      <c r="M14" s="44"/>
      <c r="N14" s="42" t="str">
        <f t="shared" si="0"/>
        <v/>
      </c>
      <c r="O14" s="42"/>
      <c r="P14" s="46"/>
      <c r="Q14" s="58"/>
      <c r="R14" s="72"/>
      <c r="S14" s="73" t="str">
        <f>+IF(Q14="","",IF(AND(OR(H14=Hoja2!$F$3,H14=Hoja2!$F$6),Q14&lt;=50),Hoja2!$F$3,IF(AND(H14=Hoja2!$F$9,Q14&lt;=50),Hoja2!$F$6,Hoja2!$F$9)))</f>
        <v/>
      </c>
      <c r="T14" s="68"/>
      <c r="U14" s="59"/>
      <c r="V14" s="61"/>
      <c r="W14" s="54"/>
      <c r="X14" s="58" t="str">
        <f t="shared" si="1"/>
        <v/>
      </c>
      <c r="Y14" s="59"/>
      <c r="Z14" s="59"/>
      <c r="AA14" s="183"/>
      <c r="AB14" s="184"/>
      <c r="AC14" s="58"/>
      <c r="AD14" s="59"/>
      <c r="AE14" s="59"/>
      <c r="AF14" s="60"/>
      <c r="AG14" s="60"/>
      <c r="AH14" s="61"/>
      <c r="AI14" s="66"/>
    </row>
    <row r="15" spans="1:35" ht="69.95" customHeight="1" x14ac:dyDescent="0.2">
      <c r="A15" s="36"/>
      <c r="B15" s="80"/>
      <c r="C15" s="72"/>
      <c r="D15" s="85"/>
      <c r="E15" s="72"/>
      <c r="F15" s="82"/>
      <c r="G15" s="76"/>
      <c r="H15" s="77" t="str">
        <f>IF(G15="","",VLOOKUP(G15,Hoja2!$D$3:$F$11,3,0))</f>
        <v/>
      </c>
      <c r="I15" s="73" t="str">
        <f>IF(G15="","",VLOOKUP(CONCATENATE(G15,H15),Hoja2!$G$3:$H$11,2,0))</f>
        <v/>
      </c>
      <c r="J15" s="45" t="str">
        <f>+IF(I15="","",IF(OR(I15=Hoja2!$H$3,I15=Hoja2!$H$6,I15=Hoja2!#REF! ),"SI","NO"))</f>
        <v/>
      </c>
      <c r="K15" s="41"/>
      <c r="L15" s="43"/>
      <c r="M15" s="44"/>
      <c r="N15" s="42" t="str">
        <f t="shared" si="0"/>
        <v/>
      </c>
      <c r="O15" s="42"/>
      <c r="P15" s="46"/>
      <c r="Q15" s="58"/>
      <c r="R15" s="72"/>
      <c r="S15" s="73" t="str">
        <f>+IF(Q15="","",IF(AND(OR(H15=Hoja2!$F$3,H15=Hoja2!$F$6),Q15&lt;=50),Hoja2!$F$3,IF(AND(H15=Hoja2!$F$9,Q15&lt;=50),Hoja2!$F$6,Hoja2!$F$9)))</f>
        <v/>
      </c>
      <c r="T15" s="68"/>
      <c r="U15" s="59"/>
      <c r="V15" s="61"/>
      <c r="W15" s="54"/>
      <c r="X15" s="58" t="str">
        <f t="shared" si="1"/>
        <v/>
      </c>
      <c r="Y15" s="59"/>
      <c r="Z15" s="59"/>
      <c r="AA15" s="183"/>
      <c r="AB15" s="184"/>
      <c r="AC15" s="58"/>
      <c r="AD15" s="59"/>
      <c r="AE15" s="59"/>
      <c r="AF15" s="60"/>
      <c r="AG15" s="60"/>
      <c r="AH15" s="61"/>
      <c r="AI15" s="66"/>
    </row>
    <row r="16" spans="1:35" ht="69.95" customHeight="1" x14ac:dyDescent="0.2">
      <c r="A16" s="36"/>
      <c r="B16" s="80"/>
      <c r="C16" s="72"/>
      <c r="D16" s="85"/>
      <c r="E16" s="72"/>
      <c r="F16" s="82"/>
      <c r="G16" s="76"/>
      <c r="H16" s="77" t="str">
        <f>IF(G16="","",VLOOKUP(G16,Hoja2!$D$3:$F$11,3,0))</f>
        <v/>
      </c>
      <c r="I16" s="73" t="str">
        <f>IF(G16="","",VLOOKUP(CONCATENATE(G16,H16),Hoja2!$G$3:$H$11,2,0))</f>
        <v/>
      </c>
      <c r="J16" s="45" t="str">
        <f>+IF(I16="","",IF(OR(I16=Hoja2!$H$3,I16=Hoja2!$H$6,I16=Hoja2!#REF! ),"SI","NO"))</f>
        <v/>
      </c>
      <c r="K16" s="41"/>
      <c r="L16" s="43"/>
      <c r="M16" s="44"/>
      <c r="N16" s="42" t="str">
        <f t="shared" si="0"/>
        <v/>
      </c>
      <c r="O16" s="42"/>
      <c r="P16" s="46"/>
      <c r="Q16" s="58"/>
      <c r="R16" s="72"/>
      <c r="S16" s="73" t="str">
        <f>+IF(Q16="","",IF(AND(OR(H16=Hoja2!$F$3,H16=Hoja2!$F$6),Q16&lt;=50),Hoja2!$F$3,IF(AND(H16=Hoja2!$F$9,Q16&lt;=50),Hoja2!$F$6,Hoja2!$F$9)))</f>
        <v/>
      </c>
      <c r="T16" s="68"/>
      <c r="U16" s="59"/>
      <c r="V16" s="61"/>
      <c r="W16" s="54"/>
      <c r="X16" s="58" t="str">
        <f t="shared" si="1"/>
        <v/>
      </c>
      <c r="Y16" s="59"/>
      <c r="Z16" s="59"/>
      <c r="AA16" s="183"/>
      <c r="AB16" s="184"/>
      <c r="AC16" s="58"/>
      <c r="AD16" s="59"/>
      <c r="AE16" s="59"/>
      <c r="AF16" s="60"/>
      <c r="AG16" s="60"/>
      <c r="AH16" s="61"/>
      <c r="AI16" s="66"/>
    </row>
    <row r="17" spans="1:35" ht="69.95" customHeight="1" x14ac:dyDescent="0.2">
      <c r="A17" s="36"/>
      <c r="B17" s="80"/>
      <c r="C17" s="72"/>
      <c r="D17" s="85"/>
      <c r="E17" s="72"/>
      <c r="F17" s="82"/>
      <c r="G17" s="76"/>
      <c r="H17" s="77" t="str">
        <f>IF(G17="","",VLOOKUP(G17,Hoja2!$D$3:$F$11,3,0))</f>
        <v/>
      </c>
      <c r="I17" s="73" t="str">
        <f>IF(G17="","",VLOOKUP(CONCATENATE(G17,H17),Hoja2!$G$3:$H$11,2,0))</f>
        <v/>
      </c>
      <c r="J17" s="45" t="str">
        <f>+IF(I17="","",IF(OR(I17=Hoja2!$H$3,I17=Hoja2!$H$6,I17=Hoja2!#REF! ),"SI","NO"))</f>
        <v/>
      </c>
      <c r="K17" s="41"/>
      <c r="L17" s="43"/>
      <c r="M17" s="44"/>
      <c r="N17" s="42" t="str">
        <f t="shared" si="0"/>
        <v/>
      </c>
      <c r="O17" s="42"/>
      <c r="P17" s="46"/>
      <c r="Q17" s="58"/>
      <c r="R17" s="72"/>
      <c r="S17" s="73" t="str">
        <f>+IF(Q17="","",IF(AND(OR(H17=Hoja2!$F$3,H17=Hoja2!$F$6),Q17&lt;=50),Hoja2!$F$3,IF(AND(H17=Hoja2!$F$9,Q17&lt;=50),Hoja2!$F$6,Hoja2!$F$9)))</f>
        <v/>
      </c>
      <c r="T17" s="68"/>
      <c r="U17" s="59"/>
      <c r="V17" s="61"/>
      <c r="W17" s="54"/>
      <c r="X17" s="58" t="str">
        <f t="shared" si="1"/>
        <v/>
      </c>
      <c r="Y17" s="59"/>
      <c r="Z17" s="59"/>
      <c r="AA17" s="183"/>
      <c r="AB17" s="184"/>
      <c r="AC17" s="58"/>
      <c r="AD17" s="59"/>
      <c r="AE17" s="59"/>
      <c r="AF17" s="60"/>
      <c r="AG17" s="60"/>
      <c r="AH17" s="61"/>
      <c r="AI17" s="66"/>
    </row>
    <row r="18" spans="1:35" ht="69.95" customHeight="1" x14ac:dyDescent="0.2">
      <c r="A18" s="36"/>
      <c r="B18" s="80"/>
      <c r="C18" s="72"/>
      <c r="D18" s="85"/>
      <c r="E18" s="72"/>
      <c r="F18" s="82"/>
      <c r="G18" s="76"/>
      <c r="H18" s="77" t="str">
        <f>IF(G18="","",VLOOKUP(G18,Hoja2!$D$3:$F$11,3,0))</f>
        <v/>
      </c>
      <c r="I18" s="73" t="str">
        <f>IF(G18="","",VLOOKUP(CONCATENATE(G18,H18),Hoja2!$G$3:$H$11,2,0))</f>
        <v/>
      </c>
      <c r="J18" s="45" t="str">
        <f>+IF(I18="","",IF(OR(I18=Hoja2!$H$3,I18=Hoja2!$H$6,I18=Hoja2!#REF! ),"SI","NO"))</f>
        <v/>
      </c>
      <c r="K18" s="41"/>
      <c r="L18" s="43"/>
      <c r="M18" s="44"/>
      <c r="N18" s="42" t="str">
        <f t="shared" si="0"/>
        <v/>
      </c>
      <c r="O18" s="42"/>
      <c r="P18" s="46"/>
      <c r="Q18" s="58"/>
      <c r="R18" s="72"/>
      <c r="S18" s="73" t="str">
        <f>+IF(Q18="","",IF(AND(OR(H18=Hoja2!$F$3,H18=Hoja2!$F$6),Q18&lt;=50),Hoja2!$F$3,IF(AND(H18=Hoja2!$F$9,Q18&lt;=50),Hoja2!$F$6,Hoja2!$F$9)))</f>
        <v/>
      </c>
      <c r="T18" s="68"/>
      <c r="U18" s="59"/>
      <c r="V18" s="61"/>
      <c r="W18" s="54"/>
      <c r="X18" s="58" t="str">
        <f t="shared" si="1"/>
        <v/>
      </c>
      <c r="Y18" s="59"/>
      <c r="Z18" s="59"/>
      <c r="AA18" s="183"/>
      <c r="AB18" s="184"/>
      <c r="AC18" s="58"/>
      <c r="AD18" s="59"/>
      <c r="AE18" s="59"/>
      <c r="AF18" s="60"/>
      <c r="AG18" s="60"/>
      <c r="AH18" s="61"/>
      <c r="AI18" s="66"/>
    </row>
    <row r="19" spans="1:35" ht="69.95" customHeight="1" x14ac:dyDescent="0.2">
      <c r="A19" s="36"/>
      <c r="B19" s="80"/>
      <c r="C19" s="72"/>
      <c r="D19" s="85"/>
      <c r="E19" s="72"/>
      <c r="F19" s="82"/>
      <c r="G19" s="76"/>
      <c r="H19" s="77" t="str">
        <f>IF(G19="","",VLOOKUP(G19,Hoja2!$D$3:$F$11,3,0))</f>
        <v/>
      </c>
      <c r="I19" s="73" t="str">
        <f>IF(G19="","",VLOOKUP(CONCATENATE(G19,H19),Hoja2!$G$3:$H$11,2,0))</f>
        <v/>
      </c>
      <c r="J19" s="45" t="str">
        <f>+IF(I19="","",IF(OR(I19=Hoja2!$H$3,I19=Hoja2!$H$6,I19=Hoja2!#REF! ),"SI","NO"))</f>
        <v/>
      </c>
      <c r="K19" s="41"/>
      <c r="L19" s="43"/>
      <c r="M19" s="44"/>
      <c r="N19" s="42" t="str">
        <f t="shared" si="0"/>
        <v/>
      </c>
      <c r="O19" s="42"/>
      <c r="P19" s="46"/>
      <c r="Q19" s="58"/>
      <c r="R19" s="72"/>
      <c r="S19" s="73" t="str">
        <f>+IF(Q19="","",IF(AND(OR(H19=Hoja2!$F$3,H19=Hoja2!$F$6),Q19&lt;=50),Hoja2!$F$3,IF(AND(H19=Hoja2!$F$9,Q19&lt;=50),Hoja2!$F$6,Hoja2!$F$9)))</f>
        <v/>
      </c>
      <c r="T19" s="68"/>
      <c r="U19" s="59"/>
      <c r="V19" s="61"/>
      <c r="W19" s="54"/>
      <c r="X19" s="58" t="str">
        <f t="shared" si="1"/>
        <v/>
      </c>
      <c r="Y19" s="59"/>
      <c r="Z19" s="59"/>
      <c r="AA19" s="183"/>
      <c r="AB19" s="184"/>
      <c r="AC19" s="58"/>
      <c r="AD19" s="59"/>
      <c r="AE19" s="59"/>
      <c r="AF19" s="60"/>
      <c r="AG19" s="60"/>
      <c r="AH19" s="61"/>
      <c r="AI19" s="66"/>
    </row>
    <row r="20" spans="1:35" ht="69.95" customHeight="1" x14ac:dyDescent="0.2">
      <c r="A20" s="36"/>
      <c r="B20" s="80"/>
      <c r="C20" s="72"/>
      <c r="D20" s="85"/>
      <c r="E20" s="72"/>
      <c r="F20" s="82"/>
      <c r="G20" s="76"/>
      <c r="H20" s="77" t="str">
        <f>IF(G20="","",VLOOKUP(G20,Hoja2!$D$3:$F$11,3,0))</f>
        <v/>
      </c>
      <c r="I20" s="73" t="str">
        <f>IF(G20="","",VLOOKUP(CONCATENATE(G20,H20),Hoja2!$G$3:$H$11,2,0))</f>
        <v/>
      </c>
      <c r="J20" s="45" t="str">
        <f>+IF(I20="","",IF(OR(I20=Hoja2!$H$3,I20=Hoja2!$H$6,I20=Hoja2!#REF! ),"SI","NO"))</f>
        <v/>
      </c>
      <c r="K20" s="41"/>
      <c r="L20" s="43"/>
      <c r="M20" s="44"/>
      <c r="N20" s="42" t="str">
        <f t="shared" si="0"/>
        <v/>
      </c>
      <c r="O20" s="42"/>
      <c r="P20" s="46"/>
      <c r="Q20" s="58"/>
      <c r="R20" s="72"/>
      <c r="S20" s="73" t="str">
        <f>+IF(Q20="","",IF(AND(OR(H20=Hoja2!$F$3,H20=Hoja2!$F$6),Q20&lt;=50),Hoja2!$F$3,IF(AND(H20=Hoja2!$F$9,Q20&lt;=50),Hoja2!$F$6,Hoja2!$F$9)))</f>
        <v/>
      </c>
      <c r="T20" s="68"/>
      <c r="U20" s="59"/>
      <c r="V20" s="61"/>
      <c r="W20" s="54"/>
      <c r="X20" s="58" t="str">
        <f t="shared" si="1"/>
        <v/>
      </c>
      <c r="Y20" s="59"/>
      <c r="Z20" s="59"/>
      <c r="AA20" s="183"/>
      <c r="AB20" s="184"/>
      <c r="AC20" s="58"/>
      <c r="AD20" s="59"/>
      <c r="AE20" s="59"/>
      <c r="AF20" s="60"/>
      <c r="AG20" s="60"/>
      <c r="AH20" s="61"/>
      <c r="AI20" s="66"/>
    </row>
    <row r="21" spans="1:35" ht="69.95" customHeight="1" x14ac:dyDescent="0.2">
      <c r="A21" s="36"/>
      <c r="B21" s="80"/>
      <c r="C21" s="72"/>
      <c r="D21" s="85"/>
      <c r="E21" s="72"/>
      <c r="F21" s="82"/>
      <c r="G21" s="76"/>
      <c r="H21" s="77" t="str">
        <f>IF(G21="","",VLOOKUP(G21,Hoja2!$D$3:$F$11,3,0))</f>
        <v/>
      </c>
      <c r="I21" s="73" t="str">
        <f>IF(G21="","",VLOOKUP(CONCATENATE(G21,H21),Hoja2!$G$3:$H$11,2,0))</f>
        <v/>
      </c>
      <c r="J21" s="45" t="str">
        <f>+IF(I21="","",IF(OR(I21=Hoja2!$H$3,I21=Hoja2!$H$6,I21=Hoja2!#REF! ),"SI","NO"))</f>
        <v/>
      </c>
      <c r="K21" s="41"/>
      <c r="L21" s="43"/>
      <c r="M21" s="44"/>
      <c r="N21" s="42" t="str">
        <f t="shared" si="0"/>
        <v/>
      </c>
      <c r="O21" s="42"/>
      <c r="P21" s="46"/>
      <c r="Q21" s="58"/>
      <c r="R21" s="72"/>
      <c r="S21" s="73" t="str">
        <f>+IF(Q21="","",IF(AND(OR(H21=Hoja2!$F$3,H21=Hoja2!$F$6),Q21&lt;=50),Hoja2!$F$3,IF(AND(H21=Hoja2!$F$9,Q21&lt;=50),Hoja2!$F$6,Hoja2!$F$9)))</f>
        <v/>
      </c>
      <c r="T21" s="68"/>
      <c r="U21" s="59"/>
      <c r="V21" s="61"/>
      <c r="W21" s="54"/>
      <c r="X21" s="58" t="str">
        <f t="shared" si="1"/>
        <v/>
      </c>
      <c r="Y21" s="59"/>
      <c r="Z21" s="59"/>
      <c r="AA21" s="183"/>
      <c r="AB21" s="184"/>
      <c r="AC21" s="58"/>
      <c r="AD21" s="59"/>
      <c r="AE21" s="59"/>
      <c r="AF21" s="60"/>
      <c r="AG21" s="60"/>
      <c r="AH21" s="61"/>
      <c r="AI21" s="66"/>
    </row>
    <row r="22" spans="1:35" ht="69.95" customHeight="1" x14ac:dyDescent="0.2">
      <c r="A22" s="36"/>
      <c r="B22" s="80"/>
      <c r="C22" s="72"/>
      <c r="D22" s="85"/>
      <c r="E22" s="72"/>
      <c r="F22" s="82"/>
      <c r="G22" s="76"/>
      <c r="H22" s="77" t="str">
        <f>IF(G22="","",VLOOKUP(G22,Hoja2!$D$3:$F$11,3,0))</f>
        <v/>
      </c>
      <c r="I22" s="73" t="str">
        <f>IF(G22="","",VLOOKUP(CONCATENATE(G22,H22),Hoja2!$G$3:$H$11,2,0))</f>
        <v/>
      </c>
      <c r="J22" s="45" t="str">
        <f>+IF(I22="","",IF(OR(I22=Hoja2!$H$3,I22=Hoja2!$H$6,I22=Hoja2!#REF! ),"SI","NO"))</f>
        <v/>
      </c>
      <c r="K22" s="41"/>
      <c r="L22" s="43"/>
      <c r="M22" s="44"/>
      <c r="N22" s="42" t="str">
        <f t="shared" si="0"/>
        <v/>
      </c>
      <c r="O22" s="42"/>
      <c r="P22" s="46"/>
      <c r="Q22" s="58"/>
      <c r="R22" s="72"/>
      <c r="S22" s="73" t="str">
        <f>+IF(Q22="","",IF(AND(OR(H22=Hoja2!$F$3,H22=Hoja2!$F$6),Q22&lt;=50),Hoja2!$F$3,IF(AND(H22=Hoja2!$F$9,Q22&lt;=50),Hoja2!$F$6,Hoja2!$F$9)))</f>
        <v/>
      </c>
      <c r="T22" s="68"/>
      <c r="U22" s="59"/>
      <c r="V22" s="61"/>
      <c r="W22" s="54"/>
      <c r="X22" s="58" t="str">
        <f t="shared" si="1"/>
        <v/>
      </c>
      <c r="Y22" s="59"/>
      <c r="Z22" s="59"/>
      <c r="AA22" s="183"/>
      <c r="AB22" s="184"/>
      <c r="AC22" s="58"/>
      <c r="AD22" s="59"/>
      <c r="AE22" s="59"/>
      <c r="AF22" s="60"/>
      <c r="AG22" s="60"/>
      <c r="AH22" s="61"/>
      <c r="AI22" s="66"/>
    </row>
    <row r="23" spans="1:35" ht="69.95" customHeight="1" x14ac:dyDescent="0.2">
      <c r="A23" s="36"/>
      <c r="B23" s="80"/>
      <c r="C23" s="72"/>
      <c r="D23" s="85"/>
      <c r="E23" s="72"/>
      <c r="F23" s="82"/>
      <c r="G23" s="76"/>
      <c r="H23" s="77" t="str">
        <f>IF(G23="","",VLOOKUP(G23,Hoja2!$D$3:$F$11,3,0))</f>
        <v/>
      </c>
      <c r="I23" s="73" t="str">
        <f>IF(G23="","",VLOOKUP(CONCATENATE(G23,H23),Hoja2!$G$3:$H$11,2,0))</f>
        <v/>
      </c>
      <c r="J23" s="45" t="str">
        <f>+IF(I23="","",IF(OR(I23=Hoja2!$H$3,I23=Hoja2!$H$6,I23=Hoja2!#REF! ),"SI","NO"))</f>
        <v/>
      </c>
      <c r="K23" s="41"/>
      <c r="L23" s="43"/>
      <c r="M23" s="44"/>
      <c r="N23" s="42" t="str">
        <f t="shared" si="0"/>
        <v/>
      </c>
      <c r="O23" s="42"/>
      <c r="P23" s="46"/>
      <c r="Q23" s="58"/>
      <c r="R23" s="72"/>
      <c r="S23" s="73" t="str">
        <f>+IF(Q23="","",IF(AND(OR(H23=Hoja2!$F$3,H23=Hoja2!$F$6),Q23&lt;=50),Hoja2!$F$3,IF(AND(H23=Hoja2!$F$9,Q23&lt;=50),Hoja2!$F$6,Hoja2!$F$9)))</f>
        <v/>
      </c>
      <c r="T23" s="68"/>
      <c r="U23" s="59"/>
      <c r="V23" s="61"/>
      <c r="W23" s="54"/>
      <c r="X23" s="58" t="str">
        <f t="shared" si="1"/>
        <v/>
      </c>
      <c r="Y23" s="59"/>
      <c r="Z23" s="59"/>
      <c r="AA23" s="183"/>
      <c r="AB23" s="184"/>
      <c r="AC23" s="58"/>
      <c r="AD23" s="59"/>
      <c r="AE23" s="59"/>
      <c r="AF23" s="60"/>
      <c r="AG23" s="60"/>
      <c r="AH23" s="61"/>
      <c r="AI23" s="66"/>
    </row>
    <row r="24" spans="1:35" ht="69.95" customHeight="1" x14ac:dyDescent="0.2">
      <c r="A24" s="36"/>
      <c r="B24" s="80"/>
      <c r="C24" s="72"/>
      <c r="D24" s="85"/>
      <c r="E24" s="72"/>
      <c r="F24" s="82"/>
      <c r="G24" s="76"/>
      <c r="H24" s="77" t="str">
        <f>IF(G24="","",VLOOKUP(G24,Hoja2!$D$3:$F$11,3,0))</f>
        <v/>
      </c>
      <c r="I24" s="73" t="str">
        <f>IF(G24="","",VLOOKUP(CONCATENATE(G24,H24),Hoja2!$G$3:$H$11,2,0))</f>
        <v/>
      </c>
      <c r="J24" s="45" t="str">
        <f>+IF(I24="","",IF(OR(I24=Hoja2!$H$3,I24=Hoja2!$H$6,I24=Hoja2!#REF! ),"SI","NO"))</f>
        <v/>
      </c>
      <c r="K24" s="41"/>
      <c r="L24" s="43"/>
      <c r="M24" s="44"/>
      <c r="N24" s="42" t="str">
        <f t="shared" si="0"/>
        <v/>
      </c>
      <c r="O24" s="42"/>
      <c r="P24" s="46"/>
      <c r="Q24" s="58"/>
      <c r="R24" s="72"/>
      <c r="S24" s="73" t="str">
        <f>+IF(Q24="","",IF(AND(OR(H24=Hoja2!$F$3,H24=Hoja2!$F$6),Q24&lt;=50),Hoja2!$F$3,IF(AND(H24=Hoja2!$F$9,Q24&lt;=50),Hoja2!$F$6,Hoja2!$F$9)))</f>
        <v/>
      </c>
      <c r="T24" s="68"/>
      <c r="U24" s="59"/>
      <c r="V24" s="61"/>
      <c r="W24" s="54"/>
      <c r="X24" s="58" t="str">
        <f t="shared" si="1"/>
        <v/>
      </c>
      <c r="Y24" s="59"/>
      <c r="Z24" s="59"/>
      <c r="AA24" s="183"/>
      <c r="AB24" s="184"/>
      <c r="AC24" s="58"/>
      <c r="AD24" s="59"/>
      <c r="AE24" s="59"/>
      <c r="AF24" s="60"/>
      <c r="AG24" s="60"/>
      <c r="AH24" s="61"/>
      <c r="AI24" s="66"/>
    </row>
    <row r="25" spans="1:35" ht="69.95" customHeight="1" x14ac:dyDescent="0.2">
      <c r="A25" s="36"/>
      <c r="B25" s="80"/>
      <c r="C25" s="72"/>
      <c r="D25" s="85"/>
      <c r="E25" s="72"/>
      <c r="F25" s="82"/>
      <c r="G25" s="76"/>
      <c r="H25" s="77" t="str">
        <f>IF(G25="","",VLOOKUP(G25,Hoja2!$D$3:$F$11,3,0))</f>
        <v/>
      </c>
      <c r="I25" s="73" t="str">
        <f>IF(G25="","",VLOOKUP(CONCATENATE(G25,H25),Hoja2!$G$3:$H$11,2,0))</f>
        <v/>
      </c>
      <c r="J25" s="45" t="str">
        <f>+IF(I25="","",IF(OR(I25=Hoja2!$H$3,I25=Hoja2!$H$6,I25=Hoja2!#REF! ),"SI","NO"))</f>
        <v/>
      </c>
      <c r="K25" s="41"/>
      <c r="L25" s="43"/>
      <c r="M25" s="44"/>
      <c r="N25" s="42" t="str">
        <f t="shared" si="0"/>
        <v/>
      </c>
      <c r="O25" s="42"/>
      <c r="P25" s="46"/>
      <c r="Q25" s="58"/>
      <c r="R25" s="72"/>
      <c r="S25" s="73" t="str">
        <f>+IF(Q25="","",IF(AND(OR(H25=Hoja2!$F$3,H25=Hoja2!$F$6),Q25&lt;=50),Hoja2!$F$3,IF(AND(H25=Hoja2!$F$9,Q25&lt;=50),Hoja2!$F$6,Hoja2!$F$9)))</f>
        <v/>
      </c>
      <c r="T25" s="68"/>
      <c r="U25" s="59"/>
      <c r="V25" s="61"/>
      <c r="W25" s="54"/>
      <c r="X25" s="58" t="str">
        <f t="shared" si="1"/>
        <v/>
      </c>
      <c r="Y25" s="59"/>
      <c r="Z25" s="59"/>
      <c r="AA25" s="183"/>
      <c r="AB25" s="184"/>
      <c r="AC25" s="58"/>
      <c r="AD25" s="59"/>
      <c r="AE25" s="59"/>
      <c r="AF25" s="60"/>
      <c r="AG25" s="60"/>
      <c r="AH25" s="61"/>
      <c r="AI25" s="66"/>
    </row>
    <row r="26" spans="1:35" ht="69.95" customHeight="1" x14ac:dyDescent="0.2">
      <c r="A26" s="36"/>
      <c r="B26" s="80"/>
      <c r="C26" s="72"/>
      <c r="D26" s="85"/>
      <c r="E26" s="72"/>
      <c r="F26" s="82"/>
      <c r="G26" s="76"/>
      <c r="H26" s="77" t="str">
        <f>IF(G26="","",VLOOKUP(G26,Hoja2!$D$3:$F$11,3,0))</f>
        <v/>
      </c>
      <c r="I26" s="73" t="str">
        <f>IF(G26="","",VLOOKUP(CONCATENATE(G26,H26),Hoja2!$G$3:$H$11,2,0))</f>
        <v/>
      </c>
      <c r="J26" s="45" t="str">
        <f>+IF(I26="","",IF(OR(I26=Hoja2!$H$3,I26=Hoja2!$H$6,I26=Hoja2!#REF! ),"SI","NO"))</f>
        <v/>
      </c>
      <c r="K26" s="41"/>
      <c r="L26" s="43"/>
      <c r="M26" s="44"/>
      <c r="N26" s="42" t="str">
        <f t="shared" si="0"/>
        <v/>
      </c>
      <c r="O26" s="42"/>
      <c r="P26" s="46"/>
      <c r="Q26" s="58"/>
      <c r="R26" s="72"/>
      <c r="S26" s="73" t="str">
        <f>+IF(Q26="","",IF(AND(OR(H26=Hoja2!$F$3,H26=Hoja2!$F$6),Q26&lt;=50),Hoja2!$F$3,IF(AND(H26=Hoja2!$F$9,Q26&lt;=50),Hoja2!$F$6,Hoja2!$F$9)))</f>
        <v/>
      </c>
      <c r="T26" s="68"/>
      <c r="U26" s="59"/>
      <c r="V26" s="61"/>
      <c r="W26" s="54"/>
      <c r="X26" s="58" t="str">
        <f t="shared" si="1"/>
        <v/>
      </c>
      <c r="Y26" s="59"/>
      <c r="Z26" s="59"/>
      <c r="AA26" s="183"/>
      <c r="AB26" s="184"/>
      <c r="AC26" s="58"/>
      <c r="AD26" s="59"/>
      <c r="AE26" s="59"/>
      <c r="AF26" s="60"/>
      <c r="AG26" s="60"/>
      <c r="AH26" s="61"/>
      <c r="AI26" s="66"/>
    </row>
    <row r="27" spans="1:35" ht="69.95" customHeight="1" x14ac:dyDescent="0.2">
      <c r="A27" s="36"/>
      <c r="B27" s="80"/>
      <c r="C27" s="72"/>
      <c r="D27" s="85"/>
      <c r="E27" s="72"/>
      <c r="F27" s="82"/>
      <c r="G27" s="76"/>
      <c r="H27" s="77" t="str">
        <f>IF(G27="","",VLOOKUP(G27,Hoja2!$D$3:$F$11,3,0))</f>
        <v/>
      </c>
      <c r="I27" s="73" t="str">
        <f>IF(G27="","",VLOOKUP(CONCATENATE(G27,H27),Hoja2!$G$3:$H$11,2,0))</f>
        <v/>
      </c>
      <c r="J27" s="45" t="str">
        <f>+IF(I27="","",IF(OR(I27=Hoja2!$H$3,I27=Hoja2!$H$6,I27=Hoja2!#REF! ),"SI","NO"))</f>
        <v/>
      </c>
      <c r="K27" s="41"/>
      <c r="L27" s="43"/>
      <c r="M27" s="44"/>
      <c r="N27" s="42" t="str">
        <f t="shared" si="0"/>
        <v/>
      </c>
      <c r="O27" s="42"/>
      <c r="P27" s="46"/>
      <c r="Q27" s="58"/>
      <c r="R27" s="72"/>
      <c r="S27" s="73" t="str">
        <f>+IF(Q27="","",IF(AND(OR(H27=Hoja2!$F$3,H27=Hoja2!$F$6),Q27&lt;=50),Hoja2!$F$3,IF(AND(H27=Hoja2!$F$9,Q27&lt;=50),Hoja2!$F$6,Hoja2!$F$9)))</f>
        <v/>
      </c>
      <c r="T27" s="68"/>
      <c r="U27" s="59"/>
      <c r="V27" s="61"/>
      <c r="W27" s="54"/>
      <c r="X27" s="58" t="str">
        <f t="shared" si="1"/>
        <v/>
      </c>
      <c r="Y27" s="59"/>
      <c r="Z27" s="59"/>
      <c r="AA27" s="183"/>
      <c r="AB27" s="184"/>
      <c r="AC27" s="58"/>
      <c r="AD27" s="59"/>
      <c r="AE27" s="59"/>
      <c r="AF27" s="60"/>
      <c r="AG27" s="60"/>
      <c r="AH27" s="61"/>
      <c r="AI27" s="66"/>
    </row>
    <row r="28" spans="1:35" ht="69.95" customHeight="1" x14ac:dyDescent="0.2">
      <c r="A28" s="36"/>
      <c r="B28" s="80"/>
      <c r="C28" s="72"/>
      <c r="D28" s="85"/>
      <c r="E28" s="72"/>
      <c r="F28" s="82"/>
      <c r="G28" s="76"/>
      <c r="H28" s="77" t="str">
        <f>IF(G28="","",VLOOKUP(G28,Hoja2!$D$3:$F$11,3,0))</f>
        <v/>
      </c>
      <c r="I28" s="73" t="str">
        <f>IF(G28="","",VLOOKUP(CONCATENATE(G28,H28),Hoja2!$G$3:$H$11,2,0))</f>
        <v/>
      </c>
      <c r="J28" s="45" t="str">
        <f>+IF(I28="","",IF(OR(I28=Hoja2!$H$3,I28=Hoja2!$H$6,I28=Hoja2!#REF! ),"SI","NO"))</f>
        <v/>
      </c>
      <c r="K28" s="41"/>
      <c r="L28" s="43"/>
      <c r="M28" s="44"/>
      <c r="N28" s="42" t="str">
        <f t="shared" si="0"/>
        <v/>
      </c>
      <c r="O28" s="42"/>
      <c r="P28" s="46"/>
      <c r="Q28" s="58"/>
      <c r="R28" s="72"/>
      <c r="S28" s="73" t="str">
        <f>+IF(Q28="","",IF(AND(OR(H28=Hoja2!$F$3,H28=Hoja2!$F$6),Q28&lt;=50),Hoja2!$F$3,IF(AND(H28=Hoja2!$F$9,Q28&lt;=50),Hoja2!$F$6,Hoja2!$F$9)))</f>
        <v/>
      </c>
      <c r="T28" s="68"/>
      <c r="U28" s="59"/>
      <c r="V28" s="61"/>
      <c r="W28" s="54"/>
      <c r="X28" s="58" t="str">
        <f t="shared" si="1"/>
        <v/>
      </c>
      <c r="Y28" s="59"/>
      <c r="Z28" s="59"/>
      <c r="AA28" s="183"/>
      <c r="AB28" s="184"/>
      <c r="AC28" s="58"/>
      <c r="AD28" s="59"/>
      <c r="AE28" s="59"/>
      <c r="AF28" s="60"/>
      <c r="AG28" s="60"/>
      <c r="AH28" s="61"/>
      <c r="AI28" s="66"/>
    </row>
    <row r="29" spans="1:35" ht="69.95" customHeight="1" x14ac:dyDescent="0.2">
      <c r="A29" s="36"/>
      <c r="B29" s="80"/>
      <c r="C29" s="72"/>
      <c r="D29" s="85"/>
      <c r="E29" s="72"/>
      <c r="F29" s="82"/>
      <c r="G29" s="76"/>
      <c r="H29" s="77" t="str">
        <f>IF(G29="","",VLOOKUP(G29,Hoja2!$D$3:$F$11,3,0))</f>
        <v/>
      </c>
      <c r="I29" s="73" t="str">
        <f>IF(G29="","",VLOOKUP(CONCATENATE(G29,H29),Hoja2!$G$3:$H$11,2,0))</f>
        <v/>
      </c>
      <c r="J29" s="45" t="str">
        <f>+IF(I29="","",IF(OR(I29=Hoja2!$H$3,I29=Hoja2!$H$6,I29=Hoja2!#REF! ),"SI","NO"))</f>
        <v/>
      </c>
      <c r="K29" s="41"/>
      <c r="L29" s="43"/>
      <c r="M29" s="44"/>
      <c r="N29" s="42" t="str">
        <f t="shared" si="0"/>
        <v/>
      </c>
      <c r="O29" s="42"/>
      <c r="P29" s="46"/>
      <c r="Q29" s="58"/>
      <c r="R29" s="72"/>
      <c r="S29" s="73" t="str">
        <f>+IF(Q29="","",IF(AND(OR(H29=Hoja2!$F$3,H29=Hoja2!$F$6),Q29&lt;=50),Hoja2!$F$3,IF(AND(H29=Hoja2!$F$9,Q29&lt;=50),Hoja2!$F$6,Hoja2!$F$9)))</f>
        <v/>
      </c>
      <c r="T29" s="68"/>
      <c r="U29" s="59"/>
      <c r="V29" s="61"/>
      <c r="W29" s="54"/>
      <c r="X29" s="58" t="str">
        <f t="shared" si="1"/>
        <v/>
      </c>
      <c r="Y29" s="59"/>
      <c r="Z29" s="59"/>
      <c r="AA29" s="183"/>
      <c r="AB29" s="184"/>
      <c r="AC29" s="58"/>
      <c r="AD29" s="59"/>
      <c r="AE29" s="59"/>
      <c r="AF29" s="60"/>
      <c r="AG29" s="60"/>
      <c r="AH29" s="61"/>
      <c r="AI29" s="66"/>
    </row>
    <row r="30" spans="1:35" ht="69.95" customHeight="1" x14ac:dyDescent="0.2">
      <c r="A30" s="36"/>
      <c r="B30" s="80"/>
      <c r="C30" s="72"/>
      <c r="D30" s="85"/>
      <c r="E30" s="72"/>
      <c r="F30" s="82"/>
      <c r="G30" s="76"/>
      <c r="H30" s="77" t="str">
        <f>IF(G30="","",VLOOKUP(G30,Hoja2!$D$3:$F$11,3,0))</f>
        <v/>
      </c>
      <c r="I30" s="73" t="str">
        <f>IF(G30="","",VLOOKUP(CONCATENATE(G30,H30),Hoja2!$G$3:$H$11,2,0))</f>
        <v/>
      </c>
      <c r="J30" s="45" t="str">
        <f>+IF(I30="","",IF(OR(I30=Hoja2!$H$3,I30=Hoja2!$H$6,I30=Hoja2!#REF! ),"SI","NO"))</f>
        <v/>
      </c>
      <c r="K30" s="41"/>
      <c r="L30" s="43"/>
      <c r="M30" s="44"/>
      <c r="N30" s="42" t="str">
        <f t="shared" si="0"/>
        <v/>
      </c>
      <c r="O30" s="42"/>
      <c r="P30" s="46"/>
      <c r="Q30" s="58"/>
      <c r="R30" s="72"/>
      <c r="S30" s="73" t="str">
        <f>+IF(Q30="","",IF(AND(OR(H30=Hoja2!$F$3,H30=Hoja2!$F$6),Q30&lt;=50),Hoja2!$F$3,IF(AND(H30=Hoja2!$F$9,Q30&lt;=50),Hoja2!$F$6,Hoja2!$F$9)))</f>
        <v/>
      </c>
      <c r="T30" s="68"/>
      <c r="U30" s="59"/>
      <c r="V30" s="61"/>
      <c r="W30" s="54"/>
      <c r="X30" s="58" t="str">
        <f t="shared" si="1"/>
        <v/>
      </c>
      <c r="Y30" s="59"/>
      <c r="Z30" s="59"/>
      <c r="AA30" s="183"/>
      <c r="AB30" s="184"/>
      <c r="AC30" s="58"/>
      <c r="AD30" s="59"/>
      <c r="AE30" s="59"/>
      <c r="AF30" s="60"/>
      <c r="AG30" s="60"/>
      <c r="AH30" s="61"/>
      <c r="AI30" s="66"/>
    </row>
    <row r="31" spans="1:35" ht="69.95" customHeight="1" x14ac:dyDescent="0.2">
      <c r="A31" s="36"/>
      <c r="B31" s="80"/>
      <c r="C31" s="72"/>
      <c r="D31" s="85"/>
      <c r="E31" s="72"/>
      <c r="F31" s="82"/>
      <c r="G31" s="76"/>
      <c r="H31" s="77" t="str">
        <f>IF(G31="","",VLOOKUP(G31,Hoja2!$D$3:$F$11,3,0))</f>
        <v/>
      </c>
      <c r="I31" s="73" t="str">
        <f>IF(G31="","",VLOOKUP(CONCATENATE(G31,H31),Hoja2!$G$3:$H$11,2,0))</f>
        <v/>
      </c>
      <c r="J31" s="45" t="str">
        <f>+IF(I31="","",IF(OR(I31=Hoja2!$H$3,I31=Hoja2!$H$6,I31=Hoja2!#REF! ),"SI","NO"))</f>
        <v/>
      </c>
      <c r="K31" s="41"/>
      <c r="L31" s="43"/>
      <c r="M31" s="44"/>
      <c r="N31" s="42" t="str">
        <f t="shared" si="0"/>
        <v/>
      </c>
      <c r="O31" s="42"/>
      <c r="P31" s="46"/>
      <c r="Q31" s="58"/>
      <c r="R31" s="72"/>
      <c r="S31" s="73" t="str">
        <f>+IF(Q31="","",IF(AND(OR(H31=Hoja2!$F$3,H31=Hoja2!$F$6),Q31&lt;=50),Hoja2!$F$3,IF(AND(H31=Hoja2!$F$9,Q31&lt;=50),Hoja2!$F$6,Hoja2!$F$9)))</f>
        <v/>
      </c>
      <c r="T31" s="68"/>
      <c r="U31" s="59"/>
      <c r="V31" s="61"/>
      <c r="W31" s="54"/>
      <c r="X31" s="58" t="str">
        <f t="shared" si="1"/>
        <v/>
      </c>
      <c r="Y31" s="59"/>
      <c r="Z31" s="59"/>
      <c r="AA31" s="183"/>
      <c r="AB31" s="184"/>
      <c r="AC31" s="58"/>
      <c r="AD31" s="59"/>
      <c r="AE31" s="59"/>
      <c r="AF31" s="60"/>
      <c r="AG31" s="60"/>
      <c r="AH31" s="61"/>
      <c r="AI31" s="66"/>
    </row>
    <row r="32" spans="1:35" ht="69.95" customHeight="1" x14ac:dyDescent="0.2">
      <c r="A32" s="36"/>
      <c r="B32" s="80"/>
      <c r="C32" s="72"/>
      <c r="D32" s="85"/>
      <c r="E32" s="72"/>
      <c r="F32" s="82"/>
      <c r="G32" s="76"/>
      <c r="H32" s="77" t="str">
        <f>IF(G32="","",VLOOKUP(G32,Hoja2!$D$3:$F$11,3,0))</f>
        <v/>
      </c>
      <c r="I32" s="73" t="str">
        <f>IF(G32="","",VLOOKUP(CONCATENATE(G32,H32),Hoja2!$G$3:$H$11,2,0))</f>
        <v/>
      </c>
      <c r="J32" s="45" t="str">
        <f>+IF(I32="","",IF(OR(I32=Hoja2!$H$3,I32=Hoja2!$H$6,I32=Hoja2!#REF! ),"SI","NO"))</f>
        <v/>
      </c>
      <c r="K32" s="41"/>
      <c r="L32" s="43"/>
      <c r="M32" s="44"/>
      <c r="N32" s="42" t="str">
        <f t="shared" si="0"/>
        <v/>
      </c>
      <c r="O32" s="42"/>
      <c r="P32" s="46"/>
      <c r="Q32" s="58"/>
      <c r="R32" s="72"/>
      <c r="S32" s="73" t="str">
        <f>+IF(Q32="","",IF(AND(OR(H32=Hoja2!$F$3,H32=Hoja2!$F$6),Q32&lt;=50),Hoja2!$F$3,IF(AND(H32=Hoja2!$F$9,Q32&lt;=50),Hoja2!$F$6,Hoja2!$F$9)))</f>
        <v/>
      </c>
      <c r="T32" s="68"/>
      <c r="U32" s="59"/>
      <c r="V32" s="61"/>
      <c r="W32" s="54"/>
      <c r="X32" s="58" t="str">
        <f t="shared" si="1"/>
        <v/>
      </c>
      <c r="Y32" s="59"/>
      <c r="Z32" s="59"/>
      <c r="AA32" s="183"/>
      <c r="AB32" s="184"/>
      <c r="AC32" s="58"/>
      <c r="AD32" s="59"/>
      <c r="AE32" s="59"/>
      <c r="AF32" s="60"/>
      <c r="AG32" s="60"/>
      <c r="AH32" s="61"/>
      <c r="AI32" s="66"/>
    </row>
    <row r="33" spans="1:35" ht="69.95" customHeight="1" x14ac:dyDescent="0.2">
      <c r="A33" s="36"/>
      <c r="B33" s="80"/>
      <c r="C33" s="72"/>
      <c r="D33" s="85"/>
      <c r="E33" s="72"/>
      <c r="F33" s="82"/>
      <c r="G33" s="76"/>
      <c r="H33" s="77" t="str">
        <f>IF(G33="","",VLOOKUP(G33,Hoja2!$D$3:$F$11,3,0))</f>
        <v/>
      </c>
      <c r="I33" s="73" t="str">
        <f>IF(G33="","",VLOOKUP(CONCATENATE(G33,H33),Hoja2!$G$3:$H$11,2,0))</f>
        <v/>
      </c>
      <c r="J33" s="45" t="str">
        <f>+IF(I33="","",IF(OR(I33=Hoja2!$H$3,I33=Hoja2!$H$6,I33=Hoja2!#REF! ),"SI","NO"))</f>
        <v/>
      </c>
      <c r="K33" s="41"/>
      <c r="L33" s="43"/>
      <c r="M33" s="44"/>
      <c r="N33" s="42" t="str">
        <f t="shared" si="0"/>
        <v/>
      </c>
      <c r="O33" s="42"/>
      <c r="P33" s="46"/>
      <c r="Q33" s="58"/>
      <c r="R33" s="72"/>
      <c r="S33" s="73" t="str">
        <f>+IF(Q33="","",IF(AND(OR(H33=Hoja2!$F$3,H33=Hoja2!$F$6),Q33&lt;=50),Hoja2!$F$3,IF(AND(H33=Hoja2!$F$9,Q33&lt;=50),Hoja2!$F$6,Hoja2!$F$9)))</f>
        <v/>
      </c>
      <c r="T33" s="68"/>
      <c r="U33" s="59"/>
      <c r="V33" s="61"/>
      <c r="W33" s="54"/>
      <c r="X33" s="58" t="str">
        <f t="shared" si="1"/>
        <v/>
      </c>
      <c r="Y33" s="59"/>
      <c r="Z33" s="59"/>
      <c r="AA33" s="183"/>
      <c r="AB33" s="184"/>
      <c r="AC33" s="58"/>
      <c r="AD33" s="59"/>
      <c r="AE33" s="59"/>
      <c r="AF33" s="60"/>
      <c r="AG33" s="60"/>
      <c r="AH33" s="61"/>
      <c r="AI33" s="66"/>
    </row>
    <row r="34" spans="1:35" ht="69.95" customHeight="1" x14ac:dyDescent="0.2">
      <c r="A34" s="36"/>
      <c r="B34" s="80"/>
      <c r="C34" s="72"/>
      <c r="D34" s="85"/>
      <c r="E34" s="72"/>
      <c r="F34" s="82"/>
      <c r="G34" s="76"/>
      <c r="H34" s="77" t="str">
        <f>IF(G34="","",VLOOKUP(G34,Hoja2!$D$3:$F$11,3,0))</f>
        <v/>
      </c>
      <c r="I34" s="73" t="str">
        <f>IF(G34="","",VLOOKUP(CONCATENATE(G34,H34),Hoja2!$G$3:$H$11,2,0))</f>
        <v/>
      </c>
      <c r="J34" s="45" t="str">
        <f>+IF(I34="","",IF(OR(I34=Hoja2!$H$3,I34=Hoja2!$H$6,I34=Hoja2!#REF! ),"SI","NO"))</f>
        <v/>
      </c>
      <c r="K34" s="41"/>
      <c r="L34" s="43"/>
      <c r="M34" s="44"/>
      <c r="N34" s="42" t="str">
        <f t="shared" si="0"/>
        <v/>
      </c>
      <c r="O34" s="42"/>
      <c r="P34" s="46"/>
      <c r="Q34" s="58"/>
      <c r="R34" s="72"/>
      <c r="S34" s="73" t="str">
        <f>+IF(Q34="","",IF(AND(OR(H34=Hoja2!$F$3,H34=Hoja2!$F$6),Q34&lt;=50),Hoja2!$F$3,IF(AND(H34=Hoja2!$F$9,Q34&lt;=50),Hoja2!$F$6,Hoja2!$F$9)))</f>
        <v/>
      </c>
      <c r="T34" s="68"/>
      <c r="U34" s="59"/>
      <c r="V34" s="61"/>
      <c r="W34" s="54"/>
      <c r="X34" s="58" t="str">
        <f t="shared" si="1"/>
        <v/>
      </c>
      <c r="Y34" s="59"/>
      <c r="Z34" s="59"/>
      <c r="AA34" s="183"/>
      <c r="AB34" s="184"/>
      <c r="AC34" s="58"/>
      <c r="AD34" s="59"/>
      <c r="AE34" s="59"/>
      <c r="AF34" s="60"/>
      <c r="AG34" s="60"/>
      <c r="AH34" s="61"/>
      <c r="AI34" s="66"/>
    </row>
    <row r="35" spans="1:35" ht="69.95" customHeight="1" x14ac:dyDescent="0.2">
      <c r="A35" s="36"/>
      <c r="B35" s="80"/>
      <c r="C35" s="72"/>
      <c r="D35" s="85"/>
      <c r="E35" s="72"/>
      <c r="F35" s="82"/>
      <c r="G35" s="76"/>
      <c r="H35" s="77" t="str">
        <f>IF(G35="","",VLOOKUP(G35,Hoja2!$D$3:$F$11,3,0))</f>
        <v/>
      </c>
      <c r="I35" s="73" t="str">
        <f>IF(G35="","",VLOOKUP(CONCATENATE(G35,H35),Hoja2!$G$3:$H$11,2,0))</f>
        <v/>
      </c>
      <c r="J35" s="45" t="str">
        <f>+IF(I35="","",IF(OR(I35=Hoja2!$H$3,I35=Hoja2!$H$6,I35=Hoja2!#REF! ),"SI","NO"))</f>
        <v/>
      </c>
      <c r="K35" s="41"/>
      <c r="L35" s="43"/>
      <c r="M35" s="44"/>
      <c r="N35" s="42" t="str">
        <f t="shared" si="0"/>
        <v/>
      </c>
      <c r="O35" s="42"/>
      <c r="P35" s="46"/>
      <c r="Q35" s="58"/>
      <c r="R35" s="72"/>
      <c r="S35" s="73" t="str">
        <f>+IF(Q35="","",IF(AND(OR(H35=Hoja2!$F$3,H35=Hoja2!$F$6),Q35&lt;=50),Hoja2!$F$3,IF(AND(H35=Hoja2!$F$9,Q35&lt;=50),Hoja2!$F$6,Hoja2!$F$9)))</f>
        <v/>
      </c>
      <c r="T35" s="68"/>
      <c r="U35" s="59"/>
      <c r="V35" s="61"/>
      <c r="W35" s="54"/>
      <c r="X35" s="58" t="str">
        <f t="shared" si="1"/>
        <v/>
      </c>
      <c r="Y35" s="59"/>
      <c r="Z35" s="59"/>
      <c r="AA35" s="183"/>
      <c r="AB35" s="184"/>
      <c r="AC35" s="58"/>
      <c r="AD35" s="59"/>
      <c r="AE35" s="59"/>
      <c r="AF35" s="60"/>
      <c r="AG35" s="60"/>
      <c r="AH35" s="61"/>
      <c r="AI35" s="66"/>
    </row>
    <row r="36" spans="1:35" ht="69.95" customHeight="1" x14ac:dyDescent="0.2">
      <c r="A36" s="36"/>
      <c r="B36" s="80"/>
      <c r="C36" s="72"/>
      <c r="D36" s="85"/>
      <c r="E36" s="72"/>
      <c r="F36" s="82"/>
      <c r="G36" s="76"/>
      <c r="H36" s="77" t="str">
        <f>IF(G36="","",VLOOKUP(G36,Hoja2!$D$3:$F$11,3,0))</f>
        <v/>
      </c>
      <c r="I36" s="73" t="str">
        <f>IF(G36="","",VLOOKUP(CONCATENATE(G36,H36),Hoja2!$G$3:$H$11,2,0))</f>
        <v/>
      </c>
      <c r="J36" s="45" t="str">
        <f>+IF(I36="","",IF(OR(I36=Hoja2!$H$3,I36=Hoja2!$H$6,I36=Hoja2!#REF! ),"SI","NO"))</f>
        <v/>
      </c>
      <c r="K36" s="41"/>
      <c r="L36" s="43"/>
      <c r="M36" s="44"/>
      <c r="N36" s="42" t="str">
        <f t="shared" si="0"/>
        <v/>
      </c>
      <c r="O36" s="42"/>
      <c r="P36" s="46"/>
      <c r="Q36" s="58"/>
      <c r="R36" s="72"/>
      <c r="S36" s="73" t="str">
        <f>+IF(Q36="","",IF(AND(OR(H36=Hoja2!$F$3,H36=Hoja2!$F$6),Q36&lt;=50),Hoja2!$F$3,IF(AND(H36=Hoja2!$F$9,Q36&lt;=50),Hoja2!$F$6,Hoja2!$F$9)))</f>
        <v/>
      </c>
      <c r="T36" s="68"/>
      <c r="U36" s="59"/>
      <c r="V36" s="61"/>
      <c r="W36" s="54"/>
      <c r="X36" s="58" t="str">
        <f t="shared" si="1"/>
        <v/>
      </c>
      <c r="Y36" s="59"/>
      <c r="Z36" s="59"/>
      <c r="AA36" s="183"/>
      <c r="AB36" s="184"/>
      <c r="AC36" s="58"/>
      <c r="AD36" s="59"/>
      <c r="AE36" s="59"/>
      <c r="AF36" s="60"/>
      <c r="AG36" s="60"/>
      <c r="AH36" s="61"/>
      <c r="AI36" s="66"/>
    </row>
    <row r="37" spans="1:35" ht="69.95" customHeight="1" thickBot="1" x14ac:dyDescent="0.25">
      <c r="A37" s="36"/>
      <c r="B37" s="81"/>
      <c r="C37" s="74"/>
      <c r="D37" s="86"/>
      <c r="E37" s="74"/>
      <c r="F37" s="83"/>
      <c r="G37" s="78"/>
      <c r="H37" s="79" t="str">
        <f>IF(G37="","",VLOOKUP(G37,Hoja2!$D$3:$F$11,3,0))</f>
        <v/>
      </c>
      <c r="I37" s="75" t="str">
        <f>IF(G37="","",VLOOKUP(CONCATENATE(G37,H37),Hoja2!$G$3:$H$11,2,0))</f>
        <v/>
      </c>
      <c r="J37" s="47" t="str">
        <f>+IF(I37="","",IF(OR(I37=Hoja2!$H$3,I37=Hoja2!$H$6,I37=Hoja2!#REF! ),"SI","NO"))</f>
        <v/>
      </c>
      <c r="K37" s="48"/>
      <c r="L37" s="52"/>
      <c r="M37" s="53"/>
      <c r="N37" s="50" t="str">
        <f t="shared" si="0"/>
        <v/>
      </c>
      <c r="O37" s="50"/>
      <c r="P37" s="49"/>
      <c r="Q37" s="62"/>
      <c r="R37" s="74"/>
      <c r="S37" s="75" t="str">
        <f>+IF(Q37="","",IF(AND(OR(H37=Hoja2!$F$3,H37=Hoja2!$F$6),Q37&lt;=50),Hoja2!$F$3,IF(AND(H37=Hoja2!$F$9,Q37&lt;=50),Hoja2!$F$6,Hoja2!$F$9)))</f>
        <v/>
      </c>
      <c r="T37" s="69"/>
      <c r="U37" s="63"/>
      <c r="V37" s="65"/>
      <c r="W37" s="55"/>
      <c r="X37" s="62" t="str">
        <f t="shared" si="1"/>
        <v/>
      </c>
      <c r="Y37" s="63"/>
      <c r="Z37" s="63"/>
      <c r="AA37" s="204"/>
      <c r="AB37" s="205"/>
      <c r="AC37" s="62"/>
      <c r="AD37" s="63"/>
      <c r="AE37" s="63"/>
      <c r="AF37" s="64"/>
      <c r="AG37" s="64"/>
      <c r="AH37" s="65"/>
      <c r="AI37" s="67"/>
    </row>
  </sheetData>
  <mergeCells count="69">
    <mergeCell ref="A1:C3"/>
    <mergeCell ref="D1:AI1"/>
    <mergeCell ref="D2:AI2"/>
    <mergeCell ref="A4:A6"/>
    <mergeCell ref="B4:F4"/>
    <mergeCell ref="T5:T6"/>
    <mergeCell ref="Q4:S4"/>
    <mergeCell ref="I5:I6"/>
    <mergeCell ref="H5:H6"/>
    <mergeCell ref="B5:B6"/>
    <mergeCell ref="C5:C6"/>
    <mergeCell ref="D5:D6"/>
    <mergeCell ref="E5:E6"/>
    <mergeCell ref="F5:F6"/>
    <mergeCell ref="J4:P4"/>
    <mergeCell ref="J5:M5"/>
    <mergeCell ref="AA37:AB37"/>
    <mergeCell ref="X4:AB4"/>
    <mergeCell ref="X5:X6"/>
    <mergeCell ref="S5:S6"/>
    <mergeCell ref="Q5:R5"/>
    <mergeCell ref="T4:V4"/>
    <mergeCell ref="U5:U6"/>
    <mergeCell ref="V5:V6"/>
    <mergeCell ref="AA27:AB27"/>
    <mergeCell ref="AA28:AB28"/>
    <mergeCell ref="AA29:AB29"/>
    <mergeCell ref="AA30:AB30"/>
    <mergeCell ref="AA36:AB36"/>
    <mergeCell ref="AA34:AB34"/>
    <mergeCell ref="AA35:AB35"/>
    <mergeCell ref="AA31:AB31"/>
    <mergeCell ref="AA32:AB32"/>
    <mergeCell ref="AA33:AB33"/>
    <mergeCell ref="AA18:AB18"/>
    <mergeCell ref="AA19:AB19"/>
    <mergeCell ref="AA20:AB20"/>
    <mergeCell ref="AA21:AB21"/>
    <mergeCell ref="AA26:AB26"/>
    <mergeCell ref="AA22:AB22"/>
    <mergeCell ref="AA23:AB23"/>
    <mergeCell ref="AA24:AB24"/>
    <mergeCell ref="AA25:AB25"/>
    <mergeCell ref="AF3:AI3"/>
    <mergeCell ref="D3:AE3"/>
    <mergeCell ref="AF5:AH5"/>
    <mergeCell ref="AC4:AH4"/>
    <mergeCell ref="AC5:AC6"/>
    <mergeCell ref="AD5:AD6"/>
    <mergeCell ref="AI4:AI6"/>
    <mergeCell ref="G4:I4"/>
    <mergeCell ref="G5:G6"/>
    <mergeCell ref="AE5:AE6"/>
    <mergeCell ref="N5:P5"/>
    <mergeCell ref="W4:W6"/>
    <mergeCell ref="Y5:Y6"/>
    <mergeCell ref="Z5:Z6"/>
    <mergeCell ref="AA5:AB6"/>
    <mergeCell ref="AA13:AB13"/>
    <mergeCell ref="AA14:AB14"/>
    <mergeCell ref="AA15:AB15"/>
    <mergeCell ref="AA16:AB16"/>
    <mergeCell ref="AA17:AB17"/>
    <mergeCell ref="AA7:AB7"/>
    <mergeCell ref="AA8:AB8"/>
    <mergeCell ref="AA9:AB9"/>
    <mergeCell ref="AA12:AB12"/>
    <mergeCell ref="AA11:AB11"/>
    <mergeCell ref="AA10:AB10"/>
  </mergeCells>
  <conditionalFormatting sqref="S37">
    <cfRule type="expression" dxfId="39" priority="59">
      <formula>$S$37</formula>
    </cfRule>
  </conditionalFormatting>
  <conditionalFormatting sqref="S36">
    <cfRule type="expression" dxfId="38" priority="47">
      <formula>$S$37</formula>
    </cfRule>
  </conditionalFormatting>
  <conditionalFormatting sqref="S35">
    <cfRule type="expression" dxfId="37" priority="46">
      <formula>$S$37</formula>
    </cfRule>
  </conditionalFormatting>
  <conditionalFormatting sqref="S34">
    <cfRule type="expression" dxfId="36" priority="45">
      <formula>$S$37</formula>
    </cfRule>
  </conditionalFormatting>
  <conditionalFormatting sqref="S33">
    <cfRule type="expression" dxfId="35" priority="44">
      <formula>$S$37</formula>
    </cfRule>
  </conditionalFormatting>
  <conditionalFormatting sqref="S32">
    <cfRule type="expression" dxfId="34" priority="43">
      <formula>$S$37</formula>
    </cfRule>
  </conditionalFormatting>
  <conditionalFormatting sqref="S31">
    <cfRule type="expression" dxfId="33" priority="42">
      <formula>$S$37</formula>
    </cfRule>
  </conditionalFormatting>
  <conditionalFormatting sqref="S30">
    <cfRule type="expression" dxfId="32" priority="30">
      <formula>$S$37</formula>
    </cfRule>
  </conditionalFormatting>
  <conditionalFormatting sqref="S29">
    <cfRule type="expression" dxfId="31" priority="29">
      <formula>$S$37</formula>
    </cfRule>
  </conditionalFormatting>
  <conditionalFormatting sqref="S28">
    <cfRule type="expression" dxfId="30" priority="28">
      <formula>$S$37</formula>
    </cfRule>
  </conditionalFormatting>
  <conditionalFormatting sqref="S27">
    <cfRule type="expression" dxfId="29" priority="27">
      <formula>$S$37</formula>
    </cfRule>
  </conditionalFormatting>
  <conditionalFormatting sqref="S26">
    <cfRule type="expression" dxfId="28" priority="26">
      <formula>$S$37</formula>
    </cfRule>
  </conditionalFormatting>
  <conditionalFormatting sqref="S25">
    <cfRule type="expression" dxfId="27" priority="24">
      <formula>$S$37</formula>
    </cfRule>
  </conditionalFormatting>
  <conditionalFormatting sqref="S24">
    <cfRule type="expression" dxfId="26" priority="23">
      <formula>$S$37</formula>
    </cfRule>
  </conditionalFormatting>
  <conditionalFormatting sqref="S23">
    <cfRule type="expression" dxfId="25" priority="22">
      <formula>$S$37</formula>
    </cfRule>
  </conditionalFormatting>
  <conditionalFormatting sqref="S22">
    <cfRule type="expression" dxfId="24" priority="21">
      <formula>$S$37</formula>
    </cfRule>
  </conditionalFormatting>
  <conditionalFormatting sqref="S21">
    <cfRule type="expression" dxfId="23" priority="20">
      <formula>$S$37</formula>
    </cfRule>
  </conditionalFormatting>
  <conditionalFormatting sqref="S20">
    <cfRule type="expression" dxfId="22" priority="19">
      <formula>$S$37</formula>
    </cfRule>
  </conditionalFormatting>
  <conditionalFormatting sqref="S19">
    <cfRule type="expression" dxfId="21" priority="18">
      <formula>$S$37</formula>
    </cfRule>
  </conditionalFormatting>
  <conditionalFormatting sqref="S18">
    <cfRule type="expression" dxfId="20" priority="17">
      <formula>$S$37</formula>
    </cfRule>
  </conditionalFormatting>
  <conditionalFormatting sqref="S17">
    <cfRule type="expression" dxfId="19" priority="16">
      <formula>$S$37</formula>
    </cfRule>
  </conditionalFormatting>
  <conditionalFormatting sqref="S16">
    <cfRule type="expression" dxfId="18" priority="15">
      <formula>$S$37</formula>
    </cfRule>
  </conditionalFormatting>
  <conditionalFormatting sqref="S15">
    <cfRule type="expression" dxfId="17" priority="14">
      <formula>$S$37</formula>
    </cfRule>
  </conditionalFormatting>
  <conditionalFormatting sqref="S14">
    <cfRule type="expression" dxfId="16" priority="13">
      <formula>$S$37</formula>
    </cfRule>
  </conditionalFormatting>
  <conditionalFormatting sqref="S13">
    <cfRule type="expression" dxfId="15" priority="12">
      <formula>$S$37</formula>
    </cfRule>
  </conditionalFormatting>
  <conditionalFormatting sqref="S11">
    <cfRule type="expression" dxfId="14" priority="11">
      <formula>$S$37</formula>
    </cfRule>
  </conditionalFormatting>
  <conditionalFormatting sqref="S12">
    <cfRule type="expression" dxfId="13" priority="10">
      <formula>$S$37</formula>
    </cfRule>
  </conditionalFormatting>
  <conditionalFormatting sqref="S9">
    <cfRule type="expression" dxfId="12" priority="9">
      <formula>$S$37</formula>
    </cfRule>
  </conditionalFormatting>
  <conditionalFormatting sqref="S8">
    <cfRule type="expression" dxfId="11" priority="8">
      <formula>$S$37</formula>
    </cfRule>
  </conditionalFormatting>
  <conditionalFormatting sqref="S7">
    <cfRule type="expression" dxfId="10" priority="7">
      <formula>$S$37</formula>
    </cfRule>
  </conditionalFormatting>
  <conditionalFormatting sqref="S10">
    <cfRule type="expression" dxfId="9" priority="1">
      <formula>$S$37</formula>
    </cfRule>
  </conditionalFormatting>
  <pageMargins left="0.59055118110236227" right="0.19685039370078741" top="0" bottom="0" header="0" footer="0.19685039370078741"/>
  <pageSetup paperSize="156" scale="21" orientation="landscape" r:id="rId1"/>
  <headerFooter>
    <oddFooter>&amp;L&amp;"Arial,Normal"&amp;6Calle 26 No.69-76 Edificio Elemento Torre 1, Piso 3 – C.P. 111071
PBX: 3779555 – Información: Línea 195
Sede Operativa - Atención al Ciudadano: Calle 22D No. 120-40
www.umv.gov.co&amp;C&amp;"Arial,Normal"&amp;6
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Hoja2!$B$4:$B$5</xm:f>
          </x14:formula1>
          <xm:sqref>AC7:AC37 W7:W37</xm:sqref>
        </x14:dataValidation>
        <x14:dataValidation type="list" allowBlank="1" showInputMessage="1" showErrorMessage="1">
          <x14:formula1>
            <xm:f>Hoja2!$J$2:$J$10</xm:f>
          </x14:formula1>
          <xm:sqref>C7 C10:C12 C14:C37</xm:sqref>
        </x14:dataValidation>
        <x14:dataValidation type="list" allowBlank="1" showInputMessage="1" showErrorMessage="1">
          <x14:formula1>
            <xm:f>Hoja2!$D$3:$D$11</xm:f>
          </x14:formula1>
          <xm:sqref>G7:G37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9"/>
  <sheetViews>
    <sheetView showGridLines="0" view="pageBreakPreview" topLeftCell="A20" zoomScale="80" zoomScaleNormal="100" zoomScaleSheetLayoutView="80" zoomScalePageLayoutView="50" workbookViewId="0">
      <selection activeCell="C24" sqref="C24"/>
    </sheetView>
  </sheetViews>
  <sheetFormatPr baseColWidth="10" defaultColWidth="13.33203125" defaultRowHeight="12.75" x14ac:dyDescent="0.2"/>
  <cols>
    <col min="1" max="1" width="2.83203125" style="425" customWidth="1"/>
    <col min="2" max="2" width="4.83203125" style="425" customWidth="1"/>
    <col min="3" max="3" width="56" style="425" customWidth="1"/>
    <col min="4" max="4" width="30" style="425" customWidth="1"/>
    <col min="5" max="5" width="35.5" style="425" customWidth="1"/>
    <col min="6" max="6" width="31" style="425" customWidth="1"/>
    <col min="7" max="7" width="12" style="425" customWidth="1"/>
    <col min="8" max="8" width="11.83203125" style="425" customWidth="1"/>
    <col min="9" max="9" width="34.83203125" style="425" customWidth="1"/>
    <col min="10" max="10" width="76.5" style="425" customWidth="1"/>
    <col min="11" max="11" width="3.33203125" style="425" customWidth="1"/>
    <col min="12" max="16384" width="13.33203125" style="425"/>
  </cols>
  <sheetData>
    <row r="1" spans="2:24" hidden="1" x14ac:dyDescent="0.2"/>
    <row r="2" spans="2:24" hidden="1" x14ac:dyDescent="0.2">
      <c r="D2" s="426" t="s">
        <v>150</v>
      </c>
      <c r="E2" s="426" t="s">
        <v>216</v>
      </c>
      <c r="F2" s="427"/>
      <c r="H2" s="428" t="s">
        <v>157</v>
      </c>
    </row>
    <row r="3" spans="2:24" hidden="1" x14ac:dyDescent="0.2">
      <c r="D3" s="426" t="s">
        <v>153</v>
      </c>
      <c r="E3" s="426" t="s">
        <v>217</v>
      </c>
      <c r="H3" s="428" t="s">
        <v>154</v>
      </c>
    </row>
    <row r="4" spans="2:24" hidden="1" x14ac:dyDescent="0.2">
      <c r="D4" s="426" t="s">
        <v>156</v>
      </c>
      <c r="E4" s="426" t="s">
        <v>218</v>
      </c>
      <c r="H4" s="428" t="s">
        <v>219</v>
      </c>
    </row>
    <row r="5" spans="2:24" hidden="1" x14ac:dyDescent="0.2">
      <c r="D5" s="426" t="s">
        <v>159</v>
      </c>
      <c r="E5" s="429"/>
    </row>
    <row r="6" spans="2:24" hidden="1" x14ac:dyDescent="0.2">
      <c r="D6" s="426" t="s">
        <v>161</v>
      </c>
      <c r="E6" s="429"/>
    </row>
    <row r="7" spans="2:24" hidden="1" x14ac:dyDescent="0.2">
      <c r="D7" s="426" t="s">
        <v>162</v>
      </c>
      <c r="E7" s="429"/>
    </row>
    <row r="8" spans="2:24" hidden="1" x14ac:dyDescent="0.2">
      <c r="D8" s="426" t="s">
        <v>163</v>
      </c>
      <c r="E8" s="429"/>
    </row>
    <row r="9" spans="2:24" hidden="1" x14ac:dyDescent="0.2">
      <c r="D9" s="426" t="s">
        <v>164</v>
      </c>
      <c r="E9" s="429"/>
    </row>
    <row r="10" spans="2:24" hidden="1" x14ac:dyDescent="0.2">
      <c r="D10" s="426" t="s">
        <v>165</v>
      </c>
      <c r="E10" s="429"/>
    </row>
    <row r="11" spans="2:24" hidden="1" x14ac:dyDescent="0.2">
      <c r="D11" s="426" t="s">
        <v>166</v>
      </c>
      <c r="E11" s="429"/>
    </row>
    <row r="12" spans="2:24" hidden="1" x14ac:dyDescent="0.2">
      <c r="D12" s="426" t="s">
        <v>167</v>
      </c>
      <c r="E12" s="429"/>
    </row>
    <row r="13" spans="2:24" s="430" customFormat="1" ht="9" customHeight="1" x14ac:dyDescent="0.2">
      <c r="D13" s="431"/>
      <c r="E13" s="431"/>
      <c r="F13" s="431"/>
      <c r="G13" s="431"/>
      <c r="H13" s="431"/>
      <c r="I13" s="431"/>
      <c r="J13" s="431"/>
      <c r="K13" s="432"/>
      <c r="L13" s="432"/>
      <c r="M13" s="433"/>
      <c r="N13" s="433"/>
      <c r="O13" s="433"/>
      <c r="P13" s="433"/>
      <c r="Q13" s="433"/>
      <c r="R13" s="433"/>
      <c r="S13" s="433"/>
      <c r="T13" s="433"/>
      <c r="U13" s="433"/>
      <c r="V13" s="433"/>
      <c r="W13" s="433"/>
      <c r="X13" s="433"/>
    </row>
    <row r="14" spans="2:24" s="430" customFormat="1" ht="41.25" customHeight="1" x14ac:dyDescent="0.2">
      <c r="B14" s="434"/>
      <c r="C14" s="434"/>
      <c r="D14" s="434"/>
      <c r="E14" s="435" t="s">
        <v>220</v>
      </c>
      <c r="F14" s="435"/>
      <c r="G14" s="435"/>
      <c r="H14" s="435"/>
      <c r="I14" s="435"/>
      <c r="J14" s="435"/>
      <c r="K14" s="432"/>
      <c r="L14" s="432"/>
      <c r="M14" s="433"/>
      <c r="N14" s="433"/>
      <c r="O14" s="433"/>
      <c r="P14" s="433"/>
      <c r="Q14" s="433"/>
      <c r="R14" s="433"/>
      <c r="S14" s="433"/>
      <c r="T14" s="433"/>
      <c r="U14" s="433"/>
      <c r="V14" s="433"/>
      <c r="W14" s="433"/>
      <c r="X14" s="433"/>
    </row>
    <row r="15" spans="2:24" s="430" customFormat="1" ht="6" customHeight="1" x14ac:dyDescent="0.2">
      <c r="B15" s="434"/>
      <c r="C15" s="434"/>
      <c r="D15" s="434"/>
      <c r="E15" s="435"/>
      <c r="F15" s="435"/>
      <c r="G15" s="435"/>
      <c r="H15" s="435"/>
      <c r="I15" s="435"/>
      <c r="J15" s="435"/>
      <c r="K15" s="432"/>
      <c r="L15" s="432"/>
      <c r="M15" s="433"/>
      <c r="N15" s="433"/>
      <c r="O15" s="433"/>
      <c r="P15" s="433"/>
      <c r="Q15" s="433"/>
      <c r="R15" s="433"/>
      <c r="S15" s="433"/>
      <c r="T15" s="433"/>
      <c r="U15" s="433"/>
      <c r="V15" s="433"/>
      <c r="W15" s="433"/>
      <c r="X15" s="433"/>
    </row>
    <row r="16" spans="2:24" s="430" customFormat="1" ht="27" customHeight="1" x14ac:dyDescent="0.2">
      <c r="B16" s="434"/>
      <c r="C16" s="434"/>
      <c r="D16" s="434"/>
      <c r="E16" s="436" t="s">
        <v>221</v>
      </c>
      <c r="F16" s="437"/>
      <c r="G16" s="437"/>
      <c r="H16" s="438"/>
      <c r="I16" s="439" t="s">
        <v>170</v>
      </c>
      <c r="J16" s="440"/>
      <c r="K16" s="432"/>
      <c r="L16" s="432"/>
      <c r="M16" s="433"/>
      <c r="N16" s="433"/>
      <c r="O16" s="433"/>
      <c r="P16" s="433"/>
      <c r="Q16" s="433"/>
      <c r="R16" s="433"/>
      <c r="S16" s="433"/>
      <c r="T16" s="433"/>
      <c r="U16" s="433"/>
      <c r="V16" s="433"/>
      <c r="W16" s="433"/>
      <c r="X16" s="433"/>
    </row>
    <row r="17" spans="1:24" s="430" customFormat="1" ht="27" customHeight="1" x14ac:dyDescent="0.2">
      <c r="B17" s="434"/>
      <c r="C17" s="434"/>
      <c r="D17" s="434"/>
      <c r="E17" s="441" t="s">
        <v>222</v>
      </c>
      <c r="F17" s="441"/>
      <c r="G17" s="441"/>
      <c r="H17" s="441"/>
      <c r="I17" s="441"/>
      <c r="J17" s="441"/>
      <c r="K17" s="432"/>
      <c r="L17" s="432"/>
      <c r="M17" s="433"/>
      <c r="N17" s="433"/>
      <c r="O17" s="433"/>
      <c r="P17" s="433"/>
      <c r="Q17" s="433"/>
      <c r="R17" s="433"/>
      <c r="S17" s="433"/>
      <c r="T17" s="433"/>
      <c r="U17" s="433"/>
      <c r="V17" s="433"/>
      <c r="W17" s="433"/>
      <c r="X17" s="433"/>
    </row>
    <row r="18" spans="1:24" s="430" customFormat="1" ht="8.25" customHeight="1" thickBot="1" x14ac:dyDescent="0.25">
      <c r="B18" s="442"/>
      <c r="C18" s="442"/>
      <c r="D18" s="442"/>
      <c r="E18" s="442"/>
      <c r="F18" s="442"/>
      <c r="G18" s="442"/>
      <c r="H18" s="442"/>
      <c r="I18" s="442"/>
      <c r="J18" s="442"/>
      <c r="K18" s="432"/>
      <c r="L18" s="432"/>
      <c r="M18" s="433"/>
      <c r="N18" s="433"/>
      <c r="O18" s="433"/>
      <c r="P18" s="433"/>
      <c r="Q18" s="433"/>
      <c r="R18" s="433"/>
      <c r="S18" s="433"/>
      <c r="T18" s="433"/>
      <c r="U18" s="433"/>
      <c r="V18" s="433"/>
      <c r="W18" s="433"/>
      <c r="X18" s="433"/>
    </row>
    <row r="19" spans="1:24" s="430" customFormat="1" ht="27.75" customHeight="1" x14ac:dyDescent="0.2">
      <c r="B19" s="443" t="s">
        <v>172</v>
      </c>
      <c r="C19" s="444"/>
      <c r="D19" s="445" t="s">
        <v>223</v>
      </c>
      <c r="E19" s="445"/>
      <c r="F19" s="446"/>
      <c r="G19" s="447" t="s">
        <v>174</v>
      </c>
      <c r="H19" s="444"/>
      <c r="I19" s="448">
        <v>2024</v>
      </c>
      <c r="J19" s="449"/>
      <c r="K19" s="432"/>
      <c r="L19" s="432"/>
      <c r="M19" s="433"/>
      <c r="N19" s="433"/>
      <c r="O19" s="433"/>
      <c r="P19" s="433"/>
      <c r="Q19" s="433"/>
      <c r="R19" s="433"/>
      <c r="S19" s="433"/>
      <c r="T19" s="433"/>
      <c r="U19" s="433"/>
      <c r="V19" s="433"/>
      <c r="W19" s="433"/>
      <c r="X19" s="433"/>
    </row>
    <row r="20" spans="1:24" s="430" customFormat="1" ht="27.75" customHeight="1" thickBot="1" x14ac:dyDescent="0.25">
      <c r="B20" s="450" t="s">
        <v>224</v>
      </c>
      <c r="C20" s="451"/>
      <c r="D20" s="452" t="s">
        <v>225</v>
      </c>
      <c r="E20" s="452" t="s">
        <v>226</v>
      </c>
      <c r="F20" s="453"/>
      <c r="G20" s="454" t="s">
        <v>177</v>
      </c>
      <c r="H20" s="455"/>
      <c r="I20" s="456">
        <v>45519</v>
      </c>
      <c r="J20" s="457"/>
      <c r="K20" s="432"/>
      <c r="L20" s="432"/>
      <c r="M20" s="433"/>
      <c r="N20" s="433"/>
      <c r="O20" s="433"/>
      <c r="P20" s="433"/>
      <c r="Q20" s="433"/>
      <c r="R20" s="433"/>
      <c r="S20" s="433"/>
      <c r="T20" s="433"/>
      <c r="U20" s="433"/>
      <c r="V20" s="433"/>
      <c r="W20" s="433"/>
      <c r="X20" s="433"/>
    </row>
    <row r="21" spans="1:24" s="430" customFormat="1" ht="8.25" customHeight="1" thickBot="1" x14ac:dyDescent="0.25">
      <c r="B21" s="458"/>
      <c r="C21" s="458"/>
      <c r="D21" s="458"/>
      <c r="E21" s="458"/>
      <c r="F21" s="458"/>
      <c r="G21" s="458"/>
      <c r="H21" s="458"/>
      <c r="I21" s="458"/>
      <c r="J21" s="458"/>
      <c r="K21" s="432"/>
      <c r="L21" s="432"/>
      <c r="M21" s="433"/>
      <c r="N21" s="433"/>
      <c r="O21" s="433"/>
      <c r="P21" s="433"/>
      <c r="Q21" s="433"/>
      <c r="R21" s="433"/>
      <c r="S21" s="433"/>
      <c r="T21" s="433"/>
      <c r="U21" s="433"/>
      <c r="V21" s="433"/>
      <c r="W21" s="433"/>
      <c r="X21" s="433"/>
    </row>
    <row r="22" spans="1:24" s="459" customFormat="1" ht="27.75" customHeight="1" x14ac:dyDescent="0.2">
      <c r="B22" s="460" t="s">
        <v>178</v>
      </c>
      <c r="C22" s="461" t="s">
        <v>227</v>
      </c>
      <c r="D22" s="461" t="s">
        <v>228</v>
      </c>
      <c r="E22" s="462" t="s">
        <v>229</v>
      </c>
      <c r="F22" s="462" t="s">
        <v>230</v>
      </c>
      <c r="G22" s="462" t="s">
        <v>231</v>
      </c>
      <c r="H22" s="462" t="s">
        <v>232</v>
      </c>
      <c r="I22" s="462" t="s">
        <v>233</v>
      </c>
      <c r="J22" s="463" t="s">
        <v>234</v>
      </c>
    </row>
    <row r="23" spans="1:24" s="459" customFormat="1" ht="40.5" customHeight="1" thickBot="1" x14ac:dyDescent="0.25">
      <c r="B23" s="464"/>
      <c r="C23" s="465"/>
      <c r="D23" s="465"/>
      <c r="E23" s="466"/>
      <c r="F23" s="466"/>
      <c r="G23" s="466"/>
      <c r="H23" s="466"/>
      <c r="I23" s="466"/>
      <c r="J23" s="467"/>
    </row>
    <row r="24" spans="1:24" s="459" customFormat="1" ht="273.75" customHeight="1" thickTop="1" x14ac:dyDescent="0.2">
      <c r="B24" s="468">
        <v>1</v>
      </c>
      <c r="C24" s="469">
        <f>+'Matriz TNC 2025'!E7</f>
        <v>0</v>
      </c>
      <c r="D24" s="470" t="s">
        <v>239</v>
      </c>
      <c r="E24" s="470" t="s">
        <v>86</v>
      </c>
      <c r="F24" s="471" t="s">
        <v>86</v>
      </c>
      <c r="G24" s="471" t="s">
        <v>86</v>
      </c>
      <c r="H24" s="471" t="s">
        <v>86</v>
      </c>
      <c r="I24" s="470" t="str">
        <f>+E24</f>
        <v>N/A</v>
      </c>
      <c r="J24" s="470" t="s">
        <v>235</v>
      </c>
    </row>
    <row r="25" spans="1:24" s="459" customFormat="1" ht="282.75" customHeight="1" thickBot="1" x14ac:dyDescent="0.25">
      <c r="A25" s="472"/>
      <c r="B25" s="473">
        <v>2</v>
      </c>
      <c r="C25" s="474" t="str">
        <f>+IF('[1]CEI-FM-028'!C31="","",'[1]CEI-FM-028'!C31)</f>
        <v>Requisito aplicable: ISO/IEC 17025:2017 (RAC-3.0-03) Numeral: 7.10.3
Descripción: Cuando la evaluación indica que el trabajo no conforme podría volver a ocurrir, en algunos casos el
laboratorio no implementa acciones correctivas
Evidencia objetiva: Al verificar el documento GLAB-FM-124 Formato Matriz de trabajos No Conformes donde se consolida la información de la gestión de los trabajos No Conformes identificados se evidencian las siguientes trabajos registrados para el 2025
Sin embargo se evidencia que se encuentra una desviación sistemática asociada a digitación de datos y no se han implementado las respectivas acciones correctivas</v>
      </c>
      <c r="D25" s="474" t="s">
        <v>236</v>
      </c>
      <c r="E25" s="475" t="s">
        <v>86</v>
      </c>
      <c r="F25" s="475" t="s">
        <v>86</v>
      </c>
      <c r="G25" s="475" t="s">
        <v>86</v>
      </c>
      <c r="H25" s="475" t="s">
        <v>86</v>
      </c>
      <c r="I25" s="476" t="str">
        <f>+D25</f>
        <v>Porque, en el procedimiento de trabajo no conforme GLAB-PR-002 V8 se tiene establecido que se deben realizar acciones correctivas cuando el nivel de riesgo es alto o cuando el  pacto es moderado, y los errores encontrados en los trabajos no conformes por error de digitación no indicaron un riesgo alto, ni un impacto moderado o alto, debido a que son errores administrativos y no de ejecución del o los ensayos y no han implicado la corrección de más de 50
informes de ensayo.</v>
      </c>
      <c r="J25" s="476" t="s">
        <v>237</v>
      </c>
    </row>
    <row r="26" spans="1:24" ht="121.5" customHeight="1" thickBot="1" x14ac:dyDescent="0.25">
      <c r="B26" s="477" t="s">
        <v>238</v>
      </c>
      <c r="C26" s="478"/>
      <c r="D26" s="478"/>
      <c r="E26" s="478"/>
      <c r="F26" s="478"/>
      <c r="G26" s="478"/>
      <c r="H26" s="478"/>
      <c r="I26" s="478"/>
      <c r="J26" s="479"/>
    </row>
    <row r="27" spans="1:24" ht="8.25" customHeight="1" x14ac:dyDescent="0.2">
      <c r="B27" s="480"/>
      <c r="C27" s="480"/>
      <c r="F27" s="335"/>
      <c r="G27" s="335"/>
      <c r="H27" s="480"/>
      <c r="I27" s="480"/>
      <c r="J27" s="480"/>
    </row>
    <row r="28" spans="1:24" x14ac:dyDescent="0.2">
      <c r="F28" s="480"/>
      <c r="G28" s="480"/>
      <c r="H28" s="480"/>
      <c r="I28" s="480"/>
      <c r="J28" s="480"/>
    </row>
    <row r="29" spans="1:24" x14ac:dyDescent="0.2">
      <c r="F29" s="480"/>
      <c r="G29" s="480"/>
      <c r="H29" s="480"/>
      <c r="I29" s="480"/>
      <c r="J29" s="480"/>
    </row>
    <row r="30" spans="1:24" x14ac:dyDescent="0.2">
      <c r="F30" s="480"/>
      <c r="G30" s="480"/>
      <c r="H30" s="480"/>
      <c r="I30" s="480"/>
      <c r="J30" s="480"/>
    </row>
    <row r="31" spans="1:24" x14ac:dyDescent="0.2">
      <c r="F31" s="480"/>
      <c r="G31" s="480"/>
      <c r="H31" s="480"/>
      <c r="I31" s="480"/>
      <c r="J31" s="480"/>
    </row>
    <row r="32" spans="1:24" x14ac:dyDescent="0.2">
      <c r="F32" s="480"/>
      <c r="G32" s="480"/>
      <c r="H32" s="480"/>
      <c r="I32" s="480"/>
      <c r="J32" s="480"/>
    </row>
    <row r="33" spans="6:10" x14ac:dyDescent="0.2">
      <c r="F33" s="480"/>
      <c r="G33" s="480"/>
      <c r="H33" s="480"/>
      <c r="I33" s="480"/>
      <c r="J33" s="480"/>
    </row>
    <row r="34" spans="6:10" x14ac:dyDescent="0.2">
      <c r="F34" s="480"/>
      <c r="G34" s="480"/>
      <c r="H34" s="480"/>
      <c r="I34" s="480"/>
      <c r="J34" s="480"/>
    </row>
    <row r="35" spans="6:10" x14ac:dyDescent="0.2">
      <c r="F35" s="480"/>
      <c r="G35" s="480"/>
      <c r="H35" s="480"/>
      <c r="I35" s="480"/>
      <c r="J35" s="480"/>
    </row>
    <row r="36" spans="6:10" x14ac:dyDescent="0.2">
      <c r="F36" s="480"/>
      <c r="G36" s="480"/>
      <c r="H36" s="480"/>
      <c r="I36" s="480"/>
      <c r="J36" s="480"/>
    </row>
    <row r="37" spans="6:10" x14ac:dyDescent="0.2">
      <c r="F37" s="480"/>
      <c r="G37" s="480"/>
      <c r="H37" s="480"/>
      <c r="I37" s="480"/>
      <c r="J37" s="480"/>
    </row>
    <row r="38" spans="6:10" x14ac:dyDescent="0.2">
      <c r="F38" s="480"/>
      <c r="G38" s="480"/>
      <c r="H38" s="480"/>
      <c r="I38" s="480"/>
      <c r="J38" s="480"/>
    </row>
    <row r="39" spans="6:10" x14ac:dyDescent="0.2">
      <c r="F39" s="480"/>
      <c r="G39" s="480"/>
      <c r="H39" s="480"/>
      <c r="I39" s="480"/>
      <c r="J39" s="480"/>
    </row>
    <row r="40" spans="6:10" x14ac:dyDescent="0.2">
      <c r="F40" s="480"/>
      <c r="G40" s="480"/>
      <c r="H40" s="480"/>
      <c r="I40" s="480"/>
      <c r="J40" s="480"/>
    </row>
    <row r="41" spans="6:10" x14ac:dyDescent="0.2">
      <c r="F41" s="480"/>
      <c r="G41" s="480"/>
      <c r="H41" s="480"/>
      <c r="I41" s="480"/>
      <c r="J41" s="480"/>
    </row>
    <row r="42" spans="6:10" x14ac:dyDescent="0.2">
      <c r="F42" s="480"/>
      <c r="G42" s="480"/>
      <c r="H42" s="480"/>
      <c r="I42" s="480"/>
      <c r="J42" s="480"/>
    </row>
    <row r="43" spans="6:10" x14ac:dyDescent="0.2">
      <c r="F43" s="480"/>
      <c r="G43" s="480"/>
      <c r="H43" s="480"/>
      <c r="I43" s="480"/>
      <c r="J43" s="480"/>
    </row>
    <row r="44" spans="6:10" x14ac:dyDescent="0.2">
      <c r="F44" s="480"/>
      <c r="G44" s="480"/>
      <c r="H44" s="480"/>
      <c r="I44" s="480"/>
      <c r="J44" s="480"/>
    </row>
    <row r="45" spans="6:10" x14ac:dyDescent="0.2">
      <c r="F45" s="480"/>
      <c r="G45" s="480"/>
      <c r="H45" s="480"/>
      <c r="I45" s="480"/>
      <c r="J45" s="480"/>
    </row>
    <row r="46" spans="6:10" x14ac:dyDescent="0.2">
      <c r="F46" s="480"/>
      <c r="G46" s="480"/>
      <c r="H46" s="480"/>
      <c r="I46" s="480"/>
      <c r="J46" s="480"/>
    </row>
    <row r="47" spans="6:10" x14ac:dyDescent="0.2">
      <c r="F47" s="480"/>
      <c r="G47" s="480"/>
      <c r="H47" s="480"/>
      <c r="I47" s="480"/>
      <c r="J47" s="480"/>
    </row>
    <row r="48" spans="6:10" x14ac:dyDescent="0.2">
      <c r="F48" s="480"/>
      <c r="G48" s="480"/>
      <c r="H48" s="480"/>
      <c r="I48" s="480"/>
      <c r="J48" s="480"/>
    </row>
    <row r="49" spans="6:10" x14ac:dyDescent="0.2">
      <c r="F49" s="480"/>
      <c r="G49" s="480"/>
      <c r="H49" s="480"/>
      <c r="I49" s="480"/>
      <c r="J49" s="480"/>
    </row>
    <row r="50" spans="6:10" x14ac:dyDescent="0.2">
      <c r="F50" s="480"/>
      <c r="G50" s="480"/>
      <c r="H50" s="480"/>
      <c r="I50" s="480"/>
      <c r="J50" s="480"/>
    </row>
    <row r="51" spans="6:10" x14ac:dyDescent="0.2">
      <c r="F51" s="480"/>
      <c r="G51" s="480"/>
      <c r="H51" s="480"/>
      <c r="I51" s="480"/>
      <c r="J51" s="480"/>
    </row>
    <row r="52" spans="6:10" x14ac:dyDescent="0.2">
      <c r="F52" s="480"/>
      <c r="G52" s="480"/>
      <c r="H52" s="480"/>
      <c r="I52" s="480"/>
      <c r="J52" s="480"/>
    </row>
    <row r="53" spans="6:10" x14ac:dyDescent="0.2">
      <c r="F53" s="480"/>
      <c r="G53" s="480"/>
      <c r="H53" s="480"/>
      <c r="I53" s="480"/>
      <c r="J53" s="480"/>
    </row>
    <row r="54" spans="6:10" x14ac:dyDescent="0.2">
      <c r="F54" s="480"/>
      <c r="G54" s="480"/>
      <c r="H54" s="480"/>
      <c r="I54" s="480"/>
      <c r="J54" s="480"/>
    </row>
    <row r="55" spans="6:10" x14ac:dyDescent="0.2">
      <c r="F55" s="480"/>
      <c r="G55" s="480"/>
      <c r="H55" s="480"/>
      <c r="I55" s="480"/>
      <c r="J55" s="480"/>
    </row>
    <row r="56" spans="6:10" x14ac:dyDescent="0.2">
      <c r="F56" s="480"/>
      <c r="G56" s="480"/>
      <c r="H56" s="480"/>
      <c r="I56" s="480"/>
      <c r="J56" s="480"/>
    </row>
    <row r="57" spans="6:10" x14ac:dyDescent="0.2">
      <c r="F57" s="480"/>
      <c r="G57" s="480"/>
      <c r="H57" s="480"/>
      <c r="I57" s="480"/>
      <c r="J57" s="480"/>
    </row>
    <row r="58" spans="6:10" x14ac:dyDescent="0.2">
      <c r="F58" s="480"/>
      <c r="G58" s="480"/>
      <c r="H58" s="480"/>
      <c r="I58" s="480"/>
      <c r="J58" s="480"/>
    </row>
    <row r="59" spans="6:10" x14ac:dyDescent="0.2">
      <c r="F59" s="480"/>
      <c r="G59" s="480"/>
      <c r="H59" s="480"/>
      <c r="I59" s="480"/>
      <c r="J59" s="480"/>
    </row>
    <row r="60" spans="6:10" x14ac:dyDescent="0.2">
      <c r="F60" s="480"/>
      <c r="G60" s="480"/>
      <c r="H60" s="480"/>
      <c r="I60" s="480"/>
      <c r="J60" s="480"/>
    </row>
    <row r="61" spans="6:10" x14ac:dyDescent="0.2">
      <c r="F61" s="480"/>
      <c r="G61" s="480"/>
      <c r="H61" s="480"/>
      <c r="I61" s="480"/>
      <c r="J61" s="480"/>
    </row>
    <row r="62" spans="6:10" x14ac:dyDescent="0.2">
      <c r="F62" s="480"/>
      <c r="G62" s="480"/>
      <c r="H62" s="480"/>
      <c r="I62" s="480"/>
      <c r="J62" s="480"/>
    </row>
    <row r="63" spans="6:10" x14ac:dyDescent="0.2">
      <c r="F63" s="480"/>
      <c r="G63" s="480"/>
      <c r="H63" s="480"/>
      <c r="I63" s="480"/>
      <c r="J63" s="480"/>
    </row>
    <row r="64" spans="6:10" x14ac:dyDescent="0.2">
      <c r="F64" s="480"/>
      <c r="G64" s="480"/>
      <c r="H64" s="480"/>
      <c r="I64" s="480"/>
      <c r="J64" s="480"/>
    </row>
    <row r="65" spans="6:10" x14ac:dyDescent="0.2">
      <c r="F65" s="480"/>
      <c r="G65" s="480"/>
      <c r="H65" s="480"/>
      <c r="I65" s="480"/>
      <c r="J65" s="480"/>
    </row>
    <row r="66" spans="6:10" x14ac:dyDescent="0.2">
      <c r="F66" s="480"/>
      <c r="G66" s="480"/>
      <c r="H66" s="480"/>
      <c r="I66" s="480"/>
      <c r="J66" s="480"/>
    </row>
    <row r="67" spans="6:10" x14ac:dyDescent="0.2">
      <c r="F67" s="480"/>
      <c r="G67" s="480"/>
      <c r="H67" s="480"/>
      <c r="I67" s="480"/>
      <c r="J67" s="480"/>
    </row>
    <row r="68" spans="6:10" x14ac:dyDescent="0.2">
      <c r="F68" s="480"/>
      <c r="G68" s="480"/>
      <c r="H68" s="480"/>
      <c r="I68" s="480"/>
      <c r="J68" s="480"/>
    </row>
    <row r="69" spans="6:10" x14ac:dyDescent="0.2">
      <c r="F69" s="480"/>
      <c r="G69" s="480"/>
      <c r="H69" s="480"/>
      <c r="I69" s="480"/>
      <c r="J69" s="480"/>
    </row>
    <row r="70" spans="6:10" x14ac:dyDescent="0.2">
      <c r="F70" s="480"/>
      <c r="G70" s="480"/>
      <c r="H70" s="480"/>
      <c r="I70" s="480"/>
      <c r="J70" s="480"/>
    </row>
    <row r="71" spans="6:10" x14ac:dyDescent="0.2">
      <c r="F71" s="480"/>
      <c r="G71" s="480"/>
      <c r="H71" s="480"/>
      <c r="I71" s="480"/>
      <c r="J71" s="480"/>
    </row>
    <row r="72" spans="6:10" x14ac:dyDescent="0.2">
      <c r="F72" s="480"/>
      <c r="G72" s="480"/>
      <c r="H72" s="480"/>
      <c r="I72" s="480"/>
      <c r="J72" s="480"/>
    </row>
    <row r="73" spans="6:10" x14ac:dyDescent="0.2">
      <c r="F73" s="480"/>
      <c r="G73" s="480"/>
      <c r="H73" s="480"/>
      <c r="I73" s="480"/>
      <c r="J73" s="480"/>
    </row>
    <row r="74" spans="6:10" x14ac:dyDescent="0.2">
      <c r="F74" s="480"/>
      <c r="G74" s="480"/>
      <c r="H74" s="480"/>
      <c r="I74" s="480"/>
      <c r="J74" s="480"/>
    </row>
    <row r="75" spans="6:10" x14ac:dyDescent="0.2">
      <c r="F75" s="480"/>
      <c r="G75" s="480"/>
      <c r="H75" s="480"/>
      <c r="I75" s="480"/>
      <c r="J75" s="480"/>
    </row>
    <row r="76" spans="6:10" x14ac:dyDescent="0.2">
      <c r="F76" s="480"/>
      <c r="G76" s="480"/>
      <c r="H76" s="480"/>
      <c r="I76" s="480"/>
      <c r="J76" s="480"/>
    </row>
    <row r="77" spans="6:10" x14ac:dyDescent="0.2">
      <c r="F77" s="480"/>
      <c r="G77" s="480"/>
      <c r="H77" s="480"/>
      <c r="I77" s="480"/>
      <c r="J77" s="480"/>
    </row>
    <row r="78" spans="6:10" x14ac:dyDescent="0.2">
      <c r="F78" s="480"/>
      <c r="G78" s="480"/>
      <c r="H78" s="480"/>
      <c r="I78" s="480"/>
      <c r="J78" s="480"/>
    </row>
    <row r="79" spans="6:10" x14ac:dyDescent="0.2">
      <c r="F79" s="480"/>
      <c r="G79" s="480"/>
      <c r="H79" s="480"/>
      <c r="I79" s="480"/>
      <c r="J79" s="480"/>
    </row>
    <row r="80" spans="6:10" x14ac:dyDescent="0.2">
      <c r="F80" s="480"/>
      <c r="G80" s="480"/>
      <c r="H80" s="480"/>
      <c r="I80" s="480"/>
      <c r="J80" s="480"/>
    </row>
    <row r="81" spans="6:10" x14ac:dyDescent="0.2">
      <c r="F81" s="480"/>
      <c r="G81" s="480"/>
      <c r="H81" s="480"/>
      <c r="I81" s="480"/>
      <c r="J81" s="480"/>
    </row>
    <row r="82" spans="6:10" x14ac:dyDescent="0.2">
      <c r="F82" s="480"/>
      <c r="G82" s="480"/>
      <c r="H82" s="480"/>
      <c r="I82" s="480"/>
      <c r="J82" s="480"/>
    </row>
    <row r="83" spans="6:10" x14ac:dyDescent="0.2">
      <c r="F83" s="480"/>
      <c r="G83" s="480"/>
      <c r="H83" s="480"/>
      <c r="I83" s="480"/>
      <c r="J83" s="480"/>
    </row>
    <row r="84" spans="6:10" x14ac:dyDescent="0.2">
      <c r="F84" s="480"/>
      <c r="G84" s="480"/>
      <c r="H84" s="480"/>
      <c r="I84" s="480"/>
      <c r="J84" s="480"/>
    </row>
    <row r="85" spans="6:10" x14ac:dyDescent="0.2">
      <c r="F85" s="480"/>
      <c r="G85" s="480"/>
      <c r="H85" s="480"/>
      <c r="I85" s="480"/>
      <c r="J85" s="480"/>
    </row>
    <row r="86" spans="6:10" x14ac:dyDescent="0.2">
      <c r="F86" s="480"/>
      <c r="G86" s="480"/>
      <c r="H86" s="480"/>
      <c r="I86" s="480"/>
      <c r="J86" s="480"/>
    </row>
    <row r="87" spans="6:10" x14ac:dyDescent="0.2">
      <c r="F87" s="480"/>
      <c r="G87" s="480"/>
      <c r="H87" s="480"/>
      <c r="I87" s="480"/>
      <c r="J87" s="480"/>
    </row>
    <row r="88" spans="6:10" x14ac:dyDescent="0.2">
      <c r="F88" s="480"/>
      <c r="G88" s="480"/>
      <c r="H88" s="480"/>
      <c r="I88" s="480"/>
      <c r="J88" s="480"/>
    </row>
    <row r="89" spans="6:10" x14ac:dyDescent="0.2">
      <c r="F89" s="480"/>
      <c r="G89" s="480"/>
      <c r="H89" s="480"/>
      <c r="I89" s="480"/>
      <c r="J89" s="480"/>
    </row>
    <row r="90" spans="6:10" x14ac:dyDescent="0.2">
      <c r="F90" s="480"/>
      <c r="G90" s="480"/>
      <c r="H90" s="480"/>
      <c r="I90" s="480"/>
      <c r="J90" s="480"/>
    </row>
    <row r="91" spans="6:10" x14ac:dyDescent="0.2">
      <c r="F91" s="480"/>
      <c r="G91" s="480"/>
      <c r="H91" s="480"/>
      <c r="I91" s="480"/>
      <c r="J91" s="480"/>
    </row>
    <row r="92" spans="6:10" x14ac:dyDescent="0.2">
      <c r="F92" s="480"/>
      <c r="G92" s="480"/>
      <c r="H92" s="480"/>
      <c r="I92" s="480"/>
      <c r="J92" s="480"/>
    </row>
    <row r="93" spans="6:10" x14ac:dyDescent="0.2">
      <c r="F93" s="480"/>
      <c r="G93" s="480"/>
      <c r="H93" s="480"/>
      <c r="I93" s="480"/>
      <c r="J93" s="480"/>
    </row>
    <row r="94" spans="6:10" x14ac:dyDescent="0.2">
      <c r="F94" s="480"/>
      <c r="G94" s="480"/>
      <c r="H94" s="480"/>
      <c r="I94" s="480"/>
      <c r="J94" s="480"/>
    </row>
    <row r="95" spans="6:10" x14ac:dyDescent="0.2">
      <c r="F95" s="480"/>
      <c r="G95" s="480"/>
      <c r="H95" s="480"/>
      <c r="I95" s="480"/>
      <c r="J95" s="480"/>
    </row>
    <row r="96" spans="6:10" x14ac:dyDescent="0.2">
      <c r="F96" s="480"/>
      <c r="G96" s="480"/>
      <c r="H96" s="480"/>
      <c r="I96" s="480"/>
      <c r="J96" s="480"/>
    </row>
    <row r="97" spans="6:10" x14ac:dyDescent="0.2">
      <c r="F97" s="480"/>
      <c r="G97" s="480"/>
      <c r="H97" s="480"/>
      <c r="I97" s="480"/>
      <c r="J97" s="480"/>
    </row>
    <row r="98" spans="6:10" x14ac:dyDescent="0.2">
      <c r="F98" s="480"/>
      <c r="G98" s="480"/>
      <c r="H98" s="480"/>
      <c r="I98" s="480"/>
      <c r="J98" s="480"/>
    </row>
    <row r="99" spans="6:10" x14ac:dyDescent="0.2">
      <c r="F99" s="480"/>
      <c r="G99" s="480"/>
    </row>
  </sheetData>
  <mergeCells count="23">
    <mergeCell ref="H22:H23"/>
    <mergeCell ref="I22:I23"/>
    <mergeCell ref="J22:J23"/>
    <mergeCell ref="B26:J26"/>
    <mergeCell ref="B22:B23"/>
    <mergeCell ref="C22:C23"/>
    <mergeCell ref="D22:D23"/>
    <mergeCell ref="E22:E23"/>
    <mergeCell ref="F22:F23"/>
    <mergeCell ref="G22:G23"/>
    <mergeCell ref="B19:C19"/>
    <mergeCell ref="D19:F19"/>
    <mergeCell ref="G19:H19"/>
    <mergeCell ref="I19:J19"/>
    <mergeCell ref="B20:C20"/>
    <mergeCell ref="G20:H20"/>
    <mergeCell ref="I20:J20"/>
    <mergeCell ref="B14:D17"/>
    <mergeCell ref="E14:J15"/>
    <mergeCell ref="E16:H16"/>
    <mergeCell ref="I16:J16"/>
    <mergeCell ref="E17:J17"/>
    <mergeCell ref="B18:J18"/>
  </mergeCells>
  <printOptions horizontalCentered="1"/>
  <pageMargins left="0.19685039370078741" right="0.19685039370078741" top="0.39370078740157483" bottom="0.59055118110236227" header="0" footer="0.59055118110236227"/>
  <pageSetup scale="55" orientation="landscape" horizontalDpi="1200" verticalDpi="1200" r:id="rId1"/>
  <headerFooter>
    <oddFooter>&amp;L&amp;8Avenida Calle 26 No. 69-76 Edificio Elemento, Torre AIRE - Piso 3 - CP 111071 
PBX:(+57) 601-3779555 - Información: Línea 195 
Sede Operativa - Atención al Ciudadano: Calle 22D No. 120-40
www.umv.gov.co &amp;C&amp;8CEI-FM-029
Página &amp;P de &amp;P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08"/>
  <sheetViews>
    <sheetView showGridLines="0" topLeftCell="D24" zoomScale="70" zoomScaleNormal="70" zoomScaleSheetLayoutView="90" zoomScalePageLayoutView="70" workbookViewId="0">
      <selection activeCell="G26" sqref="G26"/>
    </sheetView>
  </sheetViews>
  <sheetFormatPr baseColWidth="10" defaultColWidth="13.33203125" defaultRowHeight="12.75" x14ac:dyDescent="0.2"/>
  <cols>
    <col min="1" max="1" width="2.83203125" style="333" customWidth="1"/>
    <col min="2" max="2" width="7" style="333" customWidth="1"/>
    <col min="3" max="3" width="110.83203125" style="333" customWidth="1"/>
    <col min="4" max="4" width="12.5" style="333" customWidth="1"/>
    <col min="5" max="5" width="31.5" style="333" customWidth="1"/>
    <col min="6" max="6" width="17.33203125" style="334" customWidth="1"/>
    <col min="7" max="7" width="44" style="333" customWidth="1"/>
    <col min="8" max="8" width="36.6640625" style="333" customWidth="1"/>
    <col min="9" max="9" width="74.1640625" style="333" customWidth="1"/>
    <col min="10" max="10" width="30" style="333" customWidth="1"/>
    <col min="11" max="11" width="20.5" style="333" customWidth="1"/>
    <col min="12" max="12" width="12" style="333" customWidth="1"/>
    <col min="13" max="13" width="13" style="333" customWidth="1"/>
    <col min="14" max="14" width="12.83203125" style="333" customWidth="1"/>
    <col min="15" max="15" width="14.83203125" style="333" customWidth="1"/>
    <col min="16" max="16" width="12.1640625" style="333" customWidth="1"/>
    <col min="17" max="17" width="34" style="333" customWidth="1"/>
    <col min="18" max="18" width="22.1640625" style="333" customWidth="1"/>
    <col min="19" max="19" width="11.33203125" style="333" customWidth="1"/>
    <col min="20" max="20" width="14" style="333" customWidth="1"/>
    <col min="21" max="21" width="12.33203125" style="333" customWidth="1"/>
    <col min="22" max="22" width="34.1640625" style="333" customWidth="1"/>
    <col min="23" max="23" width="3.33203125" style="333" customWidth="1"/>
    <col min="24" max="16384" width="13.33203125" style="333"/>
  </cols>
  <sheetData>
    <row r="1" spans="2:36" hidden="1" x14ac:dyDescent="0.2"/>
    <row r="2" spans="2:36" s="335" customFormat="1" ht="11.25" hidden="1" x14ac:dyDescent="0.2">
      <c r="D2" s="336" t="s">
        <v>150</v>
      </c>
      <c r="E2" s="336"/>
      <c r="F2" s="337" t="s">
        <v>151</v>
      </c>
      <c r="P2" s="335" t="s">
        <v>152</v>
      </c>
      <c r="U2" s="335" t="s">
        <v>152</v>
      </c>
    </row>
    <row r="3" spans="2:36" s="335" customFormat="1" ht="11.25" hidden="1" x14ac:dyDescent="0.2">
      <c r="D3" s="336" t="s">
        <v>153</v>
      </c>
      <c r="E3" s="336"/>
      <c r="F3" s="337" t="s">
        <v>154</v>
      </c>
      <c r="P3" s="335" t="s">
        <v>155</v>
      </c>
      <c r="U3" s="335" t="s">
        <v>155</v>
      </c>
    </row>
    <row r="4" spans="2:36" s="335" customFormat="1" ht="11.25" hidden="1" x14ac:dyDescent="0.2">
      <c r="D4" s="336" t="s">
        <v>156</v>
      </c>
      <c r="E4" s="336"/>
      <c r="F4" s="337" t="s">
        <v>157</v>
      </c>
      <c r="P4" s="335" t="s">
        <v>158</v>
      </c>
      <c r="U4" s="335" t="s">
        <v>158</v>
      </c>
    </row>
    <row r="5" spans="2:36" s="335" customFormat="1" ht="11.25" hidden="1" x14ac:dyDescent="0.2">
      <c r="D5" s="336" t="s">
        <v>159</v>
      </c>
      <c r="E5" s="336"/>
      <c r="F5" s="338"/>
      <c r="P5" s="335" t="s">
        <v>160</v>
      </c>
      <c r="U5" s="335" t="s">
        <v>160</v>
      </c>
    </row>
    <row r="6" spans="2:36" s="335" customFormat="1" ht="11.25" hidden="1" x14ac:dyDescent="0.2">
      <c r="D6" s="336" t="s">
        <v>161</v>
      </c>
      <c r="E6" s="336"/>
      <c r="F6" s="338"/>
      <c r="U6" s="336"/>
    </row>
    <row r="7" spans="2:36" s="335" customFormat="1" ht="11.25" hidden="1" x14ac:dyDescent="0.2">
      <c r="D7" s="336" t="s">
        <v>162</v>
      </c>
      <c r="E7" s="336"/>
      <c r="F7" s="338"/>
    </row>
    <row r="8" spans="2:36" s="335" customFormat="1" ht="11.25" hidden="1" x14ac:dyDescent="0.2">
      <c r="D8" s="336" t="s">
        <v>163</v>
      </c>
      <c r="E8" s="336"/>
      <c r="F8" s="338"/>
      <c r="G8" s="336"/>
    </row>
    <row r="9" spans="2:36" s="335" customFormat="1" ht="11.25" hidden="1" x14ac:dyDescent="0.2">
      <c r="D9" s="336" t="s">
        <v>164</v>
      </c>
      <c r="E9" s="336"/>
      <c r="F9" s="338"/>
      <c r="G9" s="336"/>
    </row>
    <row r="10" spans="2:36" s="335" customFormat="1" ht="11.25" hidden="1" x14ac:dyDescent="0.2">
      <c r="D10" s="336" t="s">
        <v>165</v>
      </c>
      <c r="E10" s="336"/>
      <c r="F10" s="338"/>
      <c r="G10" s="336"/>
    </row>
    <row r="11" spans="2:36" s="335" customFormat="1" ht="11.25" hidden="1" x14ac:dyDescent="0.2">
      <c r="D11" s="336" t="s">
        <v>166</v>
      </c>
      <c r="E11" s="336"/>
      <c r="F11" s="338"/>
    </row>
    <row r="12" spans="2:36" s="335" customFormat="1" ht="11.25" hidden="1" x14ac:dyDescent="0.2">
      <c r="D12" s="336" t="s">
        <v>167</v>
      </c>
      <c r="E12" s="336"/>
      <c r="F12" s="338"/>
    </row>
    <row r="13" spans="2:36" s="339" customFormat="1" ht="9" customHeight="1" x14ac:dyDescent="0.2">
      <c r="D13" s="340"/>
      <c r="E13" s="340"/>
      <c r="F13" s="341"/>
      <c r="G13" s="340"/>
      <c r="H13" s="340"/>
      <c r="I13" s="340"/>
      <c r="J13" s="340"/>
      <c r="K13" s="340"/>
      <c r="L13" s="340"/>
      <c r="M13" s="340"/>
      <c r="N13" s="340"/>
      <c r="O13" s="340"/>
      <c r="P13" s="340"/>
      <c r="Q13" s="340"/>
      <c r="R13" s="340"/>
      <c r="S13" s="340"/>
      <c r="T13" s="340"/>
      <c r="U13" s="340"/>
      <c r="V13" s="340"/>
      <c r="W13" s="342"/>
      <c r="X13" s="342"/>
      <c r="Y13" s="343"/>
      <c r="Z13" s="343"/>
      <c r="AA13" s="343"/>
      <c r="AB13" s="343"/>
      <c r="AC13" s="343"/>
      <c r="AD13" s="343"/>
      <c r="AE13" s="343"/>
      <c r="AF13" s="343"/>
      <c r="AG13" s="343"/>
      <c r="AH13" s="343"/>
      <c r="AI13" s="343"/>
      <c r="AJ13" s="343"/>
    </row>
    <row r="14" spans="2:36" s="339" customFormat="1" ht="41.25" customHeight="1" x14ac:dyDescent="0.2">
      <c r="B14" s="344"/>
      <c r="C14" s="344"/>
      <c r="D14" s="344"/>
      <c r="E14" s="345" t="s">
        <v>168</v>
      </c>
      <c r="F14" s="346"/>
      <c r="G14" s="346"/>
      <c r="H14" s="346"/>
      <c r="I14" s="346"/>
      <c r="J14" s="346"/>
      <c r="K14" s="346"/>
      <c r="L14" s="346"/>
      <c r="M14" s="346"/>
      <c r="N14" s="346"/>
      <c r="O14" s="346"/>
      <c r="P14" s="346"/>
      <c r="Q14" s="346"/>
      <c r="R14" s="346"/>
      <c r="S14" s="346"/>
      <c r="T14" s="346"/>
      <c r="U14" s="346"/>
      <c r="V14" s="347"/>
      <c r="W14" s="342"/>
      <c r="X14" s="342"/>
      <c r="Y14" s="343"/>
      <c r="Z14" s="343"/>
      <c r="AA14" s="343"/>
      <c r="AB14" s="343"/>
      <c r="AC14" s="343"/>
      <c r="AD14" s="343"/>
      <c r="AE14" s="343"/>
      <c r="AF14" s="343"/>
      <c r="AG14" s="343"/>
      <c r="AH14" s="343"/>
      <c r="AI14" s="343"/>
      <c r="AJ14" s="343"/>
    </row>
    <row r="15" spans="2:36" s="339" customFormat="1" ht="6" customHeight="1" x14ac:dyDescent="0.2">
      <c r="B15" s="344"/>
      <c r="C15" s="344"/>
      <c r="D15" s="344"/>
      <c r="E15" s="348"/>
      <c r="F15" s="349"/>
      <c r="G15" s="349"/>
      <c r="H15" s="349"/>
      <c r="I15" s="349"/>
      <c r="J15" s="349"/>
      <c r="K15" s="349"/>
      <c r="L15" s="349"/>
      <c r="M15" s="349"/>
      <c r="N15" s="349"/>
      <c r="O15" s="349"/>
      <c r="P15" s="349"/>
      <c r="Q15" s="349"/>
      <c r="R15" s="349"/>
      <c r="S15" s="349"/>
      <c r="T15" s="349"/>
      <c r="U15" s="349"/>
      <c r="V15" s="350"/>
      <c r="W15" s="342"/>
      <c r="X15" s="342"/>
      <c r="Y15" s="343"/>
      <c r="Z15" s="343"/>
      <c r="AA15" s="343"/>
      <c r="AB15" s="343"/>
      <c r="AC15" s="343"/>
      <c r="AD15" s="343"/>
      <c r="AE15" s="343"/>
      <c r="AF15" s="343"/>
      <c r="AG15" s="343"/>
      <c r="AH15" s="343"/>
      <c r="AI15" s="343"/>
      <c r="AJ15" s="343"/>
    </row>
    <row r="16" spans="2:36" s="339" customFormat="1" ht="27" customHeight="1" x14ac:dyDescent="0.2">
      <c r="B16" s="344"/>
      <c r="C16" s="344"/>
      <c r="D16" s="344"/>
      <c r="E16" s="351" t="s">
        <v>169</v>
      </c>
      <c r="F16" s="352"/>
      <c r="G16" s="352"/>
      <c r="H16" s="352"/>
      <c r="I16" s="352"/>
      <c r="J16" s="352"/>
      <c r="K16" s="352"/>
      <c r="L16" s="353"/>
      <c r="M16" s="354" t="s">
        <v>170</v>
      </c>
      <c r="N16" s="354"/>
      <c r="O16" s="354"/>
      <c r="P16" s="354"/>
      <c r="Q16" s="354"/>
      <c r="R16" s="354"/>
      <c r="S16" s="354"/>
      <c r="T16" s="354"/>
      <c r="U16" s="354"/>
      <c r="V16" s="354"/>
      <c r="W16" s="342"/>
      <c r="X16" s="342"/>
      <c r="Y16" s="343"/>
      <c r="Z16" s="343"/>
      <c r="AA16" s="343"/>
      <c r="AB16" s="343"/>
      <c r="AC16" s="343"/>
      <c r="AD16" s="343"/>
      <c r="AE16" s="343"/>
      <c r="AF16" s="343"/>
      <c r="AG16" s="343"/>
      <c r="AH16" s="343"/>
      <c r="AI16" s="343"/>
      <c r="AJ16" s="343"/>
    </row>
    <row r="17" spans="2:36" s="339" customFormat="1" ht="27" customHeight="1" x14ac:dyDescent="0.2">
      <c r="B17" s="344"/>
      <c r="C17" s="344"/>
      <c r="D17" s="344"/>
      <c r="E17" s="355" t="s">
        <v>171</v>
      </c>
      <c r="F17" s="356"/>
      <c r="G17" s="356"/>
      <c r="H17" s="356"/>
      <c r="I17" s="356"/>
      <c r="J17" s="356"/>
      <c r="K17" s="356"/>
      <c r="L17" s="356"/>
      <c r="M17" s="356"/>
      <c r="N17" s="356"/>
      <c r="O17" s="356"/>
      <c r="P17" s="356"/>
      <c r="Q17" s="356"/>
      <c r="R17" s="356"/>
      <c r="S17" s="356"/>
      <c r="T17" s="356"/>
      <c r="U17" s="356"/>
      <c r="V17" s="357"/>
      <c r="W17" s="342"/>
      <c r="X17" s="342"/>
      <c r="Y17" s="343"/>
      <c r="Z17" s="343"/>
      <c r="AA17" s="343"/>
      <c r="AB17" s="343"/>
      <c r="AC17" s="343"/>
      <c r="AD17" s="343"/>
      <c r="AE17" s="343"/>
      <c r="AF17" s="343"/>
      <c r="AG17" s="343"/>
      <c r="AH17" s="343"/>
      <c r="AI17" s="343"/>
      <c r="AJ17" s="343"/>
    </row>
    <row r="18" spans="2:36" s="339" customFormat="1" ht="8.25" customHeight="1" thickBot="1" x14ac:dyDescent="0.25">
      <c r="B18" s="358"/>
      <c r="C18" s="358"/>
      <c r="D18" s="358"/>
      <c r="E18" s="358"/>
      <c r="F18" s="358"/>
      <c r="G18" s="358"/>
      <c r="H18" s="358"/>
      <c r="I18" s="358"/>
      <c r="J18" s="358"/>
      <c r="K18" s="358"/>
      <c r="L18" s="358"/>
      <c r="M18" s="358"/>
      <c r="N18" s="358"/>
      <c r="O18" s="358"/>
      <c r="P18" s="358"/>
      <c r="Q18" s="358"/>
      <c r="R18" s="358"/>
      <c r="S18" s="358"/>
      <c r="T18" s="358"/>
      <c r="U18" s="358"/>
      <c r="V18" s="358"/>
      <c r="W18" s="342"/>
      <c r="X18" s="342"/>
      <c r="Y18" s="343"/>
      <c r="Z18" s="343"/>
      <c r="AA18" s="343"/>
      <c r="AB18" s="343"/>
      <c r="AC18" s="343"/>
      <c r="AD18" s="343"/>
      <c r="AE18" s="343"/>
      <c r="AF18" s="343"/>
      <c r="AG18" s="343"/>
      <c r="AH18" s="343"/>
      <c r="AI18" s="343"/>
      <c r="AJ18" s="343"/>
    </row>
    <row r="19" spans="2:36" s="339" customFormat="1" ht="27.75" customHeight="1" x14ac:dyDescent="0.2">
      <c r="B19" s="359" t="s">
        <v>172</v>
      </c>
      <c r="C19" s="360"/>
      <c r="D19" s="360"/>
      <c r="E19" s="360"/>
      <c r="F19" s="360"/>
      <c r="G19" s="361" t="s">
        <v>173</v>
      </c>
      <c r="H19" s="361"/>
      <c r="I19" s="361"/>
      <c r="J19" s="361"/>
      <c r="K19" s="361"/>
      <c r="L19" s="361"/>
      <c r="M19" s="362"/>
      <c r="N19" s="359" t="s">
        <v>174</v>
      </c>
      <c r="O19" s="360"/>
      <c r="P19" s="360"/>
      <c r="Q19" s="360"/>
      <c r="R19" s="360"/>
      <c r="S19" s="363">
        <v>2025</v>
      </c>
      <c r="T19" s="363"/>
      <c r="U19" s="363"/>
      <c r="V19" s="364"/>
      <c r="W19" s="342"/>
      <c r="X19" s="342"/>
      <c r="Y19" s="343"/>
      <c r="Z19" s="343"/>
      <c r="AA19" s="343"/>
      <c r="AB19" s="343"/>
      <c r="AC19" s="343"/>
      <c r="AD19" s="343"/>
      <c r="AE19" s="343"/>
      <c r="AF19" s="343"/>
      <c r="AG19" s="343"/>
      <c r="AH19" s="343"/>
      <c r="AI19" s="343"/>
      <c r="AJ19" s="343"/>
    </row>
    <row r="20" spans="2:36" s="339" customFormat="1" ht="27.75" customHeight="1" thickBot="1" x14ac:dyDescent="0.25">
      <c r="B20" s="365" t="s">
        <v>175</v>
      </c>
      <c r="C20" s="366"/>
      <c r="D20" s="366"/>
      <c r="E20" s="366"/>
      <c r="F20" s="366"/>
      <c r="G20" s="367" t="s">
        <v>176</v>
      </c>
      <c r="H20" s="367"/>
      <c r="I20" s="367"/>
      <c r="J20" s="367"/>
      <c r="K20" s="367"/>
      <c r="L20" s="367"/>
      <c r="M20" s="368"/>
      <c r="N20" s="365" t="s">
        <v>177</v>
      </c>
      <c r="O20" s="366"/>
      <c r="P20" s="366"/>
      <c r="Q20" s="366"/>
      <c r="R20" s="366"/>
      <c r="S20" s="369">
        <v>45903</v>
      </c>
      <c r="T20" s="370"/>
      <c r="U20" s="370"/>
      <c r="V20" s="371"/>
      <c r="W20" s="342"/>
      <c r="X20" s="342"/>
      <c r="Y20" s="343"/>
      <c r="Z20" s="343"/>
      <c r="AA20" s="343"/>
      <c r="AB20" s="343"/>
      <c r="AC20" s="343"/>
      <c r="AD20" s="343"/>
      <c r="AE20" s="343"/>
      <c r="AF20" s="343"/>
      <c r="AG20" s="343"/>
      <c r="AH20" s="343"/>
      <c r="AI20" s="343"/>
      <c r="AJ20" s="343"/>
    </row>
    <row r="21" spans="2:36" s="339" customFormat="1" ht="8.25" customHeight="1" thickBot="1" x14ac:dyDescent="0.25">
      <c r="B21" s="372"/>
      <c r="C21" s="372"/>
      <c r="D21" s="372"/>
      <c r="E21" s="372"/>
      <c r="F21" s="372"/>
      <c r="G21" s="372"/>
      <c r="H21" s="372"/>
      <c r="I21" s="372"/>
      <c r="J21" s="372"/>
      <c r="K21" s="372"/>
      <c r="L21" s="372"/>
      <c r="M21" s="372"/>
      <c r="N21" s="372"/>
      <c r="O21" s="372"/>
      <c r="P21" s="372"/>
      <c r="Q21" s="372"/>
      <c r="R21" s="372"/>
      <c r="S21" s="372"/>
      <c r="T21" s="372"/>
      <c r="U21" s="372"/>
      <c r="V21" s="372"/>
      <c r="W21" s="342"/>
      <c r="X21" s="342"/>
      <c r="Y21" s="343"/>
      <c r="Z21" s="343"/>
      <c r="AA21" s="343"/>
      <c r="AB21" s="343"/>
      <c r="AC21" s="343"/>
      <c r="AD21" s="343"/>
      <c r="AE21" s="343"/>
      <c r="AF21" s="343"/>
      <c r="AG21" s="343"/>
      <c r="AH21" s="343"/>
      <c r="AI21" s="343"/>
      <c r="AJ21" s="343"/>
    </row>
    <row r="22" spans="2:36" s="378" customFormat="1" ht="40.5" customHeight="1" x14ac:dyDescent="0.2">
      <c r="B22" s="359" t="s">
        <v>178</v>
      </c>
      <c r="C22" s="373" t="s">
        <v>179</v>
      </c>
      <c r="D22" s="360" t="s">
        <v>180</v>
      </c>
      <c r="E22" s="373" t="s">
        <v>181</v>
      </c>
      <c r="F22" s="373" t="s">
        <v>182</v>
      </c>
      <c r="G22" s="360" t="s">
        <v>183</v>
      </c>
      <c r="H22" s="373" t="s">
        <v>184</v>
      </c>
      <c r="I22" s="373" t="s">
        <v>185</v>
      </c>
      <c r="J22" s="360" t="s">
        <v>186</v>
      </c>
      <c r="K22" s="360" t="s">
        <v>187</v>
      </c>
      <c r="L22" s="360" t="s">
        <v>188</v>
      </c>
      <c r="M22" s="360" t="s">
        <v>189</v>
      </c>
      <c r="N22" s="359" t="s">
        <v>190</v>
      </c>
      <c r="O22" s="374"/>
      <c r="P22" s="374"/>
      <c r="Q22" s="374"/>
      <c r="R22" s="375"/>
      <c r="S22" s="359" t="s">
        <v>191</v>
      </c>
      <c r="T22" s="376"/>
      <c r="U22" s="360"/>
      <c r="V22" s="375"/>
      <c r="W22" s="377"/>
      <c r="X22" s="377"/>
    </row>
    <row r="23" spans="2:36" s="378" customFormat="1" ht="72.75" customHeight="1" thickBot="1" x14ac:dyDescent="0.25">
      <c r="B23" s="379"/>
      <c r="C23" s="380"/>
      <c r="D23" s="381"/>
      <c r="E23" s="380"/>
      <c r="F23" s="380"/>
      <c r="G23" s="381"/>
      <c r="H23" s="380"/>
      <c r="I23" s="380"/>
      <c r="J23" s="381"/>
      <c r="K23" s="381"/>
      <c r="L23" s="381"/>
      <c r="M23" s="381"/>
      <c r="N23" s="382" t="s">
        <v>192</v>
      </c>
      <c r="O23" s="383" t="s">
        <v>193</v>
      </c>
      <c r="P23" s="383" t="s">
        <v>194</v>
      </c>
      <c r="Q23" s="383" t="s">
        <v>195</v>
      </c>
      <c r="R23" s="384" t="s">
        <v>196</v>
      </c>
      <c r="S23" s="382" t="s">
        <v>197</v>
      </c>
      <c r="T23" s="385" t="s">
        <v>198</v>
      </c>
      <c r="U23" s="383" t="s">
        <v>194</v>
      </c>
      <c r="V23" s="386" t="s">
        <v>199</v>
      </c>
      <c r="W23" s="377"/>
      <c r="X23" s="377"/>
    </row>
    <row r="24" spans="2:36" s="400" customFormat="1" ht="147" customHeight="1" thickTop="1" x14ac:dyDescent="0.2">
      <c r="B24" s="387">
        <v>1</v>
      </c>
      <c r="C24" s="388">
        <f>+'CEI-FM-029'!C24</f>
        <v>0</v>
      </c>
      <c r="D24" s="389" t="s">
        <v>159</v>
      </c>
      <c r="E24" s="388" t="str">
        <f>+IF('[1]CEI-FM-029'!I24="","",'[1]CEI-FM-029'!I24)</f>
        <v>Porque para la implementación de algunas verificaciones y comprobaciones intermedias a los equipos internamente, se tuvo en cuenta que se contara con los equipos patrón requeridos y que estos estuvieran calibrados, pero no se tuvo en cuenta que dicha calibración se hiciera en el rango de medición requerida para las medidas en las que se iba a utilizar en las verificaciones y comprobaciones intermedias.</v>
      </c>
      <c r="F24" s="481" t="s">
        <v>151</v>
      </c>
      <c r="G24" s="390" t="s">
        <v>200</v>
      </c>
      <c r="H24" s="390" t="s">
        <v>201</v>
      </c>
      <c r="I24" s="390"/>
      <c r="J24" s="390" t="s">
        <v>202</v>
      </c>
      <c r="K24" s="391" t="s">
        <v>203</v>
      </c>
      <c r="L24" s="392">
        <v>45839</v>
      </c>
      <c r="M24" s="392">
        <v>45930</v>
      </c>
      <c r="N24" s="393"/>
      <c r="O24" s="394"/>
      <c r="P24" s="394"/>
      <c r="Q24" s="394"/>
      <c r="R24" s="395"/>
      <c r="S24" s="396"/>
      <c r="T24" s="397"/>
      <c r="U24" s="398"/>
      <c r="V24" s="395"/>
      <c r="W24" s="399"/>
      <c r="X24" s="399"/>
    </row>
    <row r="25" spans="2:36" s="400" customFormat="1" ht="143.25" customHeight="1" x14ac:dyDescent="0.2">
      <c r="B25" s="401"/>
      <c r="C25" s="402"/>
      <c r="D25" s="403"/>
      <c r="E25" s="402"/>
      <c r="F25" s="404" t="s">
        <v>151</v>
      </c>
      <c r="G25" s="390" t="s">
        <v>204</v>
      </c>
      <c r="H25" s="390" t="s">
        <v>205</v>
      </c>
      <c r="I25" s="390"/>
      <c r="J25" s="390" t="s">
        <v>206</v>
      </c>
      <c r="K25" s="391" t="s">
        <v>203</v>
      </c>
      <c r="L25" s="392">
        <v>45931</v>
      </c>
      <c r="M25" s="392">
        <v>46021</v>
      </c>
      <c r="N25" s="393"/>
      <c r="O25" s="394"/>
      <c r="P25" s="394"/>
      <c r="Q25" s="394"/>
      <c r="R25" s="395"/>
      <c r="S25" s="396"/>
      <c r="T25" s="397"/>
      <c r="U25" s="398"/>
      <c r="V25" s="395"/>
      <c r="W25" s="399"/>
      <c r="X25" s="399"/>
    </row>
    <row r="26" spans="2:36" s="400" customFormat="1" ht="119.25" customHeight="1" x14ac:dyDescent="0.2">
      <c r="B26" s="401"/>
      <c r="C26" s="402"/>
      <c r="D26" s="403"/>
      <c r="E26" s="402"/>
      <c r="F26" s="404"/>
      <c r="G26" s="390" t="s">
        <v>207</v>
      </c>
      <c r="H26" s="390" t="s">
        <v>208</v>
      </c>
      <c r="I26" s="390"/>
      <c r="J26" s="390" t="s">
        <v>209</v>
      </c>
      <c r="K26" s="391" t="s">
        <v>203</v>
      </c>
      <c r="L26" s="392">
        <v>45931</v>
      </c>
      <c r="M26" s="392">
        <v>46021</v>
      </c>
      <c r="N26" s="393"/>
      <c r="O26" s="394"/>
      <c r="P26" s="394"/>
      <c r="Q26" s="394"/>
      <c r="R26" s="395"/>
      <c r="S26" s="396"/>
      <c r="T26" s="397"/>
      <c r="U26" s="398"/>
      <c r="V26" s="395"/>
      <c r="W26" s="399"/>
      <c r="X26" s="399"/>
    </row>
    <row r="27" spans="2:36" s="400" customFormat="1" ht="141" customHeight="1" thickBot="1" x14ac:dyDescent="0.25">
      <c r="B27" s="401"/>
      <c r="C27" s="402"/>
      <c r="D27" s="403"/>
      <c r="E27" s="402"/>
      <c r="F27" s="404"/>
      <c r="G27" s="390" t="s">
        <v>210</v>
      </c>
      <c r="H27" s="390" t="s">
        <v>211</v>
      </c>
      <c r="I27" s="390"/>
      <c r="J27" s="390" t="s">
        <v>212</v>
      </c>
      <c r="K27" s="391" t="s">
        <v>213</v>
      </c>
      <c r="L27" s="392">
        <v>45931</v>
      </c>
      <c r="M27" s="392">
        <v>46021</v>
      </c>
      <c r="N27" s="393"/>
      <c r="O27" s="394"/>
      <c r="P27" s="394"/>
      <c r="Q27" s="394"/>
      <c r="R27" s="395"/>
      <c r="S27" s="396"/>
      <c r="T27" s="397"/>
      <c r="U27" s="398"/>
      <c r="V27" s="395"/>
      <c r="W27" s="399"/>
      <c r="X27" s="399"/>
    </row>
    <row r="28" spans="2:36" s="378" customFormat="1" ht="51.75" hidden="1" customHeight="1" x14ac:dyDescent="0.2">
      <c r="B28" s="405">
        <v>5</v>
      </c>
      <c r="C28" s="406"/>
      <c r="D28" s="407"/>
      <c r="E28" s="407"/>
      <c r="F28" s="407"/>
      <c r="G28" s="407"/>
      <c r="H28" s="407"/>
      <c r="I28" s="406"/>
      <c r="J28" s="406"/>
      <c r="K28" s="406"/>
      <c r="L28" s="408"/>
      <c r="M28" s="409"/>
      <c r="N28" s="408"/>
      <c r="O28" s="410"/>
      <c r="P28" s="410"/>
      <c r="Q28" s="410"/>
      <c r="R28" s="411"/>
      <c r="S28" s="408"/>
      <c r="T28" s="412"/>
      <c r="U28" s="406"/>
      <c r="V28" s="411"/>
      <c r="W28" s="377"/>
      <c r="X28" s="377"/>
    </row>
    <row r="29" spans="2:36" s="378" customFormat="1" ht="51.75" hidden="1" customHeight="1" x14ac:dyDescent="0.2">
      <c r="B29" s="405">
        <v>6</v>
      </c>
      <c r="C29" s="406"/>
      <c r="D29" s="407"/>
      <c r="E29" s="407"/>
      <c r="F29" s="407"/>
      <c r="G29" s="407"/>
      <c r="H29" s="407"/>
      <c r="I29" s="406"/>
      <c r="J29" s="406"/>
      <c r="K29" s="406"/>
      <c r="L29" s="408"/>
      <c r="M29" s="409"/>
      <c r="N29" s="408"/>
      <c r="O29" s="410"/>
      <c r="P29" s="410"/>
      <c r="Q29" s="410"/>
      <c r="R29" s="411"/>
      <c r="S29" s="408"/>
      <c r="T29" s="412"/>
      <c r="U29" s="406"/>
      <c r="V29" s="411"/>
      <c r="W29" s="377"/>
      <c r="X29" s="377"/>
    </row>
    <row r="30" spans="2:36" s="378" customFormat="1" ht="51.75" hidden="1" customHeight="1" x14ac:dyDescent="0.2">
      <c r="B30" s="405">
        <v>7</v>
      </c>
      <c r="C30" s="406"/>
      <c r="D30" s="407"/>
      <c r="E30" s="407"/>
      <c r="F30" s="407"/>
      <c r="G30" s="407"/>
      <c r="H30" s="407"/>
      <c r="I30" s="406"/>
      <c r="J30" s="406"/>
      <c r="K30" s="406"/>
      <c r="L30" s="408"/>
      <c r="M30" s="409"/>
      <c r="N30" s="408"/>
      <c r="O30" s="410"/>
      <c r="P30" s="410"/>
      <c r="Q30" s="410"/>
      <c r="R30" s="411"/>
      <c r="S30" s="408"/>
      <c r="T30" s="412"/>
      <c r="U30" s="406"/>
      <c r="V30" s="411"/>
      <c r="W30" s="377"/>
      <c r="X30" s="377"/>
    </row>
    <row r="31" spans="2:36" s="378" customFormat="1" ht="51.75" hidden="1" customHeight="1" x14ac:dyDescent="0.2">
      <c r="B31" s="405">
        <v>8</v>
      </c>
      <c r="C31" s="406"/>
      <c r="D31" s="407"/>
      <c r="E31" s="407"/>
      <c r="F31" s="407"/>
      <c r="G31" s="407"/>
      <c r="H31" s="407"/>
      <c r="I31" s="406"/>
      <c r="J31" s="406"/>
      <c r="K31" s="406"/>
      <c r="L31" s="408"/>
      <c r="M31" s="409"/>
      <c r="N31" s="408"/>
      <c r="O31" s="410"/>
      <c r="P31" s="410"/>
      <c r="Q31" s="410"/>
      <c r="R31" s="411"/>
      <c r="S31" s="408"/>
      <c r="T31" s="412"/>
      <c r="U31" s="406"/>
      <c r="V31" s="411"/>
      <c r="W31" s="377"/>
      <c r="X31" s="377"/>
    </row>
    <row r="32" spans="2:36" s="378" customFormat="1" ht="51.75" hidden="1" customHeight="1" x14ac:dyDescent="0.2">
      <c r="B32" s="405">
        <v>9</v>
      </c>
      <c r="C32" s="406"/>
      <c r="D32" s="407"/>
      <c r="E32" s="407"/>
      <c r="F32" s="407"/>
      <c r="G32" s="407"/>
      <c r="H32" s="407"/>
      <c r="I32" s="406"/>
      <c r="J32" s="406"/>
      <c r="K32" s="406"/>
      <c r="L32" s="408"/>
      <c r="M32" s="409"/>
      <c r="N32" s="408"/>
      <c r="O32" s="410"/>
      <c r="P32" s="410"/>
      <c r="Q32" s="410"/>
      <c r="R32" s="411"/>
      <c r="S32" s="408"/>
      <c r="T32" s="412"/>
      <c r="U32" s="406"/>
      <c r="V32" s="411"/>
      <c r="W32" s="377"/>
      <c r="X32" s="377"/>
    </row>
    <row r="33" spans="2:24" s="378" customFormat="1" ht="51.75" hidden="1" customHeight="1" x14ac:dyDescent="0.2">
      <c r="B33" s="405">
        <v>10</v>
      </c>
      <c r="C33" s="406"/>
      <c r="D33" s="407"/>
      <c r="E33" s="407"/>
      <c r="F33" s="407"/>
      <c r="G33" s="407"/>
      <c r="H33" s="407"/>
      <c r="I33" s="406"/>
      <c r="J33" s="406"/>
      <c r="K33" s="406"/>
      <c r="L33" s="408"/>
      <c r="M33" s="409"/>
      <c r="N33" s="408"/>
      <c r="O33" s="410"/>
      <c r="P33" s="410"/>
      <c r="Q33" s="410"/>
      <c r="R33" s="411"/>
      <c r="S33" s="408"/>
      <c r="T33" s="412"/>
      <c r="U33" s="406"/>
      <c r="V33" s="411"/>
      <c r="W33" s="377"/>
      <c r="X33" s="377"/>
    </row>
    <row r="34" spans="2:24" s="378" customFormat="1" ht="51.75" hidden="1" customHeight="1" thickBot="1" x14ac:dyDescent="0.25">
      <c r="B34" s="413" t="s">
        <v>214</v>
      </c>
      <c r="C34" s="414"/>
      <c r="D34" s="414"/>
      <c r="E34" s="415"/>
      <c r="F34" s="415"/>
      <c r="G34" s="414"/>
      <c r="H34" s="414"/>
      <c r="I34" s="416"/>
      <c r="J34" s="414"/>
      <c r="K34" s="414"/>
      <c r="L34" s="417"/>
      <c r="M34" s="418"/>
      <c r="N34" s="417"/>
      <c r="O34" s="419"/>
      <c r="P34" s="419"/>
      <c r="Q34" s="419"/>
      <c r="R34" s="420"/>
      <c r="S34" s="417"/>
      <c r="T34" s="421"/>
      <c r="U34" s="414"/>
      <c r="V34" s="420"/>
      <c r="W34" s="377"/>
      <c r="X34" s="377"/>
    </row>
    <row r="35" spans="2:24" ht="159.75" customHeight="1" thickBot="1" x14ac:dyDescent="0.25">
      <c r="B35" s="422" t="s">
        <v>215</v>
      </c>
      <c r="C35" s="423"/>
      <c r="D35" s="423"/>
      <c r="E35" s="423"/>
      <c r="F35" s="423"/>
      <c r="G35" s="423"/>
      <c r="H35" s="423"/>
      <c r="I35" s="423"/>
      <c r="J35" s="423"/>
      <c r="K35" s="423"/>
      <c r="L35" s="423"/>
      <c r="M35" s="423"/>
      <c r="N35" s="423"/>
      <c r="O35" s="423"/>
      <c r="P35" s="423"/>
      <c r="Q35" s="423"/>
      <c r="R35" s="423"/>
      <c r="S35" s="423"/>
      <c r="T35" s="423"/>
      <c r="U35" s="423"/>
      <c r="V35" s="424"/>
    </row>
    <row r="36" spans="2:24" ht="8.25" customHeight="1" x14ac:dyDescent="0.2">
      <c r="B36" s="335"/>
      <c r="C36" s="335"/>
      <c r="G36" s="335"/>
      <c r="H36" s="335"/>
      <c r="I36" s="335"/>
      <c r="J36" s="335"/>
      <c r="K36" s="335"/>
      <c r="L36" s="335"/>
      <c r="M36" s="335"/>
      <c r="N36" s="335"/>
      <c r="O36" s="335"/>
      <c r="P36" s="335"/>
      <c r="Q36" s="335"/>
      <c r="R36" s="335"/>
      <c r="S36" s="335"/>
      <c r="T36" s="335"/>
      <c r="U36" s="335"/>
      <c r="V36" s="335"/>
    </row>
    <row r="37" spans="2:24" x14ac:dyDescent="0.2">
      <c r="G37" s="335"/>
      <c r="H37" s="335"/>
      <c r="I37" s="335"/>
      <c r="J37" s="335"/>
      <c r="K37" s="335"/>
      <c r="L37" s="335"/>
      <c r="M37" s="335"/>
      <c r="N37" s="335"/>
      <c r="O37" s="335"/>
      <c r="P37" s="335"/>
      <c r="Q37" s="335"/>
      <c r="R37" s="335"/>
      <c r="S37" s="335"/>
      <c r="T37" s="335"/>
      <c r="U37" s="335"/>
      <c r="V37" s="335"/>
    </row>
    <row r="38" spans="2:24" x14ac:dyDescent="0.2">
      <c r="G38" s="335"/>
      <c r="H38" s="335"/>
      <c r="I38" s="335"/>
      <c r="J38" s="335"/>
      <c r="K38" s="335"/>
      <c r="L38" s="335"/>
      <c r="M38" s="335"/>
      <c r="N38" s="335"/>
      <c r="O38" s="335"/>
      <c r="P38" s="335"/>
      <c r="Q38" s="335"/>
      <c r="R38" s="335"/>
      <c r="S38" s="335"/>
      <c r="T38" s="335"/>
      <c r="U38" s="335"/>
      <c r="V38" s="335"/>
    </row>
    <row r="39" spans="2:24" x14ac:dyDescent="0.2">
      <c r="G39" s="335"/>
      <c r="H39" s="335"/>
      <c r="I39" s="335"/>
      <c r="J39" s="335"/>
      <c r="K39" s="335"/>
      <c r="L39" s="335"/>
      <c r="M39" s="335"/>
      <c r="N39" s="335"/>
      <c r="O39" s="335"/>
      <c r="P39" s="335"/>
      <c r="Q39" s="335"/>
      <c r="R39" s="335"/>
      <c r="S39" s="335"/>
      <c r="T39" s="335"/>
      <c r="U39" s="335"/>
      <c r="V39" s="335"/>
    </row>
    <row r="40" spans="2:24" x14ac:dyDescent="0.2">
      <c r="G40" s="335"/>
      <c r="H40" s="335"/>
      <c r="I40" s="335"/>
      <c r="J40" s="335"/>
      <c r="K40" s="335"/>
      <c r="L40" s="335"/>
      <c r="M40" s="335"/>
      <c r="N40" s="335"/>
      <c r="O40" s="335"/>
      <c r="P40" s="335"/>
      <c r="Q40" s="335"/>
      <c r="R40" s="335"/>
      <c r="S40" s="335"/>
      <c r="T40" s="335"/>
      <c r="U40" s="335"/>
      <c r="V40" s="335"/>
    </row>
    <row r="41" spans="2:24" x14ac:dyDescent="0.2">
      <c r="G41" s="335"/>
      <c r="H41" s="335"/>
      <c r="I41" s="335"/>
      <c r="J41" s="335"/>
      <c r="K41" s="335"/>
      <c r="L41" s="335"/>
      <c r="M41" s="335"/>
      <c r="N41" s="335"/>
      <c r="O41" s="335"/>
      <c r="P41" s="335"/>
      <c r="Q41" s="335"/>
      <c r="R41" s="335"/>
      <c r="S41" s="335"/>
      <c r="T41" s="335"/>
      <c r="U41" s="335"/>
      <c r="V41" s="335"/>
    </row>
    <row r="42" spans="2:24" x14ac:dyDescent="0.2">
      <c r="G42" s="335"/>
      <c r="H42" s="335"/>
      <c r="I42" s="335"/>
      <c r="J42" s="335"/>
      <c r="K42" s="335"/>
      <c r="L42" s="335"/>
      <c r="M42" s="335"/>
      <c r="N42" s="335"/>
      <c r="O42" s="335"/>
      <c r="P42" s="335"/>
      <c r="Q42" s="335"/>
      <c r="R42" s="335"/>
      <c r="S42" s="335"/>
      <c r="T42" s="335"/>
      <c r="U42" s="335"/>
      <c r="V42" s="335"/>
    </row>
    <row r="43" spans="2:24" x14ac:dyDescent="0.2">
      <c r="G43" s="335"/>
      <c r="H43" s="335"/>
      <c r="I43" s="335"/>
      <c r="J43" s="335"/>
      <c r="K43" s="335"/>
      <c r="L43" s="335"/>
      <c r="M43" s="335"/>
      <c r="N43" s="335"/>
      <c r="O43" s="335"/>
      <c r="P43" s="335"/>
      <c r="Q43" s="335"/>
      <c r="R43" s="335"/>
      <c r="S43" s="335"/>
      <c r="T43" s="335"/>
      <c r="U43" s="335"/>
      <c r="V43" s="335"/>
    </row>
    <row r="44" spans="2:24" x14ac:dyDescent="0.2">
      <c r="G44" s="335"/>
      <c r="H44" s="335"/>
      <c r="I44" s="335"/>
      <c r="J44" s="335"/>
      <c r="K44" s="335"/>
      <c r="L44" s="335"/>
      <c r="M44" s="335"/>
      <c r="N44" s="335"/>
      <c r="O44" s="335"/>
      <c r="P44" s="335"/>
      <c r="Q44" s="335"/>
      <c r="R44" s="335"/>
      <c r="S44" s="335"/>
      <c r="T44" s="335"/>
      <c r="U44" s="335"/>
      <c r="V44" s="335"/>
    </row>
    <row r="45" spans="2:24" x14ac:dyDescent="0.2">
      <c r="G45" s="335"/>
      <c r="H45" s="335"/>
      <c r="I45" s="335"/>
      <c r="J45" s="335"/>
      <c r="K45" s="335"/>
      <c r="L45" s="335"/>
      <c r="M45" s="335"/>
      <c r="N45" s="335"/>
      <c r="O45" s="335"/>
      <c r="P45" s="335"/>
      <c r="Q45" s="335"/>
      <c r="R45" s="335"/>
      <c r="S45" s="335"/>
      <c r="T45" s="335"/>
      <c r="U45" s="335"/>
      <c r="V45" s="335"/>
    </row>
    <row r="46" spans="2:24" x14ac:dyDescent="0.2">
      <c r="G46" s="335"/>
      <c r="H46" s="335"/>
      <c r="I46" s="335"/>
      <c r="J46" s="335"/>
      <c r="K46" s="335"/>
      <c r="L46" s="335"/>
      <c r="M46" s="335"/>
      <c r="N46" s="335"/>
      <c r="O46" s="335"/>
      <c r="P46" s="335"/>
      <c r="Q46" s="335"/>
      <c r="R46" s="335"/>
      <c r="S46" s="335"/>
      <c r="T46" s="335"/>
      <c r="U46" s="335"/>
      <c r="V46" s="335"/>
    </row>
    <row r="47" spans="2:24" x14ac:dyDescent="0.2">
      <c r="G47" s="335"/>
      <c r="H47" s="335"/>
      <c r="I47" s="335"/>
      <c r="J47" s="335"/>
      <c r="K47" s="335"/>
      <c r="L47" s="335"/>
      <c r="M47" s="335"/>
      <c r="N47" s="335"/>
      <c r="O47" s="335"/>
      <c r="P47" s="335"/>
      <c r="Q47" s="335"/>
      <c r="R47" s="335"/>
      <c r="S47" s="335"/>
      <c r="T47" s="335"/>
      <c r="U47" s="335"/>
      <c r="V47" s="335"/>
    </row>
    <row r="48" spans="2:24" x14ac:dyDescent="0.2">
      <c r="G48" s="335"/>
      <c r="H48" s="335"/>
      <c r="I48" s="335"/>
      <c r="J48" s="335"/>
      <c r="K48" s="335"/>
      <c r="L48" s="335"/>
      <c r="M48" s="335"/>
      <c r="N48" s="335"/>
      <c r="O48" s="335"/>
      <c r="P48" s="335"/>
      <c r="Q48" s="335"/>
      <c r="R48" s="335"/>
      <c r="S48" s="335"/>
      <c r="T48" s="335"/>
      <c r="U48" s="335"/>
      <c r="V48" s="335"/>
    </row>
    <row r="49" spans="7:22" x14ac:dyDescent="0.2">
      <c r="G49" s="335"/>
      <c r="H49" s="335"/>
      <c r="I49" s="335"/>
      <c r="J49" s="335"/>
      <c r="K49" s="335"/>
      <c r="L49" s="335"/>
      <c r="M49" s="335"/>
      <c r="N49" s="335"/>
      <c r="O49" s="335"/>
      <c r="P49" s="335"/>
      <c r="Q49" s="335"/>
      <c r="R49" s="335"/>
      <c r="S49" s="335"/>
      <c r="T49" s="335"/>
      <c r="U49" s="335"/>
      <c r="V49" s="335"/>
    </row>
    <row r="50" spans="7:22" x14ac:dyDescent="0.2">
      <c r="G50" s="335"/>
      <c r="H50" s="335"/>
      <c r="I50" s="335"/>
      <c r="J50" s="335"/>
      <c r="K50" s="335"/>
      <c r="L50" s="335"/>
      <c r="M50" s="335"/>
      <c r="N50" s="335"/>
      <c r="O50" s="335"/>
      <c r="P50" s="335"/>
      <c r="Q50" s="335"/>
      <c r="R50" s="335"/>
      <c r="S50" s="335"/>
      <c r="T50" s="335"/>
      <c r="U50" s="335"/>
      <c r="V50" s="335"/>
    </row>
    <row r="51" spans="7:22" x14ac:dyDescent="0.2">
      <c r="G51" s="335"/>
      <c r="H51" s="335"/>
      <c r="I51" s="335"/>
      <c r="J51" s="335"/>
      <c r="K51" s="335"/>
      <c r="L51" s="335"/>
      <c r="M51" s="335"/>
      <c r="N51" s="335"/>
      <c r="O51" s="335"/>
      <c r="P51" s="335"/>
      <c r="Q51" s="335"/>
      <c r="R51" s="335"/>
      <c r="S51" s="335"/>
      <c r="T51" s="335"/>
      <c r="U51" s="335"/>
      <c r="V51" s="335"/>
    </row>
    <row r="52" spans="7:22" x14ac:dyDescent="0.2">
      <c r="G52" s="335"/>
      <c r="H52" s="335"/>
      <c r="I52" s="335"/>
      <c r="J52" s="335"/>
      <c r="K52" s="335"/>
      <c r="L52" s="335"/>
      <c r="M52" s="335"/>
      <c r="N52" s="335"/>
      <c r="O52" s="335"/>
      <c r="P52" s="335"/>
      <c r="Q52" s="335"/>
      <c r="R52" s="335"/>
      <c r="S52" s="335"/>
      <c r="T52" s="335"/>
      <c r="U52" s="335"/>
      <c r="V52" s="335"/>
    </row>
    <row r="53" spans="7:22" x14ac:dyDescent="0.2">
      <c r="G53" s="335"/>
      <c r="H53" s="335"/>
      <c r="I53" s="335"/>
      <c r="J53" s="335"/>
      <c r="K53" s="335"/>
      <c r="L53" s="335"/>
      <c r="M53" s="335"/>
      <c r="N53" s="335"/>
      <c r="O53" s="335"/>
      <c r="P53" s="335"/>
      <c r="Q53" s="335"/>
      <c r="R53" s="335"/>
      <c r="S53" s="335"/>
      <c r="T53" s="335"/>
      <c r="U53" s="335"/>
      <c r="V53" s="335"/>
    </row>
    <row r="54" spans="7:22" x14ac:dyDescent="0.2">
      <c r="G54" s="335"/>
      <c r="H54" s="335"/>
      <c r="I54" s="335"/>
      <c r="J54" s="335"/>
      <c r="K54" s="335"/>
      <c r="L54" s="335"/>
      <c r="M54" s="335"/>
      <c r="N54" s="335"/>
      <c r="O54" s="335"/>
      <c r="P54" s="335"/>
      <c r="Q54" s="335"/>
      <c r="R54" s="335"/>
      <c r="S54" s="335"/>
      <c r="T54" s="335"/>
      <c r="U54" s="335"/>
      <c r="V54" s="335"/>
    </row>
    <row r="55" spans="7:22" x14ac:dyDescent="0.2">
      <c r="G55" s="335"/>
      <c r="H55" s="335"/>
      <c r="I55" s="335"/>
      <c r="J55" s="335"/>
      <c r="K55" s="335"/>
      <c r="L55" s="335"/>
      <c r="M55" s="335"/>
      <c r="N55" s="335"/>
      <c r="O55" s="335"/>
      <c r="P55" s="335"/>
      <c r="Q55" s="335"/>
      <c r="R55" s="335"/>
      <c r="S55" s="335"/>
      <c r="T55" s="335"/>
      <c r="U55" s="335"/>
      <c r="V55" s="335"/>
    </row>
    <row r="56" spans="7:22" x14ac:dyDescent="0.2">
      <c r="G56" s="335"/>
      <c r="H56" s="335"/>
      <c r="I56" s="335"/>
      <c r="J56" s="335"/>
      <c r="K56" s="335"/>
      <c r="L56" s="335"/>
      <c r="M56" s="335"/>
      <c r="N56" s="335"/>
      <c r="O56" s="335"/>
      <c r="P56" s="335"/>
      <c r="Q56" s="335"/>
      <c r="R56" s="335"/>
      <c r="S56" s="335"/>
      <c r="T56" s="335"/>
      <c r="U56" s="335"/>
      <c r="V56" s="335"/>
    </row>
    <row r="57" spans="7:22" x14ac:dyDescent="0.2">
      <c r="G57" s="335"/>
      <c r="H57" s="335"/>
      <c r="I57" s="335"/>
      <c r="J57" s="335"/>
      <c r="K57" s="335"/>
      <c r="L57" s="335"/>
      <c r="M57" s="335"/>
      <c r="N57" s="335"/>
      <c r="O57" s="335"/>
      <c r="P57" s="335"/>
      <c r="Q57" s="335"/>
      <c r="R57" s="335"/>
      <c r="S57" s="335"/>
      <c r="T57" s="335"/>
      <c r="U57" s="335"/>
      <c r="V57" s="335"/>
    </row>
    <row r="58" spans="7:22" x14ac:dyDescent="0.2">
      <c r="G58" s="335"/>
      <c r="H58" s="335"/>
      <c r="I58" s="335"/>
      <c r="J58" s="335"/>
      <c r="K58" s="335"/>
      <c r="L58" s="335"/>
      <c r="M58" s="335"/>
      <c r="N58" s="335"/>
      <c r="O58" s="335"/>
      <c r="P58" s="335"/>
      <c r="Q58" s="335"/>
      <c r="R58" s="335"/>
      <c r="S58" s="335"/>
      <c r="T58" s="335"/>
      <c r="U58" s="335"/>
      <c r="V58" s="338"/>
    </row>
    <row r="59" spans="7:22" x14ac:dyDescent="0.2">
      <c r="G59" s="335"/>
      <c r="H59" s="335"/>
      <c r="I59" s="335"/>
      <c r="J59" s="335"/>
      <c r="K59" s="335"/>
      <c r="L59" s="335"/>
      <c r="M59" s="335"/>
      <c r="N59" s="335"/>
      <c r="O59" s="335"/>
      <c r="P59" s="335"/>
      <c r="Q59" s="335"/>
      <c r="R59" s="335"/>
      <c r="S59" s="335"/>
      <c r="T59" s="335"/>
      <c r="U59" s="335"/>
      <c r="V59" s="338"/>
    </row>
    <row r="60" spans="7:22" x14ac:dyDescent="0.2">
      <c r="G60" s="335"/>
      <c r="H60" s="335"/>
      <c r="I60" s="335"/>
      <c r="J60" s="335"/>
      <c r="K60" s="335"/>
      <c r="L60" s="335"/>
      <c r="M60" s="335"/>
      <c r="N60" s="335"/>
      <c r="O60" s="335"/>
      <c r="P60" s="335"/>
      <c r="Q60" s="335"/>
      <c r="R60" s="335"/>
      <c r="S60" s="335"/>
      <c r="T60" s="335"/>
      <c r="U60" s="335"/>
      <c r="V60" s="335"/>
    </row>
    <row r="61" spans="7:22" x14ac:dyDescent="0.2">
      <c r="G61" s="335"/>
      <c r="H61" s="335"/>
      <c r="I61" s="335"/>
      <c r="J61" s="335"/>
      <c r="K61" s="335"/>
      <c r="L61" s="335"/>
      <c r="M61" s="335"/>
      <c r="N61" s="335"/>
      <c r="O61" s="335"/>
      <c r="P61" s="335"/>
      <c r="Q61" s="335"/>
      <c r="R61" s="335"/>
      <c r="S61" s="335"/>
      <c r="T61" s="335"/>
      <c r="U61" s="335"/>
      <c r="V61" s="335"/>
    </row>
    <row r="62" spans="7:22" x14ac:dyDescent="0.2">
      <c r="G62" s="335"/>
      <c r="H62" s="335"/>
      <c r="I62" s="335"/>
      <c r="J62" s="335"/>
      <c r="K62" s="335"/>
      <c r="L62" s="335"/>
      <c r="M62" s="335"/>
      <c r="N62" s="335"/>
      <c r="O62" s="335"/>
      <c r="P62" s="335"/>
      <c r="Q62" s="335"/>
      <c r="R62" s="335"/>
      <c r="S62" s="335"/>
      <c r="T62" s="335"/>
      <c r="U62" s="335"/>
      <c r="V62" s="335"/>
    </row>
    <row r="63" spans="7:22" x14ac:dyDescent="0.2">
      <c r="G63" s="335"/>
      <c r="H63" s="335"/>
      <c r="I63" s="335"/>
      <c r="J63" s="335"/>
      <c r="K63" s="335"/>
      <c r="L63" s="335"/>
      <c r="M63" s="335"/>
      <c r="N63" s="335"/>
      <c r="O63" s="335"/>
      <c r="P63" s="335"/>
      <c r="Q63" s="335"/>
      <c r="R63" s="335"/>
      <c r="S63" s="335"/>
      <c r="T63" s="335"/>
      <c r="U63" s="335"/>
      <c r="V63" s="335"/>
    </row>
    <row r="64" spans="7:22" x14ac:dyDescent="0.2">
      <c r="G64" s="335"/>
      <c r="H64" s="335"/>
      <c r="I64" s="335"/>
      <c r="J64" s="335"/>
      <c r="K64" s="335"/>
      <c r="L64" s="335"/>
      <c r="M64" s="335"/>
      <c r="N64" s="335"/>
      <c r="O64" s="335"/>
      <c r="P64" s="335"/>
      <c r="Q64" s="335"/>
      <c r="R64" s="335"/>
      <c r="S64" s="335"/>
      <c r="T64" s="335"/>
      <c r="U64" s="335"/>
      <c r="V64" s="335"/>
    </row>
    <row r="65" spans="7:22" x14ac:dyDescent="0.2">
      <c r="G65" s="335"/>
      <c r="H65" s="335"/>
      <c r="I65" s="335"/>
      <c r="J65" s="335"/>
      <c r="K65" s="335"/>
      <c r="L65" s="335"/>
      <c r="M65" s="335"/>
      <c r="N65" s="335"/>
      <c r="O65" s="335"/>
      <c r="P65" s="335"/>
      <c r="Q65" s="335"/>
      <c r="R65" s="335"/>
      <c r="S65" s="335"/>
      <c r="T65" s="335"/>
      <c r="U65" s="335"/>
      <c r="V65" s="335"/>
    </row>
    <row r="66" spans="7:22" x14ac:dyDescent="0.2">
      <c r="G66" s="335"/>
      <c r="H66" s="335"/>
      <c r="I66" s="335"/>
      <c r="J66" s="335"/>
      <c r="K66" s="335"/>
      <c r="L66" s="335"/>
      <c r="M66" s="335"/>
      <c r="N66" s="335"/>
      <c r="O66" s="335"/>
      <c r="P66" s="335"/>
      <c r="Q66" s="335"/>
      <c r="R66" s="335"/>
      <c r="S66" s="335"/>
      <c r="T66" s="335"/>
      <c r="U66" s="335"/>
      <c r="V66" s="335"/>
    </row>
    <row r="67" spans="7:22" x14ac:dyDescent="0.2">
      <c r="G67" s="335"/>
      <c r="H67" s="335"/>
      <c r="I67" s="335"/>
      <c r="J67" s="335"/>
      <c r="K67" s="335"/>
      <c r="L67" s="335"/>
      <c r="M67" s="335"/>
      <c r="N67" s="335"/>
      <c r="O67" s="335"/>
      <c r="P67" s="335"/>
      <c r="Q67" s="335"/>
      <c r="R67" s="335"/>
      <c r="S67" s="335"/>
      <c r="T67" s="335"/>
      <c r="U67" s="335"/>
      <c r="V67" s="335"/>
    </row>
    <row r="68" spans="7:22" x14ac:dyDescent="0.2">
      <c r="G68" s="335"/>
      <c r="H68" s="335"/>
      <c r="I68" s="335"/>
      <c r="J68" s="335"/>
      <c r="K68" s="335"/>
      <c r="L68" s="335"/>
      <c r="M68" s="335"/>
      <c r="N68" s="335"/>
      <c r="O68" s="335"/>
      <c r="P68" s="335"/>
      <c r="Q68" s="335"/>
      <c r="R68" s="335"/>
      <c r="S68" s="335"/>
      <c r="T68" s="335"/>
      <c r="U68" s="335"/>
      <c r="V68" s="335"/>
    </row>
    <row r="69" spans="7:22" x14ac:dyDescent="0.2">
      <c r="G69" s="335"/>
      <c r="H69" s="335"/>
      <c r="I69" s="335"/>
      <c r="J69" s="335"/>
      <c r="K69" s="335"/>
      <c r="L69" s="335"/>
      <c r="M69" s="335"/>
      <c r="N69" s="335"/>
      <c r="O69" s="335"/>
      <c r="P69" s="335"/>
      <c r="Q69" s="335"/>
      <c r="R69" s="335"/>
      <c r="S69" s="335"/>
      <c r="T69" s="335"/>
      <c r="U69" s="335"/>
      <c r="V69" s="335"/>
    </row>
    <row r="70" spans="7:22" x14ac:dyDescent="0.2">
      <c r="G70" s="335"/>
      <c r="H70" s="335"/>
      <c r="I70" s="335"/>
      <c r="J70" s="335"/>
      <c r="K70" s="335"/>
      <c r="L70" s="335"/>
      <c r="M70" s="335"/>
      <c r="N70" s="335"/>
      <c r="O70" s="335"/>
      <c r="P70" s="335"/>
      <c r="Q70" s="335"/>
      <c r="R70" s="335"/>
      <c r="S70" s="335"/>
      <c r="T70" s="335"/>
      <c r="U70" s="335"/>
      <c r="V70" s="335"/>
    </row>
    <row r="71" spans="7:22" x14ac:dyDescent="0.2">
      <c r="G71" s="335"/>
      <c r="H71" s="335"/>
      <c r="I71" s="335"/>
      <c r="J71" s="335"/>
      <c r="K71" s="335"/>
      <c r="L71" s="335"/>
      <c r="M71" s="335"/>
      <c r="N71" s="335"/>
      <c r="O71" s="335"/>
      <c r="P71" s="335"/>
      <c r="Q71" s="335"/>
      <c r="R71" s="335"/>
      <c r="S71" s="335"/>
      <c r="T71" s="335"/>
      <c r="U71" s="335"/>
      <c r="V71" s="335"/>
    </row>
    <row r="72" spans="7:22" x14ac:dyDescent="0.2">
      <c r="G72" s="335"/>
      <c r="H72" s="335"/>
      <c r="I72" s="335"/>
      <c r="J72" s="335"/>
      <c r="K72" s="335"/>
      <c r="L72" s="335"/>
      <c r="M72" s="335"/>
      <c r="N72" s="335"/>
      <c r="O72" s="335"/>
      <c r="P72" s="335"/>
      <c r="Q72" s="335"/>
      <c r="R72" s="335"/>
      <c r="S72" s="335"/>
      <c r="T72" s="335"/>
      <c r="U72" s="335"/>
      <c r="V72" s="335"/>
    </row>
    <row r="73" spans="7:22" x14ac:dyDescent="0.2">
      <c r="G73" s="335"/>
      <c r="H73" s="335"/>
      <c r="I73" s="335"/>
      <c r="J73" s="335"/>
      <c r="K73" s="335"/>
      <c r="L73" s="335"/>
      <c r="M73" s="335"/>
      <c r="N73" s="335"/>
      <c r="O73" s="335"/>
      <c r="P73" s="335"/>
      <c r="Q73" s="335"/>
      <c r="R73" s="335"/>
      <c r="S73" s="335"/>
      <c r="T73" s="335"/>
      <c r="U73" s="335"/>
      <c r="V73" s="335"/>
    </row>
    <row r="74" spans="7:22" x14ac:dyDescent="0.2">
      <c r="G74" s="335"/>
      <c r="H74" s="335"/>
      <c r="I74" s="335"/>
      <c r="J74" s="335"/>
      <c r="K74" s="335"/>
      <c r="L74" s="335"/>
      <c r="M74" s="335"/>
      <c r="N74" s="335"/>
      <c r="O74" s="335"/>
      <c r="P74" s="335"/>
      <c r="Q74" s="335"/>
      <c r="R74" s="335"/>
      <c r="S74" s="335"/>
      <c r="T74" s="335"/>
      <c r="U74" s="335"/>
      <c r="V74" s="335"/>
    </row>
    <row r="75" spans="7:22" x14ac:dyDescent="0.2">
      <c r="G75" s="335"/>
      <c r="H75" s="335"/>
      <c r="I75" s="335"/>
      <c r="J75" s="335"/>
      <c r="K75" s="335"/>
      <c r="L75" s="335"/>
      <c r="M75" s="335"/>
      <c r="N75" s="335"/>
      <c r="O75" s="335"/>
      <c r="P75" s="335"/>
      <c r="Q75" s="335"/>
      <c r="R75" s="335"/>
      <c r="S75" s="335"/>
      <c r="T75" s="335"/>
      <c r="U75" s="335"/>
      <c r="V75" s="335"/>
    </row>
    <row r="76" spans="7:22" x14ac:dyDescent="0.2">
      <c r="G76" s="335"/>
      <c r="H76" s="335"/>
      <c r="I76" s="335"/>
      <c r="J76" s="335"/>
      <c r="K76" s="335"/>
      <c r="L76" s="335"/>
      <c r="M76" s="335"/>
      <c r="N76" s="335"/>
      <c r="O76" s="335"/>
      <c r="P76" s="335"/>
      <c r="Q76" s="335"/>
      <c r="R76" s="335"/>
      <c r="S76" s="335"/>
      <c r="T76" s="335"/>
      <c r="U76" s="335"/>
      <c r="V76" s="335"/>
    </row>
    <row r="77" spans="7:22" x14ac:dyDescent="0.2">
      <c r="G77" s="335"/>
      <c r="H77" s="335"/>
      <c r="I77" s="335"/>
      <c r="J77" s="335"/>
      <c r="K77" s="335"/>
      <c r="L77" s="335"/>
      <c r="M77" s="335"/>
      <c r="N77" s="335"/>
      <c r="O77" s="335"/>
      <c r="P77" s="335"/>
      <c r="Q77" s="335"/>
      <c r="R77" s="335"/>
      <c r="S77" s="335"/>
      <c r="T77" s="335"/>
      <c r="U77" s="335"/>
      <c r="V77" s="335"/>
    </row>
    <row r="78" spans="7:22" x14ac:dyDescent="0.2">
      <c r="G78" s="335"/>
      <c r="H78" s="335"/>
      <c r="I78" s="335"/>
      <c r="J78" s="335"/>
      <c r="K78" s="335"/>
      <c r="L78" s="335"/>
      <c r="M78" s="335"/>
      <c r="N78" s="335"/>
      <c r="O78" s="335"/>
      <c r="P78" s="335"/>
      <c r="Q78" s="335"/>
      <c r="R78" s="335"/>
      <c r="S78" s="335"/>
      <c r="T78" s="335"/>
      <c r="U78" s="335"/>
      <c r="V78" s="335"/>
    </row>
    <row r="79" spans="7:22" x14ac:dyDescent="0.2">
      <c r="G79" s="335"/>
      <c r="H79" s="335"/>
      <c r="I79" s="335"/>
      <c r="J79" s="335"/>
      <c r="K79" s="335"/>
      <c r="L79" s="335"/>
      <c r="M79" s="335"/>
      <c r="N79" s="335"/>
      <c r="O79" s="335"/>
      <c r="P79" s="335"/>
      <c r="Q79" s="335"/>
      <c r="R79" s="335"/>
      <c r="S79" s="335"/>
      <c r="T79" s="335"/>
      <c r="U79" s="335"/>
      <c r="V79" s="335"/>
    </row>
    <row r="80" spans="7:22" x14ac:dyDescent="0.2">
      <c r="G80" s="335"/>
      <c r="H80" s="335"/>
      <c r="I80" s="335"/>
      <c r="J80" s="335"/>
      <c r="K80" s="335"/>
      <c r="L80" s="335"/>
      <c r="M80" s="335"/>
      <c r="N80" s="335"/>
      <c r="O80" s="335"/>
      <c r="P80" s="335"/>
      <c r="Q80" s="335"/>
      <c r="R80" s="335"/>
      <c r="S80" s="335"/>
      <c r="T80" s="335"/>
      <c r="U80" s="335"/>
      <c r="V80" s="335"/>
    </row>
    <row r="81" spans="7:22" x14ac:dyDescent="0.2">
      <c r="G81" s="335"/>
      <c r="H81" s="335"/>
      <c r="I81" s="335"/>
      <c r="J81" s="335"/>
      <c r="K81" s="335"/>
      <c r="L81" s="335"/>
      <c r="M81" s="335"/>
      <c r="N81" s="335"/>
      <c r="O81" s="335"/>
      <c r="P81" s="335"/>
      <c r="Q81" s="335"/>
      <c r="R81" s="335"/>
      <c r="S81" s="335"/>
      <c r="T81" s="335"/>
      <c r="U81" s="335"/>
      <c r="V81" s="335"/>
    </row>
    <row r="82" spans="7:22" x14ac:dyDescent="0.2">
      <c r="G82" s="335"/>
      <c r="H82" s="335"/>
      <c r="I82" s="335"/>
      <c r="J82" s="335"/>
      <c r="K82" s="335"/>
      <c r="L82" s="335"/>
      <c r="M82" s="335"/>
      <c r="N82" s="335"/>
      <c r="O82" s="335"/>
      <c r="P82" s="335"/>
      <c r="Q82" s="335"/>
      <c r="R82" s="335"/>
      <c r="S82" s="335"/>
      <c r="T82" s="335"/>
      <c r="U82" s="335"/>
      <c r="V82" s="335"/>
    </row>
    <row r="83" spans="7:22" x14ac:dyDescent="0.2">
      <c r="G83" s="335"/>
      <c r="H83" s="335"/>
      <c r="I83" s="335"/>
      <c r="J83" s="335"/>
      <c r="K83" s="335"/>
      <c r="L83" s="335"/>
      <c r="M83" s="335"/>
      <c r="N83" s="335"/>
      <c r="O83" s="335"/>
      <c r="P83" s="335"/>
      <c r="Q83" s="335"/>
      <c r="R83" s="335"/>
      <c r="S83" s="335"/>
      <c r="T83" s="335"/>
      <c r="U83" s="335"/>
      <c r="V83" s="335"/>
    </row>
    <row r="84" spans="7:22" x14ac:dyDescent="0.2">
      <c r="G84" s="335"/>
      <c r="H84" s="335"/>
      <c r="I84" s="335"/>
      <c r="J84" s="335"/>
      <c r="K84" s="335"/>
      <c r="L84" s="335"/>
      <c r="M84" s="335"/>
      <c r="N84" s="335"/>
      <c r="O84" s="335"/>
      <c r="P84" s="335"/>
      <c r="Q84" s="335"/>
      <c r="R84" s="335"/>
      <c r="S84" s="335"/>
      <c r="T84" s="335"/>
      <c r="U84" s="335"/>
      <c r="V84" s="335"/>
    </row>
    <row r="85" spans="7:22" x14ac:dyDescent="0.2">
      <c r="G85" s="335"/>
      <c r="H85" s="335"/>
      <c r="I85" s="335"/>
      <c r="J85" s="335"/>
      <c r="K85" s="335"/>
      <c r="L85" s="335"/>
      <c r="M85" s="335"/>
      <c r="N85" s="335"/>
      <c r="O85" s="335"/>
      <c r="P85" s="335"/>
      <c r="Q85" s="335"/>
      <c r="R85" s="335"/>
      <c r="S85" s="335"/>
      <c r="T85" s="335"/>
      <c r="U85" s="335"/>
      <c r="V85" s="335"/>
    </row>
    <row r="86" spans="7:22" x14ac:dyDescent="0.2">
      <c r="G86" s="335"/>
      <c r="H86" s="335"/>
      <c r="I86" s="335"/>
      <c r="J86" s="335"/>
      <c r="K86" s="335"/>
      <c r="L86" s="335"/>
      <c r="M86" s="335"/>
      <c r="N86" s="335"/>
      <c r="O86" s="335"/>
      <c r="P86" s="335"/>
      <c r="Q86" s="335"/>
      <c r="R86" s="335"/>
      <c r="S86" s="335"/>
      <c r="T86" s="335"/>
      <c r="U86" s="335"/>
      <c r="V86" s="335"/>
    </row>
    <row r="87" spans="7:22" x14ac:dyDescent="0.2">
      <c r="G87" s="335"/>
      <c r="H87" s="335"/>
      <c r="I87" s="335"/>
      <c r="J87" s="335"/>
      <c r="K87" s="335"/>
      <c r="L87" s="335"/>
      <c r="M87" s="335"/>
      <c r="N87" s="335"/>
      <c r="O87" s="335"/>
      <c r="P87" s="335"/>
      <c r="Q87" s="335"/>
      <c r="R87" s="335"/>
      <c r="S87" s="335"/>
      <c r="T87" s="335"/>
      <c r="U87" s="335"/>
      <c r="V87" s="335"/>
    </row>
    <row r="88" spans="7:22" x14ac:dyDescent="0.2">
      <c r="G88" s="335"/>
      <c r="H88" s="335"/>
      <c r="I88" s="335"/>
      <c r="J88" s="335"/>
      <c r="K88" s="335"/>
      <c r="L88" s="335"/>
      <c r="M88" s="335"/>
      <c r="N88" s="335"/>
      <c r="O88" s="335"/>
      <c r="P88" s="335"/>
      <c r="Q88" s="335"/>
      <c r="R88" s="335"/>
      <c r="S88" s="335"/>
      <c r="T88" s="335"/>
      <c r="U88" s="335"/>
      <c r="V88" s="335"/>
    </row>
    <row r="89" spans="7:22" x14ac:dyDescent="0.2">
      <c r="G89" s="335"/>
      <c r="H89" s="335"/>
      <c r="I89" s="335"/>
      <c r="J89" s="335"/>
      <c r="K89" s="335"/>
      <c r="L89" s="335"/>
      <c r="M89" s="335"/>
      <c r="N89" s="335"/>
      <c r="O89" s="335"/>
      <c r="P89" s="335"/>
      <c r="Q89" s="335"/>
      <c r="R89" s="335"/>
      <c r="S89" s="335"/>
      <c r="T89" s="335"/>
      <c r="U89" s="335"/>
      <c r="V89" s="335"/>
    </row>
    <row r="90" spans="7:22" x14ac:dyDescent="0.2">
      <c r="G90" s="335"/>
      <c r="H90" s="335"/>
      <c r="I90" s="335"/>
      <c r="J90" s="335"/>
      <c r="K90" s="335"/>
      <c r="L90" s="335"/>
      <c r="M90" s="335"/>
      <c r="N90" s="335"/>
      <c r="O90" s="335"/>
      <c r="P90" s="335"/>
      <c r="Q90" s="335"/>
      <c r="R90" s="335"/>
      <c r="S90" s="335"/>
      <c r="T90" s="335"/>
      <c r="U90" s="335"/>
      <c r="V90" s="335"/>
    </row>
    <row r="91" spans="7:22" x14ac:dyDescent="0.2">
      <c r="G91" s="335"/>
      <c r="H91" s="335"/>
      <c r="I91" s="335"/>
      <c r="J91" s="335"/>
      <c r="K91" s="335"/>
      <c r="L91" s="335"/>
      <c r="M91" s="335"/>
      <c r="N91" s="335"/>
      <c r="O91" s="335"/>
      <c r="P91" s="335"/>
      <c r="Q91" s="335"/>
      <c r="R91" s="335"/>
      <c r="S91" s="335"/>
      <c r="T91" s="335"/>
      <c r="U91" s="335"/>
      <c r="V91" s="335"/>
    </row>
    <row r="92" spans="7:22" x14ac:dyDescent="0.2">
      <c r="G92" s="335"/>
      <c r="H92" s="335"/>
      <c r="I92" s="335"/>
      <c r="J92" s="335"/>
      <c r="K92" s="335"/>
      <c r="L92" s="335"/>
      <c r="M92" s="335"/>
      <c r="N92" s="335"/>
      <c r="O92" s="335"/>
      <c r="P92" s="335"/>
      <c r="Q92" s="335"/>
      <c r="R92" s="335"/>
      <c r="S92" s="335"/>
      <c r="T92" s="335"/>
      <c r="U92" s="335"/>
      <c r="V92" s="335"/>
    </row>
    <row r="93" spans="7:22" x14ac:dyDescent="0.2">
      <c r="G93" s="335"/>
      <c r="H93" s="335"/>
      <c r="I93" s="335"/>
      <c r="J93" s="335"/>
      <c r="K93" s="335"/>
      <c r="L93" s="335"/>
      <c r="M93" s="335"/>
      <c r="N93" s="335"/>
      <c r="O93" s="335"/>
      <c r="P93" s="335"/>
      <c r="Q93" s="335"/>
      <c r="R93" s="335"/>
      <c r="S93" s="335"/>
      <c r="T93" s="335"/>
      <c r="U93" s="335"/>
      <c r="V93" s="335"/>
    </row>
    <row r="94" spans="7:22" x14ac:dyDescent="0.2">
      <c r="G94" s="335"/>
      <c r="H94" s="335"/>
      <c r="I94" s="335"/>
      <c r="J94" s="335"/>
      <c r="K94" s="335"/>
      <c r="L94" s="335"/>
      <c r="M94" s="335"/>
      <c r="N94" s="335"/>
      <c r="O94" s="335"/>
      <c r="P94" s="335"/>
      <c r="Q94" s="335"/>
      <c r="R94" s="335"/>
      <c r="S94" s="335"/>
      <c r="T94" s="335"/>
      <c r="U94" s="335"/>
      <c r="V94" s="335"/>
    </row>
    <row r="95" spans="7:22" x14ac:dyDescent="0.2">
      <c r="G95" s="335"/>
      <c r="H95" s="335"/>
      <c r="I95" s="335"/>
      <c r="J95" s="335"/>
      <c r="K95" s="335"/>
      <c r="L95" s="335"/>
      <c r="M95" s="335"/>
      <c r="N95" s="335"/>
      <c r="O95" s="335"/>
      <c r="P95" s="335"/>
      <c r="Q95" s="335"/>
      <c r="R95" s="335"/>
      <c r="S95" s="335"/>
      <c r="T95" s="335"/>
      <c r="U95" s="335"/>
      <c r="V95" s="335"/>
    </row>
    <row r="96" spans="7:22" x14ac:dyDescent="0.2">
      <c r="G96" s="335"/>
      <c r="H96" s="335"/>
      <c r="I96" s="335"/>
      <c r="J96" s="335"/>
      <c r="K96" s="335"/>
      <c r="L96" s="335"/>
      <c r="M96" s="335"/>
      <c r="N96" s="335"/>
      <c r="O96" s="335"/>
      <c r="P96" s="335"/>
      <c r="Q96" s="335"/>
      <c r="R96" s="335"/>
      <c r="S96" s="335"/>
      <c r="T96" s="335"/>
      <c r="U96" s="335"/>
      <c r="V96" s="335"/>
    </row>
    <row r="97" spans="7:22" x14ac:dyDescent="0.2">
      <c r="G97" s="335"/>
      <c r="H97" s="335"/>
      <c r="I97" s="335"/>
      <c r="J97" s="335"/>
      <c r="K97" s="335"/>
      <c r="L97" s="335"/>
      <c r="M97" s="335"/>
      <c r="N97" s="335"/>
      <c r="O97" s="335"/>
      <c r="P97" s="335"/>
      <c r="Q97" s="335"/>
      <c r="R97" s="335"/>
      <c r="S97" s="335"/>
      <c r="T97" s="335"/>
      <c r="U97" s="335"/>
      <c r="V97" s="335"/>
    </row>
    <row r="98" spans="7:22" x14ac:dyDescent="0.2">
      <c r="G98" s="335"/>
      <c r="H98" s="335"/>
      <c r="I98" s="335"/>
      <c r="J98" s="335"/>
      <c r="K98" s="335"/>
      <c r="L98" s="335"/>
      <c r="M98" s="335"/>
      <c r="N98" s="335"/>
      <c r="O98" s="335"/>
      <c r="P98" s="335"/>
      <c r="Q98" s="335"/>
      <c r="R98" s="335"/>
      <c r="S98" s="335"/>
      <c r="T98" s="335"/>
      <c r="U98" s="335"/>
      <c r="V98" s="335"/>
    </row>
    <row r="99" spans="7:22" x14ac:dyDescent="0.2">
      <c r="G99" s="335"/>
      <c r="H99" s="335"/>
      <c r="I99" s="335"/>
      <c r="J99" s="335"/>
      <c r="K99" s="335"/>
      <c r="L99" s="335"/>
      <c r="M99" s="335"/>
      <c r="N99" s="335"/>
      <c r="O99" s="335"/>
      <c r="P99" s="335"/>
      <c r="Q99" s="335"/>
      <c r="R99" s="335"/>
      <c r="S99" s="335"/>
      <c r="T99" s="335"/>
      <c r="U99" s="335"/>
      <c r="V99" s="335"/>
    </row>
    <row r="100" spans="7:22" x14ac:dyDescent="0.2">
      <c r="G100" s="335"/>
      <c r="H100" s="335"/>
      <c r="I100" s="335"/>
      <c r="J100" s="335"/>
      <c r="K100" s="335"/>
      <c r="L100" s="335"/>
      <c r="M100" s="335"/>
      <c r="N100" s="335"/>
      <c r="O100" s="335"/>
      <c r="P100" s="335"/>
      <c r="Q100" s="335"/>
      <c r="R100" s="335"/>
      <c r="S100" s="335"/>
      <c r="T100" s="335"/>
      <c r="U100" s="335"/>
      <c r="V100" s="335"/>
    </row>
    <row r="101" spans="7:22" x14ac:dyDescent="0.2">
      <c r="G101" s="335"/>
      <c r="H101" s="335"/>
      <c r="I101" s="335"/>
      <c r="J101" s="335"/>
      <c r="K101" s="335"/>
      <c r="L101" s="335"/>
      <c r="M101" s="335"/>
      <c r="N101" s="335"/>
      <c r="O101" s="335"/>
      <c r="P101" s="335"/>
      <c r="Q101" s="335"/>
      <c r="R101" s="335"/>
      <c r="S101" s="335"/>
      <c r="T101" s="335"/>
      <c r="U101" s="335"/>
      <c r="V101" s="335"/>
    </row>
    <row r="102" spans="7:22" x14ac:dyDescent="0.2">
      <c r="G102" s="335"/>
      <c r="H102" s="335"/>
      <c r="I102" s="335"/>
      <c r="J102" s="335"/>
      <c r="K102" s="335"/>
      <c r="L102" s="335"/>
      <c r="M102" s="335"/>
      <c r="N102" s="335"/>
      <c r="O102" s="335"/>
      <c r="P102" s="335"/>
      <c r="Q102" s="335"/>
      <c r="R102" s="335"/>
      <c r="S102" s="335"/>
      <c r="T102" s="335"/>
      <c r="U102" s="335"/>
      <c r="V102" s="335"/>
    </row>
    <row r="103" spans="7:22" x14ac:dyDescent="0.2">
      <c r="G103" s="335"/>
      <c r="H103" s="335"/>
      <c r="I103" s="335"/>
      <c r="J103" s="335"/>
      <c r="K103" s="335"/>
      <c r="L103" s="335"/>
      <c r="M103" s="335"/>
      <c r="N103" s="335"/>
      <c r="O103" s="335"/>
      <c r="P103" s="335"/>
      <c r="Q103" s="335"/>
      <c r="R103" s="335"/>
      <c r="S103" s="335"/>
      <c r="T103" s="335"/>
      <c r="U103" s="335"/>
      <c r="V103" s="335"/>
    </row>
    <row r="104" spans="7:22" x14ac:dyDescent="0.2">
      <c r="G104" s="335"/>
      <c r="H104" s="335"/>
      <c r="I104" s="335"/>
      <c r="J104" s="335"/>
      <c r="K104" s="335"/>
      <c r="L104" s="335"/>
      <c r="M104" s="335"/>
      <c r="N104" s="335"/>
      <c r="O104" s="335"/>
      <c r="P104" s="335"/>
      <c r="Q104" s="335"/>
      <c r="R104" s="335"/>
      <c r="S104" s="335"/>
      <c r="T104" s="335"/>
      <c r="U104" s="335"/>
      <c r="V104" s="335"/>
    </row>
    <row r="105" spans="7:22" x14ac:dyDescent="0.2">
      <c r="G105" s="335"/>
      <c r="H105" s="335"/>
      <c r="I105" s="335"/>
      <c r="J105" s="335"/>
      <c r="K105" s="335"/>
      <c r="L105" s="335"/>
      <c r="M105" s="335"/>
      <c r="N105" s="335"/>
      <c r="O105" s="335"/>
      <c r="P105" s="335"/>
      <c r="Q105" s="335"/>
      <c r="R105" s="335"/>
      <c r="S105" s="335"/>
      <c r="T105" s="335"/>
      <c r="U105" s="335"/>
      <c r="V105" s="335"/>
    </row>
    <row r="106" spans="7:22" x14ac:dyDescent="0.2">
      <c r="G106" s="335"/>
      <c r="H106" s="335"/>
      <c r="I106" s="335"/>
      <c r="J106" s="335"/>
      <c r="K106" s="335"/>
      <c r="L106" s="335"/>
      <c r="M106" s="335"/>
      <c r="N106" s="335"/>
      <c r="O106" s="335"/>
      <c r="P106" s="335"/>
      <c r="Q106" s="335"/>
      <c r="R106" s="335"/>
      <c r="S106" s="335"/>
      <c r="T106" s="335"/>
      <c r="U106" s="335"/>
      <c r="V106" s="335"/>
    </row>
    <row r="107" spans="7:22" x14ac:dyDescent="0.2">
      <c r="G107" s="335"/>
      <c r="H107" s="335"/>
      <c r="I107" s="335"/>
      <c r="J107" s="335"/>
      <c r="K107" s="335"/>
      <c r="L107" s="335"/>
      <c r="M107" s="335"/>
      <c r="N107" s="335"/>
      <c r="O107" s="335"/>
      <c r="P107" s="335"/>
      <c r="Q107" s="335"/>
      <c r="R107" s="335"/>
      <c r="S107" s="335"/>
      <c r="T107" s="335"/>
      <c r="U107" s="335"/>
      <c r="V107" s="335"/>
    </row>
    <row r="108" spans="7:22" x14ac:dyDescent="0.2">
      <c r="G108" s="335"/>
      <c r="H108" s="335"/>
    </row>
  </sheetData>
  <mergeCells count="34">
    <mergeCell ref="B35:V35"/>
    <mergeCell ref="N22:R22"/>
    <mergeCell ref="S22:V22"/>
    <mergeCell ref="B24:B27"/>
    <mergeCell ref="C24:C27"/>
    <mergeCell ref="D24:D27"/>
    <mergeCell ref="E24:E27"/>
    <mergeCell ref="F25:F27"/>
    <mergeCell ref="H22:H23"/>
    <mergeCell ref="I22:I23"/>
    <mergeCell ref="J22:J23"/>
    <mergeCell ref="K22:K23"/>
    <mergeCell ref="L22:L23"/>
    <mergeCell ref="M22:M23"/>
    <mergeCell ref="B22:B23"/>
    <mergeCell ref="C22:C23"/>
    <mergeCell ref="D22:D23"/>
    <mergeCell ref="E22:E23"/>
    <mergeCell ref="F22:F23"/>
    <mergeCell ref="G22:G23"/>
    <mergeCell ref="B19:F19"/>
    <mergeCell ref="G19:M19"/>
    <mergeCell ref="N19:R19"/>
    <mergeCell ref="S19:V19"/>
    <mergeCell ref="B20:F20"/>
    <mergeCell ref="G20:M20"/>
    <mergeCell ref="N20:R20"/>
    <mergeCell ref="S20:V20"/>
    <mergeCell ref="B14:D17"/>
    <mergeCell ref="E14:V15"/>
    <mergeCell ref="E16:L16"/>
    <mergeCell ref="M16:V16"/>
    <mergeCell ref="E17:V17"/>
    <mergeCell ref="B18:V18"/>
  </mergeCells>
  <conditionalFormatting sqref="U24:U26 U28:U34">
    <cfRule type="containsText" dxfId="8" priority="26" operator="containsText" text="Abierta">
      <formula>NOT(ISERROR(SEARCH("Abierta",U24)))</formula>
    </cfRule>
  </conditionalFormatting>
  <conditionalFormatting sqref="U28:U34">
    <cfRule type="containsText" dxfId="7" priority="27" operator="containsText" text="Incumplida">
      <formula>NOT(ISERROR(SEARCH("Incumplida",U28)))</formula>
    </cfRule>
    <cfRule type="containsText" dxfId="6" priority="28" operator="containsText" text="Cerrada">
      <formula>NOT(ISERROR(SEARCH("Cerrada",U28)))</formula>
    </cfRule>
    <cfRule type="iconSet" priority="29">
      <iconSet iconSet="3Symbols">
        <cfvo type="percent" val="0"/>
        <cfvo type="percent" val="33"/>
        <cfvo type="percent" val="67"/>
      </iconSet>
    </cfRule>
    <cfRule type="colorScale" priority="30">
      <colorScale>
        <cfvo type="min"/>
        <cfvo type="percentile" val="50"/>
        <cfvo type="max"/>
        <color rgb="FFF8696B"/>
        <color rgb="FFFFEB84"/>
        <color rgb="FF63BE7B"/>
      </colorScale>
    </cfRule>
  </conditionalFormatting>
  <conditionalFormatting sqref="U27">
    <cfRule type="containsText" dxfId="5" priority="21" operator="containsText" text="Abierta">
      <formula>NOT(ISERROR(SEARCH("Abierta",U27)))</formula>
    </cfRule>
  </conditionalFormatting>
  <conditionalFormatting sqref="U27">
    <cfRule type="containsText" dxfId="4" priority="60" operator="containsText" text="Incumplida">
      <formula>NOT(ISERROR(SEARCH("Incumplida",U27)))</formula>
    </cfRule>
    <cfRule type="containsText" dxfId="3" priority="61" operator="containsText" text="Cerrada">
      <formula>NOT(ISERROR(SEARCH("Cerrada",U27)))</formula>
    </cfRule>
    <cfRule type="iconSet" priority="62">
      <iconSet iconSet="3Symbols">
        <cfvo type="percent" val="0"/>
        <cfvo type="percent" val="33"/>
        <cfvo type="percent" val="67"/>
      </iconSet>
    </cfRule>
    <cfRule type="colorScale" priority="63">
      <colorScale>
        <cfvo type="min"/>
        <cfvo type="percentile" val="50"/>
        <cfvo type="max"/>
        <color rgb="FFF8696B"/>
        <color rgb="FFFFEB84"/>
        <color rgb="FF63BE7B"/>
      </colorScale>
    </cfRule>
  </conditionalFormatting>
  <conditionalFormatting sqref="U24:U26">
    <cfRule type="containsText" dxfId="2" priority="69" operator="containsText" text="Incumplida">
      <formula>NOT(ISERROR(SEARCH("Incumplida",U24)))</formula>
    </cfRule>
    <cfRule type="containsText" dxfId="1" priority="70" operator="containsText" text="Cerrada">
      <formula>NOT(ISERROR(SEARCH("Cerrada",U24)))</formula>
    </cfRule>
    <cfRule type="iconSet" priority="71">
      <iconSet iconSet="3Symbols">
        <cfvo type="percent" val="0"/>
        <cfvo type="percent" val="33"/>
        <cfvo type="percent" val="67"/>
      </iconSet>
    </cfRule>
    <cfRule type="colorScale" priority="72">
      <colorScale>
        <cfvo type="min"/>
        <cfvo type="percentile" val="50"/>
        <cfvo type="max"/>
        <color rgb="FFF8696B"/>
        <color rgb="FFFFEB84"/>
        <color rgb="FF63BE7B"/>
      </colorScale>
    </cfRule>
  </conditionalFormatting>
  <dataValidations count="3">
    <dataValidation type="list" allowBlank="1" showInputMessage="1" showErrorMessage="1" sqref="P28:P34 U28:U34">
      <formula1>$P$2:$P$3</formula1>
    </dataValidation>
    <dataValidation type="list" allowBlank="1" showInputMessage="1" showErrorMessage="1" sqref="F25 F24 F28:F34">
      <formula1>$F$2:$F$4</formula1>
    </dataValidation>
    <dataValidation type="list" allowBlank="1" showInputMessage="1" showErrorMessage="1" sqref="D24:D34">
      <formula1>origen</formula1>
    </dataValidation>
  </dataValidations>
  <printOptions horizontalCentered="1"/>
  <pageMargins left="0.39370078740157483" right="0.39370078740157483" top="0.59055118110236227" bottom="0.98425196850393704" header="0" footer="0.59055118110236227"/>
  <pageSetup paperSize="5" scale="46" orientation="landscape" horizontalDpi="1200" verticalDpi="1200" r:id="rId1"/>
  <headerFooter>
    <oddFooter>&amp;L&amp;8Avenida Calle 26 No. 69-76, Edificio Elemento, Torre AIRE - Piso 3 - C.P. 111071 
PBX:(+57) 601-3779555 - Información: Línea 195 
Sede Operativa - Atención al Ciudadano: Calle 22D No. 120-40
www.umv.gov.co &amp;C&amp;8CEI-FM-028
Página &amp;P de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5"/>
  <sheetViews>
    <sheetView showGridLines="0" tabSelected="1" view="pageBreakPreview" zoomScaleNormal="100" zoomScaleSheetLayoutView="100" workbookViewId="0">
      <selection activeCell="T7" sqref="T7"/>
    </sheetView>
  </sheetViews>
  <sheetFormatPr baseColWidth="10" defaultColWidth="9.33203125" defaultRowHeight="11.25" x14ac:dyDescent="0.2"/>
  <cols>
    <col min="1" max="1" width="4.1640625" style="110" customWidth="1"/>
    <col min="2" max="2" width="11.83203125" style="110" bestFit="1" customWidth="1"/>
    <col min="3" max="3" width="15.1640625" style="110" customWidth="1"/>
    <col min="4" max="4" width="30.6640625" style="110" customWidth="1"/>
    <col min="5" max="5" width="35.83203125" style="123" customWidth="1"/>
    <col min="6" max="6" width="48.6640625" style="110" customWidth="1"/>
    <col min="7" max="7" width="11.5" style="110" customWidth="1"/>
    <col min="8" max="8" width="14.5" style="110" customWidth="1"/>
    <col min="9" max="9" width="8.83203125" style="110" customWidth="1"/>
    <col min="10" max="13" width="14.5" style="110" customWidth="1"/>
    <col min="14" max="14" width="14.5" style="308" customWidth="1"/>
    <col min="15" max="15" width="10.6640625" style="308" customWidth="1"/>
    <col min="16" max="16" width="11.6640625" style="110" customWidth="1"/>
    <col min="17" max="17" width="9.1640625" style="110" customWidth="1"/>
    <col min="18" max="18" width="15.5" style="110" customWidth="1"/>
    <col min="19" max="19" width="20.6640625" style="110" customWidth="1"/>
    <col min="20" max="21" width="10.83203125" style="110" customWidth="1"/>
    <col min="22" max="22" width="17" style="110" customWidth="1"/>
    <col min="23" max="23" width="5.83203125" style="110" customWidth="1"/>
    <col min="24" max="24" width="12.6640625" style="110" customWidth="1"/>
    <col min="25" max="25" width="9.33203125" style="110"/>
    <col min="26" max="26" width="31.6640625" style="110" customWidth="1"/>
    <col min="27" max="38" width="9.33203125" style="110"/>
    <col min="39" max="39" width="14.33203125" style="110" customWidth="1"/>
    <col min="40" max="16384" width="9.33203125" style="110"/>
  </cols>
  <sheetData>
    <row r="1" spans="1:24" s="124" customFormat="1" ht="45" customHeight="1" x14ac:dyDescent="0.2">
      <c r="A1" s="231"/>
      <c r="B1" s="232"/>
      <c r="C1" s="233"/>
      <c r="D1" s="239" t="s">
        <v>32</v>
      </c>
      <c r="E1" s="240"/>
      <c r="F1" s="240"/>
      <c r="G1" s="240"/>
      <c r="H1" s="240"/>
      <c r="I1" s="240"/>
      <c r="J1" s="240"/>
      <c r="K1" s="240"/>
      <c r="L1" s="240"/>
      <c r="M1" s="240"/>
      <c r="N1" s="240"/>
      <c r="O1" s="240"/>
      <c r="P1" s="240"/>
      <c r="Q1" s="240"/>
      <c r="R1" s="240"/>
      <c r="S1" s="240"/>
      <c r="T1" s="240"/>
      <c r="U1" s="240"/>
      <c r="V1" s="240"/>
      <c r="W1" s="240"/>
      <c r="X1" s="241"/>
    </row>
    <row r="2" spans="1:24" s="124" customFormat="1" ht="20.100000000000001" customHeight="1" x14ac:dyDescent="0.2">
      <c r="A2" s="234"/>
      <c r="B2" s="235"/>
      <c r="C2" s="236"/>
      <c r="D2" s="242" t="s">
        <v>0</v>
      </c>
      <c r="E2" s="243"/>
      <c r="F2" s="243"/>
      <c r="G2" s="243"/>
      <c r="H2" s="243"/>
      <c r="I2" s="243"/>
      <c r="J2" s="243"/>
      <c r="K2" s="243"/>
      <c r="L2" s="243"/>
      <c r="M2" s="243"/>
      <c r="N2" s="243"/>
      <c r="O2" s="243"/>
      <c r="P2" s="243"/>
      <c r="Q2" s="243"/>
      <c r="R2" s="243"/>
      <c r="S2" s="243"/>
      <c r="T2" s="243"/>
      <c r="U2" s="243"/>
      <c r="V2" s="243"/>
      <c r="W2" s="243"/>
      <c r="X2" s="244"/>
    </row>
    <row r="3" spans="1:24" s="124" customFormat="1" ht="20.100000000000001" customHeight="1" thickBot="1" x14ac:dyDescent="0.25">
      <c r="A3" s="234"/>
      <c r="B3" s="235"/>
      <c r="C3" s="236"/>
      <c r="D3" s="316" t="s">
        <v>149</v>
      </c>
      <c r="E3" s="289"/>
      <c r="F3" s="289"/>
      <c r="G3" s="289"/>
      <c r="H3" s="289"/>
      <c r="I3" s="289"/>
      <c r="J3" s="289"/>
      <c r="K3" s="289"/>
      <c r="L3" s="289"/>
      <c r="M3" s="289"/>
      <c r="N3" s="289"/>
      <c r="O3" s="289"/>
      <c r="P3" s="289"/>
      <c r="Q3" s="289"/>
      <c r="R3" s="289"/>
      <c r="S3" s="289"/>
      <c r="T3" s="328"/>
      <c r="U3" s="316" t="s">
        <v>148</v>
      </c>
      <c r="V3" s="289"/>
      <c r="W3" s="245"/>
      <c r="X3" s="246"/>
    </row>
    <row r="4" spans="1:24" s="124" customFormat="1" ht="26.25" customHeight="1" x14ac:dyDescent="0.2">
      <c r="A4" s="313" t="s">
        <v>2</v>
      </c>
      <c r="B4" s="237" t="s">
        <v>7</v>
      </c>
      <c r="C4" s="238"/>
      <c r="D4" s="238"/>
      <c r="E4" s="317"/>
      <c r="F4" s="237" t="s">
        <v>63</v>
      </c>
      <c r="G4" s="238"/>
      <c r="H4" s="317"/>
      <c r="I4" s="290" t="s">
        <v>132</v>
      </c>
      <c r="J4" s="318"/>
      <c r="K4" s="318"/>
      <c r="L4" s="291"/>
      <c r="M4" s="290" t="s">
        <v>135</v>
      </c>
      <c r="N4" s="291"/>
      <c r="O4" s="320" t="s">
        <v>12</v>
      </c>
      <c r="P4" s="321"/>
      <c r="Q4" s="322"/>
      <c r="R4" s="329" t="s">
        <v>66</v>
      </c>
      <c r="S4" s="330"/>
      <c r="T4" s="331"/>
      <c r="U4" s="331"/>
      <c r="V4" s="332"/>
      <c r="W4" s="249" t="s">
        <v>47</v>
      </c>
      <c r="X4" s="247" t="s">
        <v>147</v>
      </c>
    </row>
    <row r="5" spans="1:24" s="124" customFormat="1" ht="19.5" customHeight="1" x14ac:dyDescent="0.2">
      <c r="A5" s="248"/>
      <c r="B5" s="224" t="s">
        <v>8</v>
      </c>
      <c r="C5" s="225" t="s">
        <v>20</v>
      </c>
      <c r="D5" s="225" t="s">
        <v>38</v>
      </c>
      <c r="E5" s="226" t="s">
        <v>3</v>
      </c>
      <c r="F5" s="224" t="s">
        <v>52</v>
      </c>
      <c r="G5" s="225" t="s">
        <v>37</v>
      </c>
      <c r="H5" s="226" t="s">
        <v>62</v>
      </c>
      <c r="I5" s="280" t="s">
        <v>129</v>
      </c>
      <c r="J5" s="282"/>
      <c r="K5" s="279" t="s">
        <v>133</v>
      </c>
      <c r="L5" s="281"/>
      <c r="M5" s="292" t="s">
        <v>136</v>
      </c>
      <c r="N5" s="304" t="s">
        <v>137</v>
      </c>
      <c r="O5" s="309" t="s">
        <v>145</v>
      </c>
      <c r="P5" s="311" t="s">
        <v>146</v>
      </c>
      <c r="Q5" s="226" t="s">
        <v>5</v>
      </c>
      <c r="R5" s="229" t="s">
        <v>67</v>
      </c>
      <c r="S5" s="230" t="s">
        <v>9</v>
      </c>
      <c r="T5" s="227" t="s">
        <v>10</v>
      </c>
      <c r="U5" s="227" t="s">
        <v>11</v>
      </c>
      <c r="V5" s="223" t="s">
        <v>68</v>
      </c>
      <c r="W5" s="325"/>
      <c r="X5" s="248"/>
    </row>
    <row r="6" spans="1:24" s="124" customFormat="1" ht="68.25" customHeight="1" x14ac:dyDescent="0.2">
      <c r="A6" s="248"/>
      <c r="B6" s="224"/>
      <c r="C6" s="225"/>
      <c r="D6" s="225"/>
      <c r="E6" s="226"/>
      <c r="F6" s="224"/>
      <c r="G6" s="225"/>
      <c r="H6" s="226"/>
      <c r="I6" s="283" t="s">
        <v>134</v>
      </c>
      <c r="J6" s="284" t="s">
        <v>130</v>
      </c>
      <c r="K6" s="276" t="s">
        <v>131</v>
      </c>
      <c r="L6" s="319" t="s">
        <v>130</v>
      </c>
      <c r="M6" s="293"/>
      <c r="N6" s="305"/>
      <c r="O6" s="310"/>
      <c r="P6" s="312"/>
      <c r="Q6" s="226"/>
      <c r="R6" s="229"/>
      <c r="S6" s="230"/>
      <c r="T6" s="228"/>
      <c r="U6" s="228"/>
      <c r="V6" s="223"/>
      <c r="W6" s="326"/>
      <c r="X6" s="248"/>
    </row>
    <row r="7" spans="1:24" ht="91.5" customHeight="1" x14ac:dyDescent="0.2">
      <c r="A7" s="314"/>
      <c r="B7" s="111"/>
      <c r="C7" s="112"/>
      <c r="D7" s="112"/>
      <c r="E7" s="125"/>
      <c r="F7" s="114"/>
      <c r="G7" s="128" t="str">
        <f>IF(F7="","",VLOOKUP(F7,Hoja2!$D$3:$H$12,3,0))</f>
        <v/>
      </c>
      <c r="H7" s="115" t="str">
        <f>IF(F7="","",VLOOKUP(F7,Hoja2!$D$3:$H$12,5,0))</f>
        <v/>
      </c>
      <c r="I7" s="285"/>
      <c r="J7" s="286"/>
      <c r="K7" s="277"/>
      <c r="L7" s="294"/>
      <c r="M7" s="285"/>
      <c r="N7" s="306"/>
      <c r="O7" s="323" t="str">
        <f>+G7</f>
        <v/>
      </c>
      <c r="P7" s="112"/>
      <c r="Q7" s="115" t="str">
        <f>+IF(P7="","",IF(AND(OR(O7=Hoja2!$F$3,O7=Hoja2!$F$6),P7&lt;=50),"Bajo",IF(AND(O7=Hoja2!$F$11,P7&lt;=50),"Moderado",IF(AND(OR(O7=Hoja2!$F$3,O7=Hoja2!$F$6,O7=Hoja2!$F$11),P7&gt;50),"Alto","N/A"))))</f>
        <v/>
      </c>
      <c r="R7" s="68"/>
      <c r="S7" s="59"/>
      <c r="T7" s="128"/>
      <c r="U7" s="128"/>
      <c r="V7" s="129"/>
      <c r="W7" s="327"/>
      <c r="X7" s="44"/>
    </row>
    <row r="8" spans="1:24" ht="69" customHeight="1" x14ac:dyDescent="0.2">
      <c r="A8" s="314"/>
      <c r="B8" s="111"/>
      <c r="C8" s="112"/>
      <c r="D8" s="112"/>
      <c r="E8" s="113"/>
      <c r="F8" s="114"/>
      <c r="G8" s="128" t="str">
        <f>IF(F8="","",VLOOKUP(F8,Hoja2!$D$3:$H$12,3,0))</f>
        <v/>
      </c>
      <c r="H8" s="115" t="str">
        <f>IF(F8="","",VLOOKUP(F8,Hoja2!$D$3:$H$12,5,0))</f>
        <v/>
      </c>
      <c r="I8" s="285"/>
      <c r="J8" s="286"/>
      <c r="K8" s="277"/>
      <c r="L8" s="294"/>
      <c r="M8" s="285"/>
      <c r="N8" s="306"/>
      <c r="O8" s="323" t="str">
        <f t="shared" ref="O8:O25" si="0">+G8</f>
        <v/>
      </c>
      <c r="P8" s="112"/>
      <c r="Q8" s="115" t="str">
        <f>+IF(P8="","",IF(AND(OR(O8=Hoja2!$F$3,O8=Hoja2!$F$6),P8&lt;=50),"Bajo",IF(AND(O8=Hoja2!$F$11,P8&lt;=50),"Moderado",IF(AND(OR(O8=Hoja2!$F$3,O8=Hoja2!$F$6,O8=Hoja2!$F$11),P8&gt;50),"Alto","N/A"))))</f>
        <v/>
      </c>
      <c r="R8" s="68"/>
      <c r="S8" s="59"/>
      <c r="T8" s="128"/>
      <c r="U8" s="128"/>
      <c r="V8" s="129"/>
      <c r="W8" s="286"/>
      <c r="X8" s="116"/>
    </row>
    <row r="9" spans="1:24" ht="69" customHeight="1" x14ac:dyDescent="0.2">
      <c r="A9" s="314"/>
      <c r="B9" s="111"/>
      <c r="C9" s="112"/>
      <c r="D9" s="112"/>
      <c r="E9" s="113"/>
      <c r="F9" s="114"/>
      <c r="G9" s="128" t="str">
        <f>IF(F9="","",VLOOKUP(F9,Hoja2!$D$3:$H$12,3,0))</f>
        <v/>
      </c>
      <c r="H9" s="115" t="str">
        <f>IF(F9="","",VLOOKUP(F9,Hoja2!$D$3:$H$12,5,0))</f>
        <v/>
      </c>
      <c r="I9" s="285"/>
      <c r="J9" s="286"/>
      <c r="K9" s="277"/>
      <c r="L9" s="294"/>
      <c r="M9" s="285"/>
      <c r="N9" s="306"/>
      <c r="O9" s="323" t="str">
        <f t="shared" si="0"/>
        <v/>
      </c>
      <c r="P9" s="112"/>
      <c r="Q9" s="115" t="str">
        <f>+IF(P9="","",IF(AND(OR(O9=Hoja2!$F$3,O9=Hoja2!$F$6),P9&lt;=50),"Bajo",IF(AND(O9=Hoja2!$F$11,P9&lt;=50),"Moderado",IF(AND(OR(O9=Hoja2!$F$3,O9=Hoja2!$F$6,O9=Hoja2!$F$11),P9&gt;50),"Alto","N/A"))))</f>
        <v/>
      </c>
      <c r="R9" s="68"/>
      <c r="S9" s="59"/>
      <c r="T9" s="128"/>
      <c r="U9" s="128"/>
      <c r="V9" s="129"/>
      <c r="W9" s="286"/>
      <c r="X9" s="116"/>
    </row>
    <row r="10" spans="1:24" ht="69" customHeight="1" x14ac:dyDescent="0.2">
      <c r="A10" s="314"/>
      <c r="B10" s="111"/>
      <c r="C10" s="112"/>
      <c r="D10" s="112"/>
      <c r="E10" s="113"/>
      <c r="F10" s="114"/>
      <c r="G10" s="128" t="str">
        <f>IF(F10="","",VLOOKUP(F10,Hoja2!$D$3:$H$12,3,0))</f>
        <v/>
      </c>
      <c r="H10" s="115" t="str">
        <f>IF(F10="","",VLOOKUP(F10,Hoja2!$D$3:$H$12,5,0))</f>
        <v/>
      </c>
      <c r="I10" s="285"/>
      <c r="J10" s="286"/>
      <c r="K10" s="277"/>
      <c r="L10" s="294"/>
      <c r="M10" s="285"/>
      <c r="N10" s="306"/>
      <c r="O10" s="323" t="str">
        <f t="shared" si="0"/>
        <v/>
      </c>
      <c r="P10" s="112"/>
      <c r="Q10" s="115" t="str">
        <f>+IF(P10="","",IF(AND(OR(O10=Hoja2!$F$3,O10=Hoja2!$F$6),P10&lt;=50),"Bajo",IF(AND(O10=Hoja2!$F$11,P10&lt;=50),"Moderado",IF(AND(OR(O10=Hoja2!$F$3,O10=Hoja2!$F$6,O10=Hoja2!$F$11),P10&gt;50),"Alto","N/A"))))</f>
        <v/>
      </c>
      <c r="R10" s="68"/>
      <c r="S10" s="59"/>
      <c r="T10" s="128"/>
      <c r="U10" s="128"/>
      <c r="V10" s="129"/>
      <c r="W10" s="286"/>
      <c r="X10" s="116"/>
    </row>
    <row r="11" spans="1:24" ht="69" customHeight="1" x14ac:dyDescent="0.2">
      <c r="A11" s="314"/>
      <c r="B11" s="111"/>
      <c r="C11" s="112"/>
      <c r="D11" s="112"/>
      <c r="E11" s="113"/>
      <c r="F11" s="114"/>
      <c r="G11" s="128" t="str">
        <f>IF(F11="","",VLOOKUP(F11,Hoja2!$D$3:$H$12,3,0))</f>
        <v/>
      </c>
      <c r="H11" s="115" t="str">
        <f>IF(F11="","",VLOOKUP(F11,Hoja2!$D$3:$H$12,5,0))</f>
        <v/>
      </c>
      <c r="I11" s="285"/>
      <c r="J11" s="286"/>
      <c r="K11" s="277"/>
      <c r="L11" s="294"/>
      <c r="M11" s="285"/>
      <c r="N11" s="306"/>
      <c r="O11" s="323" t="str">
        <f t="shared" si="0"/>
        <v/>
      </c>
      <c r="P11" s="112"/>
      <c r="Q11" s="115" t="str">
        <f>+IF(P11="","",IF(AND(OR(O11=Hoja2!$F$3,O11=Hoja2!$F$6),P11&lt;=50),"Bajo",IF(AND(O11=Hoja2!$F$11,P11&lt;=50),"Moderado",IF(AND(OR(O11=Hoja2!$F$3,O11=Hoja2!$F$6,O11=Hoja2!$F$11),P11&gt;50),"Alto","N/A"))))</f>
        <v/>
      </c>
      <c r="R11" s="68"/>
      <c r="S11" s="59"/>
      <c r="T11" s="128"/>
      <c r="U11" s="128"/>
      <c r="V11" s="129"/>
      <c r="W11" s="286"/>
      <c r="X11" s="116"/>
    </row>
    <row r="12" spans="1:24" ht="69" customHeight="1" x14ac:dyDescent="0.2">
      <c r="A12" s="314"/>
      <c r="B12" s="111"/>
      <c r="C12" s="112"/>
      <c r="D12" s="112"/>
      <c r="E12" s="113"/>
      <c r="F12" s="114"/>
      <c r="G12" s="128" t="str">
        <f>IF(F12="","",VLOOKUP(F12,Hoja2!$D$3:$H$12,3,0))</f>
        <v/>
      </c>
      <c r="H12" s="115" t="str">
        <f>IF(F12="","",VLOOKUP(F12,Hoja2!$D$3:$H$12,5,0))</f>
        <v/>
      </c>
      <c r="I12" s="285"/>
      <c r="J12" s="286"/>
      <c r="K12" s="277"/>
      <c r="L12" s="294"/>
      <c r="M12" s="285"/>
      <c r="N12" s="306"/>
      <c r="O12" s="323" t="str">
        <f t="shared" si="0"/>
        <v/>
      </c>
      <c r="P12" s="112"/>
      <c r="Q12" s="115" t="str">
        <f>+IF(P12="","",IF(AND(OR(O12=Hoja2!$F$3,O12=Hoja2!$F$6),P12&lt;=50),"Bajo",IF(AND(O12=Hoja2!$F$11,P12&lt;=50),"Moderado",IF(AND(OR(O12=Hoja2!$F$3,O12=Hoja2!$F$6,O12=Hoja2!$F$11),P12&gt;50),"Alto","N/A"))))</f>
        <v/>
      </c>
      <c r="R12" s="68"/>
      <c r="S12" s="59"/>
      <c r="T12" s="128"/>
      <c r="U12" s="128"/>
      <c r="V12" s="129"/>
      <c r="W12" s="286"/>
      <c r="X12" s="116"/>
    </row>
    <row r="13" spans="1:24" ht="69" customHeight="1" x14ac:dyDescent="0.2">
      <c r="A13" s="314"/>
      <c r="B13" s="111"/>
      <c r="C13" s="112"/>
      <c r="D13" s="112"/>
      <c r="E13" s="113"/>
      <c r="F13" s="114"/>
      <c r="G13" s="128" t="str">
        <f>IF(F13="","",VLOOKUP(F13,Hoja2!$D$3:$H$12,3,0))</f>
        <v/>
      </c>
      <c r="H13" s="115" t="str">
        <f>IF(F13="","",VLOOKUP(F13,Hoja2!$D$3:$H$12,5,0))</f>
        <v/>
      </c>
      <c r="I13" s="285"/>
      <c r="J13" s="286"/>
      <c r="K13" s="277"/>
      <c r="L13" s="294"/>
      <c r="M13" s="285"/>
      <c r="N13" s="306"/>
      <c r="O13" s="323" t="str">
        <f t="shared" si="0"/>
        <v/>
      </c>
      <c r="P13" s="112"/>
      <c r="Q13" s="115" t="str">
        <f>+IF(P13="","",IF(AND(OR(O13=Hoja2!$F$3,O13=Hoja2!$F$6),P13&lt;=50),"Bajo",IF(AND(O13=Hoja2!$F$11,P13&lt;=50),"Moderado",IF(AND(OR(O13=Hoja2!$F$3,O13=Hoja2!$F$6,O13=Hoja2!$F$11),P13&gt;50),"Alto","N/A"))))</f>
        <v/>
      </c>
      <c r="R13" s="68"/>
      <c r="S13" s="59"/>
      <c r="T13" s="128"/>
      <c r="U13" s="128"/>
      <c r="V13" s="129"/>
      <c r="W13" s="286"/>
      <c r="X13" s="116"/>
    </row>
    <row r="14" spans="1:24" ht="69" customHeight="1" x14ac:dyDescent="0.2">
      <c r="A14" s="314"/>
      <c r="B14" s="111"/>
      <c r="C14" s="112"/>
      <c r="D14" s="112"/>
      <c r="E14" s="113"/>
      <c r="F14" s="114"/>
      <c r="G14" s="128" t="str">
        <f>IF(F14="","",VLOOKUP(F14,Hoja2!$D$3:$H$12,3,0))</f>
        <v/>
      </c>
      <c r="H14" s="115" t="str">
        <f>IF(F14="","",VLOOKUP(F14,Hoja2!$D$3:$H$12,5,0))</f>
        <v/>
      </c>
      <c r="I14" s="285"/>
      <c r="J14" s="286"/>
      <c r="K14" s="277"/>
      <c r="L14" s="294"/>
      <c r="M14" s="285"/>
      <c r="N14" s="306"/>
      <c r="O14" s="323" t="str">
        <f t="shared" si="0"/>
        <v/>
      </c>
      <c r="P14" s="112"/>
      <c r="Q14" s="115" t="str">
        <f>+IF(P14="","",IF(AND(OR(O14=Hoja2!$F$3,O14=Hoja2!$F$6),P14&lt;=50),"Bajo",IF(AND(O14=Hoja2!$F$11,P14&lt;=50),"Moderado",IF(AND(OR(O14=Hoja2!$F$3,O14=Hoja2!$F$6,O14=Hoja2!$F$11),P14&gt;50),"Alto","N/A"))))</f>
        <v/>
      </c>
      <c r="R14" s="68"/>
      <c r="S14" s="59"/>
      <c r="T14" s="128"/>
      <c r="U14" s="128"/>
      <c r="V14" s="129"/>
      <c r="W14" s="286"/>
      <c r="X14" s="116"/>
    </row>
    <row r="15" spans="1:24" ht="69" customHeight="1" x14ac:dyDescent="0.2">
      <c r="A15" s="314"/>
      <c r="B15" s="111"/>
      <c r="C15" s="112"/>
      <c r="D15" s="112"/>
      <c r="E15" s="113"/>
      <c r="F15" s="114"/>
      <c r="G15" s="128" t="str">
        <f>IF(F15="","",VLOOKUP(F15,Hoja2!$D$3:$H$12,3,0))</f>
        <v/>
      </c>
      <c r="H15" s="115" t="str">
        <f>IF(F15="","",VLOOKUP(F15,Hoja2!$D$3:$H$12,5,0))</f>
        <v/>
      </c>
      <c r="I15" s="285"/>
      <c r="J15" s="286"/>
      <c r="K15" s="277"/>
      <c r="L15" s="294"/>
      <c r="M15" s="285"/>
      <c r="N15" s="306"/>
      <c r="O15" s="323" t="str">
        <f t="shared" si="0"/>
        <v/>
      </c>
      <c r="P15" s="112"/>
      <c r="Q15" s="115" t="str">
        <f>+IF(P15="","",IF(AND(OR(O15=Hoja2!$F$3,O15=Hoja2!$F$6),P15&lt;=50),"Bajo",IF(AND(O15=Hoja2!$F$11,P15&lt;=50),"Moderado",IF(AND(OR(O15=Hoja2!$F$3,O15=Hoja2!$F$6,O15=Hoja2!$F$11),P15&gt;50),"Alto","N/A"))))</f>
        <v/>
      </c>
      <c r="R15" s="68"/>
      <c r="S15" s="59"/>
      <c r="T15" s="128"/>
      <c r="U15" s="128"/>
      <c r="V15" s="129"/>
      <c r="W15" s="286"/>
      <c r="X15" s="116"/>
    </row>
    <row r="16" spans="1:24" ht="69" customHeight="1" x14ac:dyDescent="0.2">
      <c r="A16" s="314"/>
      <c r="B16" s="111"/>
      <c r="C16" s="112"/>
      <c r="D16" s="112"/>
      <c r="E16" s="113"/>
      <c r="F16" s="114"/>
      <c r="G16" s="128" t="str">
        <f>IF(F16="","",VLOOKUP(F16,Hoja2!$D$3:$H$12,3,0))</f>
        <v/>
      </c>
      <c r="H16" s="115" t="str">
        <f>IF(F16="","",VLOOKUP(F16,Hoja2!$D$3:$H$12,5,0))</f>
        <v/>
      </c>
      <c r="I16" s="285"/>
      <c r="J16" s="286"/>
      <c r="K16" s="277"/>
      <c r="L16" s="294"/>
      <c r="M16" s="285"/>
      <c r="N16" s="306"/>
      <c r="O16" s="323" t="str">
        <f t="shared" si="0"/>
        <v/>
      </c>
      <c r="P16" s="112"/>
      <c r="Q16" s="115" t="str">
        <f>+IF(P16="","",IF(AND(OR(O16=Hoja2!$F$3,O16=Hoja2!$F$6),P16&lt;=50),"Bajo",IF(AND(O16=Hoja2!$F$11,P16&lt;=50),"Moderado",IF(AND(OR(O16=Hoja2!$F$3,O16=Hoja2!$F$6,O16=Hoja2!$F$11),P16&gt;50),"Alto","N/A"))))</f>
        <v/>
      </c>
      <c r="R16" s="68"/>
      <c r="S16" s="59"/>
      <c r="T16" s="128"/>
      <c r="U16" s="128"/>
      <c r="V16" s="129"/>
      <c r="W16" s="286"/>
      <c r="X16" s="116"/>
    </row>
    <row r="17" spans="1:24" ht="69" customHeight="1" x14ac:dyDescent="0.2">
      <c r="A17" s="314"/>
      <c r="B17" s="111"/>
      <c r="C17" s="112"/>
      <c r="D17" s="112"/>
      <c r="E17" s="113"/>
      <c r="F17" s="114"/>
      <c r="G17" s="128" t="str">
        <f>IF(F17="","",VLOOKUP(F17,Hoja2!$D$3:$H$12,3,0))</f>
        <v/>
      </c>
      <c r="H17" s="115"/>
      <c r="I17" s="285"/>
      <c r="J17" s="286"/>
      <c r="K17" s="277"/>
      <c r="L17" s="294"/>
      <c r="M17" s="285"/>
      <c r="N17" s="306"/>
      <c r="O17" s="323" t="str">
        <f t="shared" si="0"/>
        <v/>
      </c>
      <c r="P17" s="112"/>
      <c r="Q17" s="115" t="str">
        <f>+IF(P17="","",IF(AND(OR(O17=Hoja2!$F$3,O17=Hoja2!$F$6),P17&lt;=50),"Bajo",IF(AND(O17=Hoja2!$F$11,P17&lt;=50),"Moderado",IF(AND(OR(O17=Hoja2!$F$3,O17=Hoja2!$F$6,O17=Hoja2!$F$11),P17&gt;50),"Alto","N/A"))))</f>
        <v/>
      </c>
      <c r="R17" s="68"/>
      <c r="S17" s="59"/>
      <c r="T17" s="128"/>
      <c r="U17" s="128"/>
      <c r="V17" s="129"/>
      <c r="W17" s="286"/>
      <c r="X17" s="116"/>
    </row>
    <row r="18" spans="1:24" ht="69.95" customHeight="1" x14ac:dyDescent="0.2">
      <c r="A18" s="314"/>
      <c r="B18" s="111"/>
      <c r="C18" s="112"/>
      <c r="D18" s="112"/>
      <c r="E18" s="113"/>
      <c r="F18" s="114"/>
      <c r="G18" s="128" t="str">
        <f>IF(F18="","",VLOOKUP(F18,Hoja2!$D$3:$H$12,3,0))</f>
        <v/>
      </c>
      <c r="H18" s="115"/>
      <c r="I18" s="285"/>
      <c r="J18" s="286"/>
      <c r="K18" s="277"/>
      <c r="L18" s="294"/>
      <c r="M18" s="285"/>
      <c r="N18" s="306"/>
      <c r="O18" s="323" t="str">
        <f t="shared" si="0"/>
        <v/>
      </c>
      <c r="P18" s="112"/>
      <c r="Q18" s="115" t="str">
        <f>+IF(P18="","",IF(AND(OR(O18=Hoja2!$F$3,O18=Hoja2!$F$6),P18&lt;=50),"Bajo",IF(AND(O18=Hoja2!$F$11,P18&lt;=50),"Moderado",IF(AND(OR(O18=Hoja2!$F$3,O18=Hoja2!$F$6,O18=Hoja2!$F$11),P18&gt;50),"Alto","N/A"))))</f>
        <v/>
      </c>
      <c r="R18" s="68"/>
      <c r="S18" s="59"/>
      <c r="T18" s="128"/>
      <c r="U18" s="128"/>
      <c r="V18" s="129"/>
      <c r="W18" s="286"/>
      <c r="X18" s="116"/>
    </row>
    <row r="19" spans="1:24" ht="69.95" customHeight="1" x14ac:dyDescent="0.2">
      <c r="A19" s="314"/>
      <c r="B19" s="111"/>
      <c r="C19" s="112"/>
      <c r="D19" s="112"/>
      <c r="E19" s="113"/>
      <c r="F19" s="114"/>
      <c r="G19" s="128" t="str">
        <f>IF(F19="","",VLOOKUP(F19,Hoja2!$D$3:$H$12,3,0))</f>
        <v/>
      </c>
      <c r="H19" s="115"/>
      <c r="I19" s="285"/>
      <c r="J19" s="286"/>
      <c r="K19" s="277"/>
      <c r="L19" s="294"/>
      <c r="M19" s="285"/>
      <c r="N19" s="306"/>
      <c r="O19" s="323" t="str">
        <f t="shared" si="0"/>
        <v/>
      </c>
      <c r="P19" s="112"/>
      <c r="Q19" s="115" t="str">
        <f>+IF(P19="","",IF(AND(OR(O19=Hoja2!$F$3,O19=Hoja2!$F$6),P19&lt;=50),"Bajo",IF(AND(O19=Hoja2!$F$11,P19&lt;=50),"Moderado",IF(AND(OR(O19=Hoja2!$F$3,O19=Hoja2!$F$6,O19=Hoja2!$F$11),P19&gt;50),"Alto","N/A"))))</f>
        <v/>
      </c>
      <c r="R19" s="68"/>
      <c r="S19" s="59"/>
      <c r="T19" s="128"/>
      <c r="U19" s="128"/>
      <c r="V19" s="129"/>
      <c r="W19" s="286"/>
      <c r="X19" s="116"/>
    </row>
    <row r="20" spans="1:24" ht="69.95" customHeight="1" x14ac:dyDescent="0.2">
      <c r="A20" s="314"/>
      <c r="B20" s="111"/>
      <c r="C20" s="112"/>
      <c r="D20" s="112"/>
      <c r="E20" s="113"/>
      <c r="F20" s="114"/>
      <c r="G20" s="128" t="str">
        <f>IF(F20="","",VLOOKUP(F20,Hoja2!$D$3:$H$12,3,0))</f>
        <v/>
      </c>
      <c r="H20" s="115"/>
      <c r="I20" s="285"/>
      <c r="J20" s="286"/>
      <c r="K20" s="277"/>
      <c r="L20" s="294"/>
      <c r="M20" s="285"/>
      <c r="N20" s="306"/>
      <c r="O20" s="323" t="str">
        <f t="shared" si="0"/>
        <v/>
      </c>
      <c r="P20" s="112"/>
      <c r="Q20" s="115" t="str">
        <f>+IF(P20="","",IF(AND(OR(O20=Hoja2!$F$3,O20=Hoja2!$F$6),P20&lt;=50),"Bajo",IF(AND(O20=Hoja2!$F$11,P20&lt;=50),"Moderado",IF(AND(OR(O20=Hoja2!$F$3,O20=Hoja2!$F$6,O20=Hoja2!$F$11),P20&gt;50),"Alto","N/A"))))</f>
        <v/>
      </c>
      <c r="R20" s="68"/>
      <c r="S20" s="59"/>
      <c r="T20" s="128"/>
      <c r="U20" s="128"/>
      <c r="V20" s="129"/>
      <c r="W20" s="286"/>
      <c r="X20" s="116"/>
    </row>
    <row r="21" spans="1:24" ht="69.95" customHeight="1" x14ac:dyDescent="0.2">
      <c r="A21" s="314"/>
      <c r="B21" s="111"/>
      <c r="C21" s="112"/>
      <c r="D21" s="112"/>
      <c r="E21" s="113"/>
      <c r="F21" s="114"/>
      <c r="G21" s="128" t="str">
        <f>IF(F21="","",VLOOKUP(F21,Hoja2!$D$3:$H$12,3,0))</f>
        <v/>
      </c>
      <c r="H21" s="115"/>
      <c r="I21" s="285"/>
      <c r="J21" s="286"/>
      <c r="K21" s="277"/>
      <c r="L21" s="294"/>
      <c r="M21" s="285"/>
      <c r="N21" s="306"/>
      <c r="O21" s="323" t="str">
        <f t="shared" si="0"/>
        <v/>
      </c>
      <c r="P21" s="112"/>
      <c r="Q21" s="115" t="str">
        <f>+IF(P21="","",IF(AND(OR(O21=Hoja2!$F$3,O21=Hoja2!$F$6),P21&lt;=50),"Bajo",IF(AND(O21=Hoja2!$F$11,P21&lt;=50),"Moderado",IF(AND(OR(O21=Hoja2!$F$3,O21=Hoja2!$F$6,O21=Hoja2!$F$11),P21&gt;50),"Alto","N/A"))))</f>
        <v/>
      </c>
      <c r="R21" s="68"/>
      <c r="S21" s="59"/>
      <c r="T21" s="128"/>
      <c r="U21" s="128"/>
      <c r="V21" s="129"/>
      <c r="W21" s="286"/>
      <c r="X21" s="116"/>
    </row>
    <row r="22" spans="1:24" ht="69.95" customHeight="1" x14ac:dyDescent="0.2">
      <c r="A22" s="314"/>
      <c r="B22" s="111"/>
      <c r="C22" s="112"/>
      <c r="D22" s="112"/>
      <c r="E22" s="113"/>
      <c r="F22" s="114"/>
      <c r="G22" s="128" t="str">
        <f>IF(F22="","",VLOOKUP(F22,Hoja2!$D$3:$H$12,3,0))</f>
        <v/>
      </c>
      <c r="H22" s="115"/>
      <c r="I22" s="285"/>
      <c r="J22" s="286"/>
      <c r="K22" s="277"/>
      <c r="L22" s="294"/>
      <c r="M22" s="285"/>
      <c r="N22" s="306"/>
      <c r="O22" s="323" t="str">
        <f t="shared" si="0"/>
        <v/>
      </c>
      <c r="P22" s="112"/>
      <c r="Q22" s="115" t="str">
        <f>+IF(P22="","",IF(AND(OR(O22=Hoja2!$F$3,O22=Hoja2!$F$6),P22&lt;=50),"Bajo",IF(AND(O22=Hoja2!$F$11,P22&lt;=50),"Moderado",IF(AND(OR(O22=Hoja2!$F$3,O22=Hoja2!$F$6,O22=Hoja2!$F$11),P22&gt;50),"Alto","N/A"))))</f>
        <v/>
      </c>
      <c r="R22" s="68"/>
      <c r="S22" s="59"/>
      <c r="T22" s="128"/>
      <c r="U22" s="128"/>
      <c r="V22" s="129"/>
      <c r="W22" s="286"/>
      <c r="X22" s="116"/>
    </row>
    <row r="23" spans="1:24" ht="69.95" customHeight="1" x14ac:dyDescent="0.2">
      <c r="A23" s="314"/>
      <c r="B23" s="111"/>
      <c r="C23" s="112"/>
      <c r="D23" s="112"/>
      <c r="E23" s="113"/>
      <c r="F23" s="114"/>
      <c r="G23" s="128" t="str">
        <f>IF(F23="","",VLOOKUP(F23,Hoja2!$D$3:$H$12,3,0))</f>
        <v/>
      </c>
      <c r="H23" s="115"/>
      <c r="I23" s="285"/>
      <c r="J23" s="286"/>
      <c r="K23" s="277"/>
      <c r="L23" s="294"/>
      <c r="M23" s="285"/>
      <c r="N23" s="306"/>
      <c r="O23" s="323" t="str">
        <f t="shared" si="0"/>
        <v/>
      </c>
      <c r="P23" s="112"/>
      <c r="Q23" s="115" t="str">
        <f>+IF(P23="","",IF(AND(OR(O23=Hoja2!$F$3,O23=Hoja2!$F$6),P23&lt;=50),"Bajo",IF(AND(O23=Hoja2!$F$11,P23&lt;=50),"Moderado",IF(AND(OR(O23=Hoja2!$F$3,O23=Hoja2!$F$6,O23=Hoja2!$F$11),P23&gt;50),"Alto","N/A"))))</f>
        <v/>
      </c>
      <c r="R23" s="68"/>
      <c r="S23" s="59"/>
      <c r="T23" s="128"/>
      <c r="U23" s="128"/>
      <c r="V23" s="129"/>
      <c r="W23" s="286"/>
      <c r="X23" s="116"/>
    </row>
    <row r="24" spans="1:24" ht="69.95" customHeight="1" x14ac:dyDescent="0.2">
      <c r="A24" s="314"/>
      <c r="B24" s="111"/>
      <c r="C24" s="112"/>
      <c r="D24" s="112"/>
      <c r="E24" s="113"/>
      <c r="F24" s="114"/>
      <c r="G24" s="128" t="str">
        <f>IF(F24="","",VLOOKUP(F24,Hoja2!$D$3:$H$12,3,0))</f>
        <v/>
      </c>
      <c r="H24" s="115"/>
      <c r="I24" s="285"/>
      <c r="J24" s="286"/>
      <c r="K24" s="277"/>
      <c r="L24" s="294"/>
      <c r="M24" s="285"/>
      <c r="N24" s="306"/>
      <c r="O24" s="323" t="str">
        <f t="shared" si="0"/>
        <v/>
      </c>
      <c r="P24" s="112"/>
      <c r="Q24" s="115" t="str">
        <f>+IF(P24="","",IF(AND(OR(O24=Hoja2!$F$3,O24=Hoja2!$F$6),P24&lt;=50),"Bajo",IF(AND(O24=Hoja2!$F$11,P24&lt;=50),"Moderado",IF(AND(OR(O24=Hoja2!$F$3,O24=Hoja2!$F$6,O24=Hoja2!$F$11),P24&gt;50),"Alto","N/A"))))</f>
        <v/>
      </c>
      <c r="R24" s="68"/>
      <c r="S24" s="59"/>
      <c r="T24" s="128"/>
      <c r="U24" s="128"/>
      <c r="V24" s="129"/>
      <c r="W24" s="286"/>
      <c r="X24" s="116"/>
    </row>
    <row r="25" spans="1:24" ht="69.95" customHeight="1" thickBot="1" x14ac:dyDescent="0.25">
      <c r="A25" s="315"/>
      <c r="B25" s="117"/>
      <c r="C25" s="118"/>
      <c r="D25" s="118"/>
      <c r="E25" s="119"/>
      <c r="F25" s="120"/>
      <c r="G25" s="126" t="str">
        <f>IF(F25="","",VLOOKUP(F25,Hoja2!$D$3:$H$12,3,0))</f>
        <v/>
      </c>
      <c r="H25" s="121"/>
      <c r="I25" s="287"/>
      <c r="J25" s="288"/>
      <c r="K25" s="278"/>
      <c r="L25" s="295"/>
      <c r="M25" s="285"/>
      <c r="N25" s="307"/>
      <c r="O25" s="324" t="str">
        <f t="shared" si="0"/>
        <v/>
      </c>
      <c r="P25" s="118"/>
      <c r="Q25" s="121" t="str">
        <f>+IF(P25="","",IF(AND(OR(O25=Hoja2!$F$3,O25=Hoja2!$F$6),P25&lt;=50),"Bajo",IF(AND(O25=Hoja2!$F$11,P25&lt;=50),"Moderado",IF(AND(OR(O25=Hoja2!$F$3,O25=Hoja2!$F$6,O25=Hoja2!$F$11),P25&gt;50),"Alto","N/A"))))</f>
        <v/>
      </c>
      <c r="R25" s="69"/>
      <c r="S25" s="63"/>
      <c r="T25" s="126"/>
      <c r="U25" s="126"/>
      <c r="V25" s="127"/>
      <c r="W25" s="288"/>
      <c r="X25" s="122"/>
    </row>
  </sheetData>
  <mergeCells count="33">
    <mergeCell ref="O4:Q4"/>
    <mergeCell ref="O5:O6"/>
    <mergeCell ref="P5:P6"/>
    <mergeCell ref="I4:L4"/>
    <mergeCell ref="I5:J5"/>
    <mergeCell ref="K5:L5"/>
    <mergeCell ref="M4:N4"/>
    <mergeCell ref="M5:M6"/>
    <mergeCell ref="N5:N6"/>
    <mergeCell ref="A1:C3"/>
    <mergeCell ref="A4:A6"/>
    <mergeCell ref="B4:E4"/>
    <mergeCell ref="F4:H4"/>
    <mergeCell ref="D1:X1"/>
    <mergeCell ref="D2:X2"/>
    <mergeCell ref="D3:T3"/>
    <mergeCell ref="U3:X3"/>
    <mergeCell ref="R4:V4"/>
    <mergeCell ref="X4:X6"/>
    <mergeCell ref="B5:B6"/>
    <mergeCell ref="C5:C6"/>
    <mergeCell ref="D5:D6"/>
    <mergeCell ref="E5:E6"/>
    <mergeCell ref="W4:W6"/>
    <mergeCell ref="V5:V6"/>
    <mergeCell ref="F5:F6"/>
    <mergeCell ref="G5:G6"/>
    <mergeCell ref="H5:H6"/>
    <mergeCell ref="T5:T6"/>
    <mergeCell ref="U5:U6"/>
    <mergeCell ref="Q5:Q6"/>
    <mergeCell ref="R5:R6"/>
    <mergeCell ref="S5:S6"/>
  </mergeCells>
  <conditionalFormatting sqref="Q7:Q25">
    <cfRule type="expression" dxfId="0" priority="31">
      <formula>$Q$25</formula>
    </cfRule>
  </conditionalFormatting>
  <pageMargins left="0.59055118110236227" right="0.19685039370078741" top="0" bottom="0" header="0" footer="0.19685039370078741"/>
  <pageSetup paperSize="156" scale="38" orientation="landscape" r:id="rId1"/>
  <headerFooter>
    <oddFooter>&amp;L&amp;"Arial,Normal"&amp;6Calle 26 No.69-76 Edificio Elemento Torre 1, Piso 3 – C.P. 111071
PBX: 3779555 – Información: Línea 195
Sede Operativa - Atención al Ciudadano: Calle 22D No. 120-40
www.umv.gov.co&amp;C&amp;"Arial,Normal"&amp;6
Página &amp;P de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Hoja2!$D$3:$D$12</xm:f>
          </x14:formula1>
          <xm:sqref>F7:F25</xm:sqref>
        </x14:dataValidation>
        <x14:dataValidation type="list" allowBlank="1" showInputMessage="1" showErrorMessage="1">
          <x14:formula1>
            <xm:f>Hoja2!$B$4:$B$5</xm:f>
          </x14:formula1>
          <xm:sqref>I7:I25 W7:W25</xm:sqref>
        </x14:dataValidation>
        <x14:dataValidation type="list" allowBlank="1" showInputMessage="1" showErrorMessage="1">
          <x14:formula1>
            <xm:f>Hoja2!$D$15:$D$20</xm:f>
          </x14:formula1>
          <xm:sqref>M7:M25</xm:sqref>
        </x14:dataValidation>
        <x14:dataValidation type="list" allowBlank="1" showInputMessage="1" showErrorMessage="1">
          <x14:formula1>
            <xm:f>Hoja2!$J$2:$J$10</xm:f>
          </x14:formula1>
          <xm:sqref>C7:C25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showGridLines="0" zoomScale="70" zoomScaleNormal="70" workbookViewId="0">
      <selection activeCell="B4" sqref="B4"/>
    </sheetView>
  </sheetViews>
  <sheetFormatPr baseColWidth="10" defaultRowHeight="12.75" x14ac:dyDescent="0.2"/>
  <cols>
    <col min="1" max="1" width="3" customWidth="1"/>
    <col min="3" max="3" width="5.83203125" customWidth="1"/>
    <col min="4" max="4" width="94.83203125" customWidth="1"/>
    <col min="5" max="5" width="5.1640625" customWidth="1"/>
    <col min="6" max="6" width="10" customWidth="1"/>
    <col min="7" max="7" width="32.6640625" customWidth="1"/>
    <col min="8" max="8" width="20.6640625" customWidth="1"/>
    <col min="12" max="12" width="13.83203125" customWidth="1"/>
  </cols>
  <sheetData>
    <row r="1" spans="2:12" ht="24.75" customHeight="1" x14ac:dyDescent="0.2">
      <c r="D1" s="254"/>
      <c r="E1" s="254"/>
      <c r="F1" s="254"/>
      <c r="G1" s="254"/>
      <c r="H1" s="254"/>
      <c r="J1" s="250" t="s">
        <v>20</v>
      </c>
      <c r="K1" s="251"/>
      <c r="L1" s="252"/>
    </row>
    <row r="2" spans="2:12" ht="25.5" customHeight="1" x14ac:dyDescent="0.2">
      <c r="D2" s="28" t="s">
        <v>39</v>
      </c>
      <c r="E2" s="253" t="s">
        <v>5</v>
      </c>
      <c r="F2" s="253"/>
      <c r="G2" s="272"/>
      <c r="H2" s="274" t="s">
        <v>31</v>
      </c>
      <c r="I2" s="38"/>
      <c r="J2" s="255" t="s">
        <v>76</v>
      </c>
      <c r="K2" s="256"/>
      <c r="L2" s="257"/>
    </row>
    <row r="3" spans="2:12" ht="40.5" customHeight="1" x14ac:dyDescent="0.2">
      <c r="B3" s="33" t="s">
        <v>36</v>
      </c>
      <c r="C3" s="37"/>
      <c r="D3" s="264" t="s">
        <v>118</v>
      </c>
      <c r="E3" s="29" t="s">
        <v>25</v>
      </c>
      <c r="F3" s="30" t="s">
        <v>16</v>
      </c>
      <c r="G3" s="273" t="str">
        <f>+D3</f>
        <v>* Cuando se presenta cualquier incumplimiento a los procedimientos relacionados con los métodos de ensayo aplicados por el laboratorio, antes de enviar el informe de ensayo y este se pueda corregir sin afectar el resultado.</v>
      </c>
      <c r="H3" s="34" t="s">
        <v>126</v>
      </c>
      <c r="I3" s="27"/>
      <c r="J3" s="258" t="s">
        <v>28</v>
      </c>
      <c r="K3" s="259"/>
      <c r="L3" s="260"/>
    </row>
    <row r="4" spans="2:12" ht="40.5" customHeight="1" x14ac:dyDescent="0.2">
      <c r="B4" s="17" t="s">
        <v>14</v>
      </c>
      <c r="C4" s="26"/>
      <c r="D4" s="264" t="s">
        <v>53</v>
      </c>
      <c r="E4" s="29" t="s">
        <v>25</v>
      </c>
      <c r="F4" s="30" t="s">
        <v>16</v>
      </c>
      <c r="G4" s="273" t="str">
        <f t="shared" ref="G4:G11" si="0">+D4</f>
        <v>* Cuando en el proceso de revisión o aprobación del informe se encuentran inconsistencia en los datos, ya sea de los datos primarios del ensayo o en los cálculos.</v>
      </c>
      <c r="H4" s="34" t="s">
        <v>126</v>
      </c>
      <c r="I4" s="27"/>
      <c r="J4" s="261" t="s">
        <v>117</v>
      </c>
      <c r="K4" s="262"/>
      <c r="L4" s="263"/>
    </row>
    <row r="5" spans="2:12" ht="57" customHeight="1" x14ac:dyDescent="0.2">
      <c r="B5" s="18" t="s">
        <v>15</v>
      </c>
      <c r="C5" s="26"/>
      <c r="D5" s="265" t="s">
        <v>119</v>
      </c>
      <c r="E5" s="29" t="s">
        <v>25</v>
      </c>
      <c r="F5" s="30" t="s">
        <v>16</v>
      </c>
      <c r="G5" s="273" t="str">
        <f t="shared" si="0"/>
        <v>* Cuando se presenta algún incumplimiento en las condiciones ambientales, equipamiento, y sea detectado durante la ejecución del ensayo y este se pueda corregir sin afectar el resultado.</v>
      </c>
      <c r="H5" s="34" t="s">
        <v>126</v>
      </c>
      <c r="I5" s="27"/>
      <c r="J5" s="258" t="s">
        <v>77</v>
      </c>
      <c r="K5" s="259"/>
      <c r="L5" s="260"/>
    </row>
    <row r="6" spans="2:12" ht="30" customHeight="1" x14ac:dyDescent="0.2">
      <c r="C6" s="23"/>
      <c r="D6" s="266" t="s">
        <v>120</v>
      </c>
      <c r="E6" s="31" t="s">
        <v>26</v>
      </c>
      <c r="F6" s="30" t="s">
        <v>23</v>
      </c>
      <c r="G6" s="273" t="str">
        <f t="shared" si="0"/>
        <v>* Cuando después de revisar los datos primarios y los cálculos, se encuentran dudas en los resultados se solicita repetir el ensayo.</v>
      </c>
      <c r="H6" s="35" t="s">
        <v>51</v>
      </c>
      <c r="I6" s="27"/>
      <c r="J6" s="258" t="s">
        <v>29</v>
      </c>
      <c r="K6" s="259"/>
      <c r="L6" s="260"/>
    </row>
    <row r="7" spans="2:12" ht="30" customHeight="1" x14ac:dyDescent="0.2">
      <c r="D7" s="267" t="s">
        <v>121</v>
      </c>
      <c r="E7" s="31" t="s">
        <v>26</v>
      </c>
      <c r="F7" s="30" t="s">
        <v>23</v>
      </c>
      <c r="G7" s="273" t="str">
        <f t="shared" si="0"/>
        <v>* Cuando se presenta algún incumplimiento en las condiciones ambientales, equipamiento, y/o el personal que influya en la validez de los resultados, y sea detectado durante la ejecución del ensayo y este NO se pueda corregir sin afectar el resultado.</v>
      </c>
      <c r="H7" s="35" t="s">
        <v>51</v>
      </c>
      <c r="I7" s="27"/>
      <c r="J7" s="258" t="s">
        <v>78</v>
      </c>
      <c r="K7" s="259"/>
      <c r="L7" s="260"/>
    </row>
    <row r="8" spans="2:12" ht="51.75" customHeight="1" x14ac:dyDescent="0.2">
      <c r="D8" s="268" t="s">
        <v>54</v>
      </c>
      <c r="E8" s="31" t="s">
        <v>26</v>
      </c>
      <c r="F8" s="30" t="s">
        <v>23</v>
      </c>
      <c r="G8" s="273" t="str">
        <f t="shared" si="0"/>
        <v>* Si en el proceso de conservación del ítem de ensayo se presenta alguna desviación del método este ítem se desecha y se repite el ensayo.</v>
      </c>
      <c r="H8" s="35" t="s">
        <v>51</v>
      </c>
      <c r="I8" s="27"/>
      <c r="J8" s="261" t="s">
        <v>79</v>
      </c>
      <c r="K8" s="262"/>
      <c r="L8" s="263"/>
    </row>
    <row r="9" spans="2:12" ht="40.5" customHeight="1" x14ac:dyDescent="0.2">
      <c r="D9" s="269" t="s">
        <v>122</v>
      </c>
      <c r="E9" s="31" t="s">
        <v>26</v>
      </c>
      <c r="F9" s="30" t="s">
        <v>23</v>
      </c>
      <c r="G9" s="273" t="str">
        <f t="shared" si="0"/>
        <v>* Errores administrativos y/o incumplimiento con la solicitud del servicio que no afectan al resultado, después de haber sido enviado el informe.</v>
      </c>
      <c r="H9" s="35" t="s">
        <v>127</v>
      </c>
      <c r="I9" s="27"/>
      <c r="J9" s="258" t="s">
        <v>80</v>
      </c>
      <c r="K9" s="259"/>
      <c r="L9" s="260"/>
    </row>
    <row r="10" spans="2:12" ht="29.25" customHeight="1" x14ac:dyDescent="0.2">
      <c r="D10" s="269" t="s">
        <v>123</v>
      </c>
      <c r="E10" s="31" t="s">
        <v>26</v>
      </c>
      <c r="F10" s="30" t="s">
        <v>23</v>
      </c>
      <c r="G10" s="273" t="str">
        <f t="shared" si="0"/>
        <v>* Cuando se encuentran errores o inconsistencias entre el toma de datos y el informe de ensayo en los resultados enviados al cliente.</v>
      </c>
      <c r="H10" s="35" t="s">
        <v>127</v>
      </c>
      <c r="J10" s="258" t="s">
        <v>30</v>
      </c>
      <c r="K10" s="259"/>
      <c r="L10" s="260"/>
    </row>
    <row r="11" spans="2:12" ht="45.75" customHeight="1" x14ac:dyDescent="0.2">
      <c r="D11" s="270" t="s">
        <v>124</v>
      </c>
      <c r="E11" s="32" t="s">
        <v>27</v>
      </c>
      <c r="F11" s="30" t="s">
        <v>17</v>
      </c>
      <c r="G11" s="273" t="str">
        <f t="shared" si="0"/>
        <v>* Cuando se presenta cualquier incumplimiento a los procedimientos relacionados con los métodos de ensayo aplicados por el laboratorio, después de haber sido enviado el informe  y este NO se pueda corregir sin afectar el resultado.</v>
      </c>
      <c r="H11" s="35" t="s">
        <v>51</v>
      </c>
      <c r="J11" s="23"/>
    </row>
    <row r="12" spans="2:12" ht="34.5" customHeight="1" x14ac:dyDescent="0.2">
      <c r="D12" s="271" t="s">
        <v>125</v>
      </c>
      <c r="E12" s="32" t="s">
        <v>27</v>
      </c>
      <c r="F12" s="30" t="s">
        <v>17</v>
      </c>
      <c r="G12" s="273" t="str">
        <f t="shared" ref="G12" si="1">+D12</f>
        <v>* Cuando se requiere repetir el ensayo y no cuenta con material para dicha repetición, se anula el trabajo.</v>
      </c>
      <c r="H12" s="275" t="s">
        <v>128</v>
      </c>
    </row>
    <row r="13" spans="2:12" ht="45" customHeight="1" x14ac:dyDescent="0.2">
      <c r="I13" s="296"/>
      <c r="J13" s="296"/>
    </row>
    <row r="14" spans="2:12" ht="45" customHeight="1" x14ac:dyDescent="0.2">
      <c r="D14" s="299" t="s">
        <v>144</v>
      </c>
      <c r="E14" s="300"/>
    </row>
    <row r="15" spans="2:12" ht="45" customHeight="1" x14ac:dyDescent="0.2">
      <c r="D15" s="301" t="s">
        <v>138</v>
      </c>
      <c r="E15" s="301"/>
    </row>
    <row r="16" spans="2:12" ht="52.5" customHeight="1" x14ac:dyDescent="0.2">
      <c r="D16" s="302" t="s">
        <v>139</v>
      </c>
      <c r="E16" s="302"/>
      <c r="F16" s="297"/>
      <c r="G16" s="297"/>
      <c r="H16" s="297"/>
    </row>
    <row r="17" spans="4:8" ht="71.25" customHeight="1" x14ac:dyDescent="0.2">
      <c r="D17" s="302" t="s">
        <v>140</v>
      </c>
      <c r="E17" s="302"/>
      <c r="F17" s="298"/>
      <c r="G17" s="298"/>
      <c r="H17" s="298"/>
    </row>
    <row r="18" spans="4:8" ht="14.25" x14ac:dyDescent="0.2">
      <c r="D18" s="303" t="s">
        <v>143</v>
      </c>
      <c r="E18" s="303"/>
      <c r="F18" s="298"/>
      <c r="G18" s="298"/>
      <c r="H18" s="298"/>
    </row>
    <row r="19" spans="4:8" ht="15.75" customHeight="1" x14ac:dyDescent="0.2">
      <c r="D19" s="302" t="s">
        <v>141</v>
      </c>
      <c r="E19" s="302"/>
      <c r="F19" s="298"/>
      <c r="G19" s="298"/>
      <c r="H19" s="298"/>
    </row>
    <row r="20" spans="4:8" ht="20.100000000000001" customHeight="1" x14ac:dyDescent="0.2">
      <c r="D20" s="302" t="s">
        <v>142</v>
      </c>
      <c r="E20" s="302"/>
    </row>
    <row r="21" spans="4:8" ht="20.100000000000001" customHeight="1" x14ac:dyDescent="0.2"/>
    <row r="22" spans="4:8" ht="20.100000000000001" customHeight="1" x14ac:dyDescent="0.2">
      <c r="E22" s="25"/>
    </row>
    <row r="23" spans="4:8" ht="20.100000000000001" customHeight="1" x14ac:dyDescent="0.2"/>
  </sheetData>
  <mergeCells count="19">
    <mergeCell ref="D15:E15"/>
    <mergeCell ref="D16:E16"/>
    <mergeCell ref="D17:E17"/>
    <mergeCell ref="D19:E19"/>
    <mergeCell ref="D18:E18"/>
    <mergeCell ref="D20:E20"/>
    <mergeCell ref="J9:L9"/>
    <mergeCell ref="J10:L10"/>
    <mergeCell ref="I13:J13"/>
    <mergeCell ref="J4:L4"/>
    <mergeCell ref="J5:L5"/>
    <mergeCell ref="J6:L6"/>
    <mergeCell ref="J7:L7"/>
    <mergeCell ref="J8:L8"/>
    <mergeCell ref="J1:L1"/>
    <mergeCell ref="E2:G2"/>
    <mergeCell ref="D1:H1"/>
    <mergeCell ref="J2:L2"/>
    <mergeCell ref="J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Matriz TNC</vt:lpstr>
      <vt:lpstr>Matriz TNC 2024</vt:lpstr>
      <vt:lpstr>CEI-FM-029</vt:lpstr>
      <vt:lpstr>CEI-FM-028</vt:lpstr>
      <vt:lpstr>Matriz TNC 2025</vt:lpstr>
      <vt:lpstr>Hoja2</vt:lpstr>
      <vt:lpstr>'CEI-FM-028'!Área_de_impresión</vt:lpstr>
      <vt:lpstr>'CEI-FM-029'!Área_de_impresión</vt:lpstr>
      <vt:lpstr>'Matriz TNC'!Área_de_impresión</vt:lpstr>
      <vt:lpstr>'Matriz TNC 2024'!Área_de_impresión</vt:lpstr>
      <vt:lpstr>'Matriz TNC 2025'!Área_de_impresión</vt:lpstr>
      <vt:lpstr>estado</vt:lpstr>
      <vt:lpstr>'CEI-FM-029'!evidencias</vt:lpstr>
      <vt:lpstr>evidencias</vt:lpstr>
      <vt:lpstr>'CEI-FM-029'!origen</vt:lpstr>
      <vt:lpstr>origen</vt:lpstr>
      <vt:lpstr>'CEI-FM-029'!tipoaccion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Sonia Gaviria</dc:creator>
  <cp:lastModifiedBy>Mercy Alejandra Rivera Fonseca</cp:lastModifiedBy>
  <cp:lastPrinted>2024-09-17T20:11:51Z</cp:lastPrinted>
  <dcterms:created xsi:type="dcterms:W3CDTF">2018-08-08T15:37:24Z</dcterms:created>
  <dcterms:modified xsi:type="dcterms:W3CDTF">2025-09-18T19:45:59Z</dcterms:modified>
</cp:coreProperties>
</file>