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o.guapacha\Downloads\"/>
    </mc:Choice>
  </mc:AlternateContent>
  <bookViews>
    <workbookView xWindow="0" yWindow="0" windowWidth="19200" windowHeight="6930"/>
  </bookViews>
  <sheets>
    <sheet name="GLAB-FM-118-V1" sheetId="1" r:id="rId1"/>
    <sheet name="Control de cambios "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Fill" localSheetId="0" hidden="1">#REF!</definedName>
    <definedName name="_Fill" hidden="1">#REF!</definedName>
    <definedName name="_Key1" localSheetId="0" hidden="1">[2]OCTUBRE!#REF!</definedName>
    <definedName name="_Key1" hidden="1">[3]OCTUBRE!#REF!</definedName>
    <definedName name="_Order1" hidden="1">255</definedName>
    <definedName name="_Order2" hidden="1">255</definedName>
    <definedName name="_Regression_Out" localSheetId="0" hidden="1">[4]L!#REF!</definedName>
    <definedName name="_Regression_Out" hidden="1">[4]L!#REF!</definedName>
    <definedName name="_Regression_X" localSheetId="0" hidden="1">#REF!</definedName>
    <definedName name="_Regression_X" hidden="1">#REF!</definedName>
    <definedName name="_Regression_Y" localSheetId="0" hidden="1">#REF!</definedName>
    <definedName name="_Regression_Y" hidden="1">#REF!</definedName>
    <definedName name="_Sort" localSheetId="0" hidden="1">[2]OCTUBRE!#REF!</definedName>
    <definedName name="_Sort" hidden="1">[3]OCTUBRE!#REF!</definedName>
    <definedName name="AC" localSheetId="0" hidden="1">#REF!</definedName>
    <definedName name="AC" hidden="1">#REF!</definedName>
    <definedName name="aprobo" localSheetId="0">INDEX([5]firmas!$C$33:$C$35,MATCH('[5]INV 222-13 '!$AA$45:$AJ$45,[5]firmas!$A$33:$A$35,0))</definedName>
    <definedName name="aprobo">INDEX(#REF!,MATCH('[6]INV 222-13 '!#REF!,#REF!,0))</definedName>
    <definedName name="APROBO_A">INDEX([7]firmas!$C$33:$C$35,MATCH([7]ANGULARIDAD!$AK$29,[7]firmas!$A$33:$A$35,0))</definedName>
    <definedName name="Aprobo_firmas">INDEX([8]firmas!$C$39:$C$41,MATCH('[8]Formato '!#REF!,[8]firmas!$A$39:$A$41,0))</definedName>
    <definedName name="Aprobo_Gra_1">INDEX([9]firmas!$C$39:$C$41,MATCH('[9]4. CLASIFICACION M1'!$J$48:$P$48,[9]firmas!$A$39:$A$41,0))</definedName>
    <definedName name="Aprobo_Gra_2">INDEX([9]firmas!$C$39:$C$41,MATCH('[9]8. CLASIFICACION M2'!$J$48:$P$48,[9]firmas!$A$39:$A$41,0))</definedName>
    <definedName name="Aprobo_Gra_3">INDEX([9]firmas!$C$39:$C$41,MATCH('[9]12. CLASIFICACION M3'!$J$48:$P$48,[9]firmas!$A$39:$A$41,0))</definedName>
    <definedName name="aprobofirmas" localSheetId="0">INDEX([10]firmas!$C$33:$C$35,MATCH('[10]LIMITES M3'!$C$52:$E$52,[10]firmas!$A$33:$A$35,0))</definedName>
    <definedName name="aprobofirmas">INDEX(#REF!,MATCH(#REF!,#REF!,0))</definedName>
    <definedName name="aprobofirmas1" localSheetId="0">INDEX([11]firmas!$C$33:$C$35,MATCH('[11]REG FOTOGRAFICO'!$N$55:$Q$55,[11]firmas!$A$33:$A$35,0))</definedName>
    <definedName name="aprobofirmas1">INDEX([12]firmas!$C$33:$C$35,MATCH('[12]RESUMEN '!$V$45:$X$45,[12]firmas!$A$33:$A$35,0))</definedName>
    <definedName name="aprobofirmas10" localSheetId="0">INDEX([13]firmas!$C$33:$C$35,MATCH('[13]CF - IF '!$Y$43,[13]firmas!$A$33:$A$35,0))</definedName>
    <definedName name="aprobofirmas10">INDEX(#REF!,MATCH(#REF!,#REF!,0))</definedName>
    <definedName name="aprobofirmas11" localSheetId="0">INDEX([13]firmas!$C$33:$C$35,MATCH([13]ANGULARIDAD!$AK$29,[13]firmas!$A$33:$A$35,0))</definedName>
    <definedName name="aprobofirmas11">INDEX(#REF!,MATCH(#REF!,#REF!,0))</definedName>
    <definedName name="aprobofirmas12" localSheetId="0">INDEX([13]firmas!$C$33:$C$35,MATCH([13]PROCTOR!$I$42,[13]firmas!$A$33:$A$35,0))</definedName>
    <definedName name="aprobofirmas12">INDEX(#REF!,MATCH(#REF!,#REF!,0))</definedName>
    <definedName name="aprobofirmas13" localSheetId="0">INDEX([13]firmas!$C$33:$C$35,MATCH('[13] CBR 1'!$AP$55:$AQ$55,[13]firmas!$A$33:$A$35,0))</definedName>
    <definedName name="aprobofirmas13">INDEX(#REF!,MATCH(#REF!,#REF!,0))</definedName>
    <definedName name="aprobofirmas14" localSheetId="0">INDEX([13]firmas!$C$33:$C$35,MATCH('[13] CBR (2)'!$G$55:$H$55,[13]firmas!$A$33:$A$35,0))</definedName>
    <definedName name="aprobofirmas14">INDEX(#REF!,MATCH(#REF!,#REF!,0))</definedName>
    <definedName name="aprobofirmas2" localSheetId="0">INDEX([11]firmas!$C$33:$C$35,MATCH('[11]CONO DINAMICO'!$L$57:$O$57,[11]firmas!$A$33:$A$35,0))</definedName>
    <definedName name="aprobofirmas2">INDEX(#REF!,MATCH(#REF!,#REF!,0))</definedName>
    <definedName name="aprobofirmas3" localSheetId="0">INDEX([11]firmas!$C$33:$C$35,MATCH('[14]CLASIFICACION M1'!$N$61:$P$61,[11]firmas!$A$33:$A$35,0))</definedName>
    <definedName name="aprobofirmas3">INDEX(#REF!,MATCH(#REF!,#REF!,0))</definedName>
    <definedName name="aprobofirmas3M1">INDEX([15]firmas!$C$33:$C$35,MATCH('[15]CLASIFICACION M1'!$J$48,[15]firmas!$A$33:$A$35,0))</definedName>
    <definedName name="Aprobofirmas4" localSheetId="0">INDEX([11]firmas!$C$33:$C$35,MATCH(#REF!,[11]firmas!$A$33:$A$35,0))</definedName>
    <definedName name="aprobofirmas4">INDEX(#REF!,MATCH(#REF!,#REF!,0))</definedName>
    <definedName name="Aprobofirmas5" localSheetId="0">INDEX('GLAB-FM-118-V1'!$AF$23:$AF$31,MATCH('GLAB-FM-118-V1'!$A$47,'GLAB-FM-118-V1'!$AD$23:$AD$31,0))</definedName>
    <definedName name="aprobofirmas5">INDEX(#REF!,MATCH(#REF!,#REF!,0))</definedName>
    <definedName name="Aprobofirmas6" localSheetId="0">INDEX([11]firmas!$C$33:$C$35,MATCH('[11]CLASIFICACION M2'!$N$61:$P$61,[11]firmas!$A$33:$A$35,0))</definedName>
    <definedName name="aprobofirmas6">INDEX(#REF!,MATCH(#REF!,#REF!,0))</definedName>
    <definedName name="Aprobofirmas7" localSheetId="0">INDEX([11]firmas!$C$33:$C$35,MATCH('[11]M.O.  M2'!$I$27:$O$27,[11]firmas!$A$33:$A$35,0))</definedName>
    <definedName name="aprobofirmas7">INDEX(#REF!,MATCH(#REF!,#REF!,0))</definedName>
    <definedName name="Aprobofirmas8" localSheetId="0">INDEX([11]firmas!$C$33:$C$35,MATCH('[11]CLASIFICACION M3'!$N$61:$P$61,[11]firmas!$A$33:$A$35,0))</definedName>
    <definedName name="aprobofirmas8">INDEX([12]firmas!$C$33:$C$35,MATCH([12]EQUIVALENTE!$J$29,[12]firmas!$A$33:$A$35,0))</definedName>
    <definedName name="Aprobofirmas9" localSheetId="0">INDEX([11]firmas!$C$33:$C$35,MATCH('[11]M.O.  M3'!$I$27:$O$27,[11]firmas!$A$33:$A$35,0))</definedName>
    <definedName name="aprobofirmas9">INDEX(#REF!,MATCH(#REF!,#REF!,0))</definedName>
    <definedName name="aprobofirmasD" localSheetId="0">INDEX([16]firmas!$C$33:$C$35,MATCH('[16]Desgaste '!$T$36:$Z$36,[16]firmas!$A$33:$A$35,0))</definedName>
    <definedName name="aprobofirmasD">INDEX([17]firmas!$C$33:$C$35,MATCH('[17]Desgaste '!$T$36:$Z$36,[17]firmas!$A$33:$A$35,0))</definedName>
    <definedName name="aprobofirmasMO" localSheetId="0">INDEX([18]firmas!$C$33:$C$35,MATCH([18]COLORIMETRIA!$J$31,[18]firmas!$A$33:$A$35,0))</definedName>
    <definedName name="aprobofirmasMO">INDEX(#REF!,MATCH(#REF!,#REF!,0))</definedName>
    <definedName name="AproboMO_M2" localSheetId="0">INDEX([10]firmas!$C$31:$C$33,MATCH('[10]M.O.  M2'!$I$29:$O$29,[10]firmas!$A$31:$A$33,0))</definedName>
    <definedName name="AproboMO_M2">INDEX([19]firmas!$C$31:$C$33,MATCH('[19]M.O.  M2'!$I$29:$O$29,[19]firmas!$A$31:$A$33,0))</definedName>
    <definedName name="AproboMO_M3" localSheetId="0">INDEX([10]firmas!$C$31:$C$33,MATCH('[10]M.O.  M3'!$I$29:$O$29,[10]firmas!$A$31:$A$33,0))</definedName>
    <definedName name="AproboMO_M3">INDEX([19]firmas!$C$31:$C$33,MATCH('[19]M.O.  M3'!$I$29:$O$29,[19]firmas!$A$31:$A$33,0))</definedName>
    <definedName name="aprobonombres" localSheetId="0">[11]firmas!$A$33:$A$35</definedName>
    <definedName name="aprobonombres">#REF!</definedName>
    <definedName name="_xlnm.Print_Area" localSheetId="0">'GLAB-FM-118-V1'!$A$1:$Z$51</definedName>
    <definedName name="ELABORA_A">INDEX([7]firmas!$C$2:$C$26,MATCH([7]ANGULARIDAD!$L$29,[7]firmas!$A$2:$A$26,0))</definedName>
    <definedName name="Elaboro_firmas">INDEX([8]firmas!$C$2:$C$32,MATCH('[8]Formato '!#REF!,[8]firmas!$A$2:$A$32,0))</definedName>
    <definedName name="elaborocargo" localSheetId="0">[11]firmas!$B$11:$B$13</definedName>
    <definedName name="elaborocargo">[20]firmas!$B$11:$B$13</definedName>
    <definedName name="elaborofirmas">INDEX(#REF!,MATCH(#REF!,#REF!,0))</definedName>
    <definedName name="elaborofirmas1" localSheetId="0">INDEX([11]firmas!$C$2:$C$26,MATCH('[11]REG FOTOGRAFICO'!$F$55:$I$55,[11]firmas!$A$2:$A$26,0))</definedName>
    <definedName name="elaborofirmas1">INDEX(#REF!,MATCH(#REF!,#REF!,0))</definedName>
    <definedName name="elaborofirmas10" localSheetId="0">INDEX([13]firmas!$C$2:$C$26,MATCH('[13]CF - IF '!$G$43,[13]firmas!$A$2:$A$26,0))</definedName>
    <definedName name="elaborofirmas10">INDEX(#REF!,MATCH(#REF!,#REF!,0))</definedName>
    <definedName name="elaborofirmas11" localSheetId="0">INDEX([13]firmas!$C$2:$C$26,MATCH([13]ANGULARIDAD!$L$29,[13]firmas!$A$2:$A$26,0))</definedName>
    <definedName name="elaborofirmas11">INDEX(#REF!,MATCH(#REF!,#REF!,0))</definedName>
    <definedName name="elaborofirmas12" localSheetId="0">INDEX([13]firmas!$C$2:$C$26,MATCH([13]PROCTOR!$C$42,[13]firmas!$A$2:$A$26,0))</definedName>
    <definedName name="elaborofirmas12">INDEX(#REF!,MATCH(#REF!,#REF!,0))</definedName>
    <definedName name="elaborofirmas13" localSheetId="0">INDEX([13]firmas!$C$2:$C$26,MATCH('[13] CBR 1'!$AL$55:$AM$55,[13]firmas!$A$2:$A$26,0))</definedName>
    <definedName name="elaborofirmas13">INDEX(#REF!,MATCH(#REF!,#REF!,0))</definedName>
    <definedName name="elaborofirmas14" localSheetId="0">INDEX([13]firmas!$C$2:$C$26,MATCH('[13] CBR (2)'!$C$55,[13]firmas!$A$2:$A$26,0))</definedName>
    <definedName name="elaborofirmas14">INDEX(#REF!,MATCH(#REF!,#REF!,0))</definedName>
    <definedName name="elaborofirmas2" localSheetId="0">INDEX([11]firmas!$C$2:$C$26,MATCH('[11]CONO DINAMICO'!$C$57:$F$57,[11]firmas!$A$2:$A$26,0))</definedName>
    <definedName name="elaborofirmas2">INDEX(#REF!,MATCH(#REF!,#REF!,0))</definedName>
    <definedName name="elaborofirmas3" localSheetId="0">INDEX([11]firmas!$C$2:$C$26,MATCH('[14]CLASIFICACION M1'!$E$61:$I$61,[11]firmas!$A$2:$A$26,0))</definedName>
    <definedName name="elaborofirmas3">INDEX(#REF!,MATCH(#REF!,#REF!,0))</definedName>
    <definedName name="elaborofirmas4" localSheetId="0">INDEX([11]firmas!$C$2:$C$26,MATCH(#REF!,[11]firmas!$A$2:$A$26,0))</definedName>
    <definedName name="elaborofirmas4">INDEX(#REF!,MATCH(#REF!,#REF!,0))</definedName>
    <definedName name="elaborofirmas5" localSheetId="0">INDEX([11]firmas!$C$2:$C$26,MATCH('GLAB-FM-118-V1'!#REF!,[11]firmas!$A$2:$A$26,0))</definedName>
    <definedName name="elaborofirmas5">INDEX(#REF!,MATCH(#REF!,#REF!,0))</definedName>
    <definedName name="elaborofirmas6" localSheetId="0">INDEX([11]firmas!$C$2:$C$26,MATCH('[11]CLASIFICACION M2'!$E$61:$I$61,[11]firmas!$A$2:$A$26,0))</definedName>
    <definedName name="elaborofirmas6">INDEX(#REF!,MATCH(#REF!,#REF!,0))</definedName>
    <definedName name="elaborofirmas7" localSheetId="0">INDEX([11]firmas!$C$2:$C$26,MATCH('[11]M.O.  M2'!$C$27:$E$27,[11]firmas!$A$2:$A$26,0))</definedName>
    <definedName name="elaborofirmas7">INDEX(#REF!,MATCH(#REF!,#REF!,0))</definedName>
    <definedName name="elaborofirmas8" localSheetId="0">INDEX([11]firmas!$C$2:$C$26,MATCH('[11]CLASIFICACION M3'!$E$61:$I$61,[11]firmas!$A$2:$A$26,0))</definedName>
    <definedName name="elaborofirmas8">INDEX([12]firmas!$C$2:$C$26,MATCH([12]EQUIVALENTE!$D$29,[12]firmas!$A$2:$A$26,0))</definedName>
    <definedName name="elaborofirmas9" localSheetId="0">INDEX([11]firmas!$C$2:$C$26,MATCH('[11]M.O.  M3'!$C$27:$E$27,[11]firmas!$A$2:$A$26,0))</definedName>
    <definedName name="elaborofirmas9">INDEX(#REF!,MATCH(#REF!,#REF!,0))</definedName>
    <definedName name="elaborofirmasD" localSheetId="0">INDEX([16]firmas!$C$2:$C$26,MATCH('[16]Desgaste '!$F$36:$L$36,[16]firmas!$A$2:$A$26,0))</definedName>
    <definedName name="elaborofirmasD">INDEX([17]firmas!$C$2:$C$26,MATCH('[17]Desgaste '!$F$36:$L$36,[17]firmas!$A$2:$A$26,0))</definedName>
    <definedName name="elaborofirmasMO" localSheetId="0">INDEX([18]firmas!$C$2:$C$26,MATCH([18]COLORIMETRIA!$D$31,[18]firmas!$A$2:$A$26,0))</definedName>
    <definedName name="elaborofirmasMO">INDEX(#REF!,MATCH(#REF!,#REF!,0))</definedName>
    <definedName name="ElaboroMO_M2" localSheetId="0">INDEX([10]firmas!$C$2:$C$24,MATCH('[10]M.O.  M2'!$C$29:$E$29,[10]firmas!$A$2:$A$24,0))</definedName>
    <definedName name="ElaboroMO_M2">INDEX([19]firmas!$C$2:$C$24,MATCH('[19]M.O.  M2'!$C$29:$E$29,[19]firmas!$A$2:$A$24,0))</definedName>
    <definedName name="ElaboroMO_M3" localSheetId="0">INDEX([10]firmas!$C$2:$C$24,MATCH('[10]M.O.  M3'!$C$29:$E$29,[10]firmas!$A$2:$A$24,0))</definedName>
    <definedName name="ElaboroMO_M3">INDEX([19]firmas!$C$2:$C$24,MATCH('[19]M.O.  M3'!$C$29:$E$29,[19]firmas!$A$2:$A$24,0))</definedName>
    <definedName name="Elaboronombres" localSheetId="0">[11]firmas!$A$2:$A$26</definedName>
    <definedName name="Elaboronombres">#REF!</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KK" localSheetId="0" hidden="1">[3]OCTUBRE!#REF!</definedName>
    <definedName name="KK" hidden="1">[3]OCTUBRE!#REF!</definedName>
    <definedName name="Ojo" localSheetId="0" hidden="1">#REF!</definedName>
    <definedName name="Ojo" hidden="1">#REF!</definedName>
    <definedName name="pendiente" localSheetId="0" hidden="1">#REF!</definedName>
    <definedName name="pendiente" hidden="1">#REF!</definedName>
    <definedName name="pruebanombres">#REF!</definedName>
    <definedName name="realizocargo" localSheetId="0">[11]firmas!$B$28:$B$30</definedName>
    <definedName name="realizocargo">[19]firmas!$B$26:$B$28</definedName>
    <definedName name="REVISO_A">INDEX([7]firmas!$C$28:$C$31,MATCH([7]ANGULARIDAD!$W$29:$X$43,[7]firmas!$A$28:$A$31,0))</definedName>
    <definedName name="Reviso_firmas">INDEX([8]firmas!$C$34:$C$37,MATCH('[8]Formato '!#REF!,[8]firmas!$A$34:$A$37,0))</definedName>
    <definedName name="revisocargo">[20]firmas!$B$28:$B$30</definedName>
    <definedName name="revisoea" localSheetId="0">INDEX([11]firmas!$C$28:$C$31,MATCH([11]EQUIVALENTE!$G$29,[11]firmas!$A$28:$A$31,0))</definedName>
    <definedName name="revisoea">INDEX(#REF!,MATCH(#REF!,#REF!,0))</definedName>
    <definedName name="revisofirmas">INDEX(#REF!,MATCH(#REF!,#REF!,0))</definedName>
    <definedName name="revisofirmas1" localSheetId="0">INDEX([11]firmas!$C$28:$C$31,MATCH('[11]REG FOTOGRAFICO'!$J$55:$M$55,[11]firmas!$A$28:$A$31,0))</definedName>
    <definedName name="revisofirmas1">INDEX(#REF!,MATCH(#REF!,#REF!,0))</definedName>
    <definedName name="revisofirmas10" localSheetId="0">INDEX([13]firmas!$C$28:$C$31,MATCH('[13]CF - IF '!$M$43:$X$43,[13]firmas!$A$28:$A$31,0))</definedName>
    <definedName name="revisofirmas10">INDEX(#REF!,MATCH(#REF!,#REF!,0))</definedName>
    <definedName name="revisofirmas11" localSheetId="0">INDEX([13]firmas!$C$28:$C$31,MATCH([13]ANGULARIDAD!$W$29:$X$43,[13]firmas!$A$28:$A$31,0))</definedName>
    <definedName name="revisofirmas11">INDEX(#REF!,MATCH(#REF!,#REF!,0))</definedName>
    <definedName name="revisofirmas12" localSheetId="0">INDEX([13]firmas!$C$28:$C$31,MATCH([13]PROCTOR!$F$42,[13]firmas!$A$28:$A$31,0))</definedName>
    <definedName name="revisofirmas12">INDEX(#REF!,MATCH(#REF!,#REF!,0))</definedName>
    <definedName name="revisofirmas13" localSheetId="0">INDEX([13]firmas!$C$28:$C$31,MATCH('[13] CBR 1'!$AN$55:$AO$55,[13]firmas!$A$28:$A$31,0))</definedName>
    <definedName name="revisofirmas13">INDEX(#REF!,MATCH(#REF!,#REF!,0))</definedName>
    <definedName name="revisofirmas14" localSheetId="0">INDEX([13]firmas!$C$28:$C$31,MATCH('[13] CBR (2)'!$E$55:$F$55,[13]firmas!$A$28:$A$31,0))</definedName>
    <definedName name="revisofirmas14">INDEX(#REF!,MATCH(#REF!,#REF!,0))</definedName>
    <definedName name="revisofirmas2" localSheetId="0">INDEX([11]firmas!$C$28:$C$31,MATCH('[11]CONO DINAMICO'!$G$57:$K$57,[11]firmas!$A$28:$A$31,0))</definedName>
    <definedName name="revisofirmas2">INDEX(#REF!,MATCH(#REF!,#REF!,0))</definedName>
    <definedName name="revisofirmas3" localSheetId="0">INDEX([11]firmas!$C$28:$C$31,MATCH('[14]CLASIFICACION M1'!$J$61:$M$61,[11]firmas!$A$28:$A$31,0))</definedName>
    <definedName name="revisofirmas3">INDEX(#REF!,MATCH(#REF!,#REF!,0))</definedName>
    <definedName name="revisofirmas4" localSheetId="0">INDEX([11]firmas!$C$28:$C$31,MATCH(#REF!,[11]firmas!$A$28:$A$31,0))</definedName>
    <definedName name="revisofirmas4">INDEX(#REF!,MATCH(#REF!,#REF!,0))</definedName>
    <definedName name="revisofirmas5" localSheetId="0">INDEX('GLAB-FM-118-V1'!$AF$8:$AF$19,MATCH('GLAB-FM-118-V1'!#REF!,'GLAB-FM-118-V1'!$AD$8:$AD$17,0))</definedName>
    <definedName name="revisofirmas5">INDEX(#REF!,MATCH(#REF!,#REF!,0))</definedName>
    <definedName name="revisofirmas6" localSheetId="0">INDEX([11]firmas!$C$28:$C$31,MATCH('[11]CLASIFICACION M2'!$J$61:$M$61,[11]firmas!$A$28:$A$31,0))</definedName>
    <definedName name="revisofirmas6">INDEX(#REF!,MATCH(#REF!,#REF!,0))</definedName>
    <definedName name="revisofirmas7" localSheetId="0">INDEX([11]firmas!$C$28:$C$31,MATCH('[11]M.O.  M2'!$F$27:$H$27,[11]firmas!$A$28:$A$31,0))</definedName>
    <definedName name="revisofirmas7">INDEX(#REF!,MATCH(#REF!,#REF!,0))</definedName>
    <definedName name="revisofirmas8" localSheetId="0">INDEX([11]firmas!$C$28:$C$31,MATCH('[11]CLASIFICACION M3'!$J$61:$M$61,[11]firmas!$A$28:$A$31,0))</definedName>
    <definedName name="revisofirmas8">INDEX([12]firmas!$C$28:$C$31,MATCH([12]EQUIVALENTE!$G$29,[12]firmas!$A$28:$A$31,0))</definedName>
    <definedName name="revisofirmas9" localSheetId="0">INDEX([11]firmas!$C$28:$C$31,MATCH('[11]M.O.  M3'!$F$27:$H$27,[11]firmas!$A$28:$A$31,0))</definedName>
    <definedName name="revisofirmas9">INDEX(#REF!,MATCH(#REF!,#REF!,0))</definedName>
    <definedName name="revisofirmasD" localSheetId="0">INDEX([16]firmas!$C$28:$C$31,MATCH('[16]Desgaste '!$M$36:$S$36,[16]firmas!$A$28:$A$31,0))</definedName>
    <definedName name="revisofirmasD">INDEX([17]firmas!$C$28:$C$31,MATCH('[17]Desgaste '!$M$36:$S$36,[17]firmas!$A$28:$A$31,0))</definedName>
    <definedName name="revisofirmasH" localSheetId="0">INDEX([21]firmas!$C$28:$C$31,MATCH(#REF!,[21]firmas!$A$28:$A$31,0))</definedName>
    <definedName name="revisofirmasH">INDEX([21]firmas!$C$28:$C$31,MATCH(#REF!,[21]firmas!$A$28:$A$31,0))</definedName>
    <definedName name="revisofirmasMO" localSheetId="0">INDEX([18]firmas!$C$28:$C$31,MATCH([18]COLORIMETRIA!$G$31,[18]firmas!$A$28:$A$31,0))</definedName>
    <definedName name="revisofirmasMO">INDEX(#REF!,MATCH(#REF!,#REF!,0))</definedName>
    <definedName name="RevisoMO_M2" localSheetId="0">INDEX([10]firmas!$C$26:$C$29,MATCH('[10]M.O.  M2'!$F$29:$H$29,[10]firmas!$A$26:$A$29,0))</definedName>
    <definedName name="RevisoMO_M2">INDEX([19]firmas!$C$26:$C$29,MATCH('[19]M.O.  M2'!$F$29:$H$29,[19]firmas!$A$26:$A$29,0))</definedName>
    <definedName name="RevisoMO_M3" localSheetId="0">INDEX([10]firmas!$C$26:$C$29,MATCH('[10]M.O.  M3'!$F$29:$H$29,[10]firmas!$A$26:$A$29,0))</definedName>
    <definedName name="RevisoMO_M3">INDEX([19]firmas!$C$26:$C$29,MATCH('[19]M.O.  M3'!$F$29:$H$29,[19]firmas!$A$26:$A$29,0))</definedName>
    <definedName name="revisonombres" localSheetId="0">[11]firmas!$A$28:$A$31</definedName>
    <definedName name="revisonombres">#REF!</definedName>
    <definedName name="VARGAS_PABLO">'[8]Formato '!#REF!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AS49" i="1" l="1"/>
  <c r="AY49" i="1" s="1"/>
  <c r="AS48" i="1"/>
  <c r="AY48" i="1" s="1"/>
  <c r="AS47" i="1"/>
  <c r="AY47" i="1" s="1"/>
  <c r="AS46" i="1"/>
  <c r="AY46" i="1" s="1"/>
  <c r="AS45" i="1"/>
  <c r="AY45" i="1" s="1"/>
  <c r="AS44" i="1"/>
  <c r="AY44" i="1" s="1"/>
  <c r="AE41" i="1"/>
  <c r="AE40" i="1"/>
  <c r="AD40" i="1"/>
  <c r="A48" i="1" s="1"/>
  <c r="AE36" i="1"/>
  <c r="AD36" i="1"/>
  <c r="AS34" i="1"/>
  <c r="AY34" i="1" s="1"/>
  <c r="AS33" i="1"/>
  <c r="AY33" i="1" s="1"/>
  <c r="AS32" i="1"/>
  <c r="AY32" i="1" s="1"/>
  <c r="AS31" i="1"/>
  <c r="AY31" i="1" s="1"/>
  <c r="AS30" i="1"/>
  <c r="AY30" i="1" s="1"/>
  <c r="AS29" i="1"/>
  <c r="AY29" i="1" s="1"/>
  <c r="AS28" i="1"/>
  <c r="AY28" i="1" s="1"/>
  <c r="AS27" i="1"/>
  <c r="AY27" i="1" s="1"/>
  <c r="AS26" i="1"/>
  <c r="AY26" i="1" s="1"/>
  <c r="AS25" i="1"/>
  <c r="AY25" i="1" s="1"/>
  <c r="AS24" i="1"/>
  <c r="AY24" i="1" s="1"/>
  <c r="AS23" i="1"/>
  <c r="AY23" i="1" s="1"/>
  <c r="B23" i="1"/>
  <c r="AS22" i="1"/>
  <c r="AY22" i="1" s="1"/>
  <c r="P22" i="1"/>
  <c r="K22" i="1"/>
  <c r="B22" i="1"/>
  <c r="AT21" i="1"/>
  <c r="AS21" i="1"/>
  <c r="AY21" i="1" s="1"/>
  <c r="AD21" i="1"/>
  <c r="AD39" i="1" s="1"/>
  <c r="B21" i="1"/>
  <c r="AT20" i="1"/>
  <c r="AS20" i="1"/>
  <c r="AY20" i="1" s="1"/>
  <c r="AT19" i="1"/>
  <c r="AS19" i="1"/>
  <c r="AY19" i="1" s="1"/>
  <c r="AU18" i="1"/>
  <c r="AT18" i="1"/>
  <c r="AS18" i="1"/>
  <c r="AY18" i="1" s="1"/>
  <c r="B18" i="1"/>
  <c r="AZ17" i="1"/>
  <c r="AU17" i="1"/>
  <c r="AT17" i="1"/>
  <c r="AS17" i="1"/>
  <c r="AY17" i="1" s="1"/>
  <c r="B17" i="1"/>
  <c r="BM16" i="1"/>
  <c r="BK16" i="1"/>
  <c r="B24" i="1" s="1"/>
  <c r="BJ16" i="1"/>
  <c r="BI16" i="1"/>
  <c r="BH16" i="1"/>
  <c r="BG16" i="1"/>
  <c r="BE16" i="1"/>
  <c r="BD16" i="1"/>
  <c r="BC16" i="1"/>
  <c r="AZ16" i="1"/>
  <c r="AT16" i="1"/>
  <c r="AS16" i="1"/>
  <c r="AY16" i="1" s="1"/>
  <c r="AL16" i="1"/>
  <c r="AU16" i="1" s="1"/>
  <c r="B16" i="1"/>
  <c r="BM15" i="1"/>
  <c r="BJ15" i="1"/>
  <c r="BI15" i="1"/>
  <c r="BH15" i="1"/>
  <c r="BG15" i="1"/>
  <c r="BE15" i="1"/>
  <c r="BD15" i="1"/>
  <c r="BC15" i="1"/>
  <c r="AZ15" i="1"/>
  <c r="AT15" i="1"/>
  <c r="AS15" i="1"/>
  <c r="AY15" i="1" s="1"/>
  <c r="AL15" i="1"/>
  <c r="AS42" i="1" s="1"/>
  <c r="AY42" i="1" s="1"/>
  <c r="BM14" i="1"/>
  <c r="BJ14" i="1"/>
  <c r="BI14" i="1"/>
  <c r="BH14" i="1"/>
  <c r="BG14" i="1"/>
  <c r="BE14" i="1"/>
  <c r="BC14" i="1"/>
  <c r="AZ14" i="1"/>
  <c r="AT14" i="1"/>
  <c r="AS14" i="1"/>
  <c r="AY14" i="1" s="1"/>
  <c r="AL14" i="1"/>
  <c r="AS41" i="1" s="1"/>
  <c r="AY41" i="1" s="1"/>
  <c r="BM13" i="1"/>
  <c r="BJ13" i="1"/>
  <c r="BI13" i="1"/>
  <c r="BH13" i="1"/>
  <c r="BG13" i="1"/>
  <c r="BD13" i="1"/>
  <c r="BC13" i="1"/>
  <c r="AZ13" i="1"/>
  <c r="AT13" i="1"/>
  <c r="AS13" i="1"/>
  <c r="AY13" i="1" s="1"/>
  <c r="AL13" i="1"/>
  <c r="AS40" i="1" s="1"/>
  <c r="AY40" i="1" s="1"/>
  <c r="BM12" i="1"/>
  <c r="BL12" i="1"/>
  <c r="BK12" i="1"/>
  <c r="B20" i="1" s="1"/>
  <c r="BJ12" i="1"/>
  <c r="BI12" i="1"/>
  <c r="BH12" i="1"/>
  <c r="BG12" i="1"/>
  <c r="BE12" i="1"/>
  <c r="AZ12" i="1"/>
  <c r="AT12" i="1"/>
  <c r="AS12" i="1"/>
  <c r="AY12" i="1" s="1"/>
  <c r="AL12" i="1"/>
  <c r="AU12" i="1" s="1"/>
  <c r="BM11" i="1"/>
  <c r="BK11" i="1"/>
  <c r="B19" i="1" s="1"/>
  <c r="BE11" i="1"/>
  <c r="BC11" i="1"/>
  <c r="AZ11" i="1"/>
  <c r="AT11" i="1"/>
  <c r="AS11" i="1"/>
  <c r="AY11" i="1" s="1"/>
  <c r="AL11" i="1"/>
  <c r="BM10" i="1"/>
  <c r="BJ10" i="1"/>
  <c r="BI10" i="1"/>
  <c r="AZ10" i="1"/>
  <c r="AX10" i="1"/>
  <c r="AW10" i="1"/>
  <c r="AT10" i="1"/>
  <c r="AS10" i="1"/>
  <c r="AY10" i="1" s="1"/>
  <c r="AL10" i="1"/>
  <c r="AS37" i="1" s="1"/>
  <c r="AY37" i="1" s="1"/>
  <c r="BM9" i="1"/>
  <c r="AZ9" i="1"/>
  <c r="AX9" i="1"/>
  <c r="AW9" i="1"/>
  <c r="AT9" i="1"/>
  <c r="AS9" i="1"/>
  <c r="AY9" i="1" s="1"/>
  <c r="AL9" i="1"/>
  <c r="AU9" i="1" s="1"/>
  <c r="AZ8" i="1"/>
  <c r="AX8" i="1"/>
  <c r="AW8" i="1"/>
  <c r="AV8" i="1"/>
  <c r="AT8" i="1"/>
  <c r="AS8" i="1"/>
  <c r="AY8" i="1" s="1"/>
  <c r="AL8" i="1"/>
  <c r="AS35" i="1" s="1"/>
  <c r="AY35" i="1" s="1"/>
  <c r="AB8" i="1"/>
  <c r="V8" i="1" s="1"/>
  <c r="BM7" i="1"/>
  <c r="BL7" i="1"/>
  <c r="BK7" i="1"/>
  <c r="BJ7" i="1"/>
  <c r="BI7" i="1"/>
  <c r="BH7" i="1"/>
  <c r="BG7" i="1"/>
  <c r="BF7" i="1"/>
  <c r="BE7" i="1"/>
  <c r="BD7" i="1"/>
  <c r="BC7" i="1"/>
  <c r="AS7" i="1"/>
  <c r="AY3" i="1" s="1"/>
  <c r="AR7" i="1"/>
  <c r="AQ7" i="1"/>
  <c r="AP7" i="1"/>
  <c r="AO7" i="1"/>
  <c r="AN7" i="1"/>
  <c r="AX3" i="1" s="1"/>
  <c r="AM7" i="1"/>
  <c r="AW3" i="1" s="1"/>
  <c r="AL7" i="1"/>
  <c r="AK7" i="1"/>
  <c r="AJ7" i="1"/>
  <c r="AV3" i="1" s="1"/>
  <c r="AI7" i="1"/>
  <c r="BB6" i="1"/>
  <c r="AI6" i="1"/>
  <c r="AD6" i="1"/>
  <c r="AD33" i="1" s="1"/>
  <c r="AC6" i="1"/>
  <c r="AA6" i="1"/>
  <c r="AZ3" i="1"/>
  <c r="AT2" i="1"/>
  <c r="AU11" i="1" l="1"/>
  <c r="AS38" i="1"/>
  <c r="AY38" i="1" s="1"/>
  <c r="AU10" i="1"/>
  <c r="AT3" i="1"/>
  <c r="AU3" i="1"/>
  <c r="AU14" i="1"/>
  <c r="AU13" i="1"/>
  <c r="AS39" i="1"/>
  <c r="AY39" i="1" s="1"/>
  <c r="AS43" i="1"/>
  <c r="AY43" i="1" s="1"/>
  <c r="AU8" i="1"/>
  <c r="AU15" i="1"/>
  <c r="AS36" i="1"/>
  <c r="AY36" i="1" s="1"/>
</calcChain>
</file>

<file path=xl/comments1.xml><?xml version="1.0" encoding="utf-8"?>
<comments xmlns="http://schemas.openxmlformats.org/spreadsheetml/2006/main">
  <authors>
    <author>Mercy Alejandra Rivera Fonseca</author>
    <author>Karen Daniela Flórez Barón</author>
  </authors>
  <commentList>
    <comment ref="AA7" authorId="0" shapeId="0">
      <text>
        <r>
          <rPr>
            <b/>
            <sz val="9"/>
            <color indexed="81"/>
            <rFont val="Tahoma"/>
            <family val="2"/>
          </rPr>
          <t>Mercy Alejandra Rivera Fonseca:</t>
        </r>
        <r>
          <rPr>
            <sz val="9"/>
            <color indexed="81"/>
            <rFont val="Tahoma"/>
            <family val="2"/>
          </rPr>
          <t xml:space="preserve">
Diligenciar</t>
        </r>
      </text>
    </comment>
    <comment ref="AB14" authorId="1" shapeId="0">
      <text>
        <r>
          <rPr>
            <b/>
            <sz val="9"/>
            <color indexed="81"/>
            <rFont val="Tahoma"/>
            <family val="2"/>
          </rPr>
          <t>Karen Daniela Flórez Barón:</t>
        </r>
        <r>
          <rPr>
            <sz val="9"/>
            <color indexed="81"/>
            <rFont val="Tahoma"/>
            <family val="2"/>
          </rPr>
          <t xml:space="preserve">
digitar</t>
        </r>
      </text>
    </comment>
  </commentList>
</comments>
</file>

<file path=xl/sharedStrings.xml><?xml version="1.0" encoding="utf-8"?>
<sst xmlns="http://schemas.openxmlformats.org/spreadsheetml/2006/main" count="179" uniqueCount="137">
  <si>
    <t>INFORME DE ENSAYO</t>
  </si>
  <si>
    <r>
      <t>m</t>
    </r>
    <r>
      <rPr>
        <sz val="10"/>
        <color theme="0"/>
        <rFont val="Calibri"/>
        <family val="2"/>
      </rPr>
      <t>³</t>
    </r>
  </si>
  <si>
    <t>Paginas</t>
  </si>
  <si>
    <t>Servicios</t>
  </si>
  <si>
    <t>Código:</t>
  </si>
  <si>
    <t>Otros</t>
  </si>
  <si>
    <t>Pagina</t>
  </si>
  <si>
    <t>Subdirección Técnica de Mejoramiento de la Malla Vial</t>
  </si>
  <si>
    <t>Nombre y apellido</t>
  </si>
  <si>
    <t>Rol</t>
  </si>
  <si>
    <t>Firma</t>
  </si>
  <si>
    <t>Densidades</t>
  </si>
  <si>
    <t>Gerencia de Producción</t>
  </si>
  <si>
    <t>Jennifer Arias Neira</t>
  </si>
  <si>
    <t>Auxiliar Técnico</t>
  </si>
  <si>
    <t>Apiques</t>
  </si>
  <si>
    <t>Base granular tipo A</t>
  </si>
  <si>
    <t>Ver perfil estratigráfico del suelo INV E-101 y 102-13</t>
  </si>
  <si>
    <t>MD-10</t>
  </si>
  <si>
    <t>Cemento asfaltico CA-14</t>
  </si>
  <si>
    <t>Emulsión asfaltica CRL-1 (60-100)</t>
  </si>
  <si>
    <t>Grava 1"</t>
  </si>
  <si>
    <t>Base granular Tipo A</t>
  </si>
  <si>
    <t>MR-43</t>
  </si>
  <si>
    <t>Localidad:</t>
  </si>
  <si>
    <t>Barrio:</t>
  </si>
  <si>
    <t>Procedencia:</t>
  </si>
  <si>
    <t>Identificación:</t>
  </si>
  <si>
    <t>de</t>
  </si>
  <si>
    <t>Gerencia de Intervención</t>
  </si>
  <si>
    <t>Núcleos</t>
  </si>
  <si>
    <t>Base granular tipo B</t>
  </si>
  <si>
    <t>MD-12</t>
  </si>
  <si>
    <t>Cemento asfaltico modificado con GCR</t>
  </si>
  <si>
    <t>Emulsión asfaltica CRL-1 (100-250)</t>
  </si>
  <si>
    <r>
      <t xml:space="preserve">Grava </t>
    </r>
    <r>
      <rPr>
        <sz val="10"/>
        <color theme="1"/>
        <rFont val="Calibri"/>
        <family val="2"/>
      </rPr>
      <t>¾</t>
    </r>
    <r>
      <rPr>
        <sz val="10"/>
        <color theme="1"/>
        <rFont val="Arial"/>
        <family val="2"/>
      </rPr>
      <t>"</t>
    </r>
  </si>
  <si>
    <t>Base granular Tipo B</t>
  </si>
  <si>
    <t>3000 psi</t>
  </si>
  <si>
    <t>Dirección:</t>
  </si>
  <si>
    <t>Lote:</t>
  </si>
  <si>
    <t>Vehículo:</t>
  </si>
  <si>
    <t>CIV:</t>
  </si>
  <si>
    <t>Planta:</t>
  </si>
  <si>
    <t>Subdirección Técnica de Producción e intervención</t>
  </si>
  <si>
    <t>Diseños</t>
  </si>
  <si>
    <t>Base granular tipo C</t>
  </si>
  <si>
    <t>MGCR-Tipo 1</t>
  </si>
  <si>
    <t>Asfalto modificado para sello de fisuras</t>
  </si>
  <si>
    <t>Emulsión asfaltica CRR-1</t>
  </si>
  <si>
    <r>
      <t xml:space="preserve">Grava </t>
    </r>
    <r>
      <rPr>
        <sz val="10"/>
        <color theme="1"/>
        <rFont val="Calibri"/>
        <family val="2"/>
      </rPr>
      <t>½</t>
    </r>
    <r>
      <rPr>
        <sz val="10"/>
        <color theme="1"/>
        <rFont val="Arial"/>
        <family val="2"/>
      </rPr>
      <t>"</t>
    </r>
  </si>
  <si>
    <t>Base granular Tipo C</t>
  </si>
  <si>
    <t>MGCR Tipo 1</t>
  </si>
  <si>
    <t>2500 psi</t>
  </si>
  <si>
    <t>Placa:</t>
  </si>
  <si>
    <t>Remisión / Despacho:</t>
  </si>
  <si>
    <t>Jornada:</t>
  </si>
  <si>
    <t>Material ensayado:</t>
  </si>
  <si>
    <t>Pagina xx de xx</t>
  </si>
  <si>
    <t>Karen Flórez Barón</t>
  </si>
  <si>
    <t>Auxiliar de Acreditación</t>
  </si>
  <si>
    <t>Cemento asfaltico</t>
  </si>
  <si>
    <t>Sub-base granular  tipo A</t>
  </si>
  <si>
    <t>Capa 1 MD-12 y Capa 2 MGCR-Tipo 1</t>
  </si>
  <si>
    <t>Arena triturada de rio</t>
  </si>
  <si>
    <t xml:space="preserve">Sub-base granular Tipo A </t>
  </si>
  <si>
    <t>Pavimento asfaltico reciclado MBR</t>
  </si>
  <si>
    <t>Frecuencia:</t>
  </si>
  <si>
    <t>Muestra tomada en:</t>
  </si>
  <si>
    <t>Descripción:</t>
  </si>
  <si>
    <t>Emulsión asfaltica</t>
  </si>
  <si>
    <t>Sub-base granular  tipo B</t>
  </si>
  <si>
    <t>Capa 1 MGCR Tipo 1 y capa 2 MD-12</t>
  </si>
  <si>
    <t>Arena triturada de cantera</t>
  </si>
  <si>
    <t>Sub-base granular Tipo B</t>
  </si>
  <si>
    <t>Fresado</t>
  </si>
  <si>
    <t>CIVs:</t>
  </si>
  <si>
    <t>PK:</t>
  </si>
  <si>
    <t>Complemento</t>
  </si>
  <si>
    <t>Materiales pétreos</t>
  </si>
  <si>
    <t>Sub-base granular  tipo C</t>
  </si>
  <si>
    <t>Arena natural</t>
  </si>
  <si>
    <t>Sub-base granular Tipo C</t>
  </si>
  <si>
    <t>Fresado estabilizado con emulsión y cemento</t>
  </si>
  <si>
    <t>Fecha de instalación:</t>
  </si>
  <si>
    <t>Fecha de producción:</t>
  </si>
  <si>
    <t>Fuente:</t>
  </si>
  <si>
    <t>Saturnino Rincón Beltrán</t>
  </si>
  <si>
    <t>Técnico Operativo</t>
  </si>
  <si>
    <t>Materiales granulares</t>
  </si>
  <si>
    <t>Remanente</t>
  </si>
  <si>
    <t>Arena de peña</t>
  </si>
  <si>
    <t>Piedra rajón</t>
  </si>
  <si>
    <t>Apique:</t>
  </si>
  <si>
    <t>Volumen del lote:</t>
  </si>
  <si>
    <t xml:space="preserve">Frecuencia </t>
  </si>
  <si>
    <t>Mezcla asfaltica</t>
  </si>
  <si>
    <t>Agregados combinados MD-10</t>
  </si>
  <si>
    <t>Recebo común</t>
  </si>
  <si>
    <t xml:space="preserve">Mensual </t>
  </si>
  <si>
    <t>Concreto hidráulico</t>
  </si>
  <si>
    <t>Base estabilizada con emulsión y cemento</t>
  </si>
  <si>
    <t>Agregados combinados MD-12</t>
  </si>
  <si>
    <t>Material filtrante de 3"</t>
  </si>
  <si>
    <t>Quincenal</t>
  </si>
  <si>
    <t>--</t>
  </si>
  <si>
    <t xml:space="preserve">70%SBG-A + 30% Fresado </t>
  </si>
  <si>
    <t>Agregados combinados MGCR Tipo 1</t>
  </si>
  <si>
    <t>Material filtrante de 1"</t>
  </si>
  <si>
    <t>Semanal</t>
  </si>
  <si>
    <t>Cindy Nathaly Sastoque G</t>
  </si>
  <si>
    <t>Coordinador Técnico</t>
  </si>
  <si>
    <t>Cliente:</t>
  </si>
  <si>
    <t>Wilintong Contreras Camacho</t>
  </si>
  <si>
    <t>Líder Operativo</t>
  </si>
  <si>
    <t>Fecha de recepción:</t>
  </si>
  <si>
    <t>Fecha de emisión:</t>
  </si>
  <si>
    <t>Descargos:</t>
  </si>
  <si>
    <t>Aprobó</t>
  </si>
  <si>
    <t>Laboratorio de suelos, asfaltos y pavimentos de la UAERMV
Sede de Producción Parque Minero Industrial El Mochuelo Kilometro 3 vía Pasquilla localidad Ciudad Bolívar, Bogotá D.C. - Colombia
Tel: 3779555 Ext 1145   E- mail: p.laboratorio@umv.gov.co</t>
  </si>
  <si>
    <t>Observaciones:</t>
  </si>
  <si>
    <t>Ensayos realizados:</t>
  </si>
  <si>
    <t>El laboratorio no realiza muestro</t>
  </si>
  <si>
    <t>ael laboratorio no va conformidad</t>
  </si>
  <si>
    <t>Ensayos realizados</t>
  </si>
  <si>
    <t>Mercy Alejandra Rivera Fonseca</t>
  </si>
  <si>
    <t>Líder de Acreditación</t>
  </si>
  <si>
    <t>VERSIÓN: 1</t>
  </si>
  <si>
    <t>FECHA DE APLICACIÓN: FEBRERO 2025</t>
  </si>
  <si>
    <t>CÓDIGO: GLAB-FM-118</t>
  </si>
  <si>
    <t xml:space="preserve">1. Los resultados emitidos corresponden únicamente a la muestra recibida y ensayada.
2. El laboratorio de suelos, asfaltos y pavimentos de la UAERMV no se hace responsable por la validez de la información suministrada por el cliente, la cual corresponde a la identificación y fuente de la muestra sometida a ensayo. Esta información se encuentra en cursiva y subrayada.
3. Este informe no puede ser reproducido en su totalidad, ni parcialmente, sin la autorización escrita del laboratorio de suelos, asfaltos y pavimentos de la UAERMV. Los informes de ensayo sin firma no son validos.
4. Los ensayos marcados con un * seguido del código de la norma de ensayo NO están incluidas en el certificado de acreditación
</t>
  </si>
  <si>
    <t>VERSIÓN</t>
  </si>
  <si>
    <t>DESCRIPCIÓN</t>
  </si>
  <si>
    <t>FECHA</t>
  </si>
  <si>
    <t xml:space="preserve">APROBADO
Jefe Oficina Asesora de Planeación </t>
  </si>
  <si>
    <t>EDGAR ALONSO FORERO CASTRO</t>
  </si>
  <si>
    <t>31 DE ENERO 2025</t>
  </si>
  <si>
    <t>Se adopta nuevo formato  de uso externo Se crea el GLAB-FM-118 formato de encabezado de INFORME DE ENSAYO con el logo de ONAC, para los informes que incluyan al menos un ensayo del alcance de acreditación, teniendo en cuenta que el encabezado hace parte integral del informe de ensayo emitido por el laboratorio, de acuerdo con el numeral 4.2.2. Condiciones para el uso correcto del símbolo de acreditado o referencia a la condición de acreditado por ONAC, del RAC-3.0-03 Reglamento de uso de los símbolos de acreditado y/o asociado, donde se indica que “Los OEC acreditados por ONAC deben hacer uso del símbolo de acreditado en los documentos emitidos como resultado de la actividad para la cual están acreditados”.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</si>
</sst>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4" x14ac:knownFonts="1">
    <font>
      <sz val="11"/>
      <color theme="1"/>
      <name val="Calibri"/>
      <family val="2"/>
      <scheme val="minor"/>
    </font>
    <font>
      <sz val="10"/>
      <name val="Arial"/>
      <family val="2"/>
    </font>
    <font>
      <b/>
      <sz val="12"/>
      <name val="Arial"/>
      <family val="2"/>
    </font>
    <font>
      <b/>
      <sz val="9"/>
      <name val="Arial"/>
      <family val="2"/>
    </font>
    <font>
      <sz val="10"/>
      <color theme="0" tint="-0.499984740745262"/>
      <name val="Arial"/>
      <family val="2"/>
    </font>
    <font>
      <sz val="10"/>
      <color theme="0"/>
      <name val="Arial"/>
      <family val="2"/>
    </font>
    <font>
      <sz val="10"/>
      <color theme="0"/>
      <name val="Calibri"/>
      <family val="2"/>
    </font>
    <font>
      <sz val="9"/>
      <name val="Arial"/>
      <family val="2"/>
    </font>
    <font>
      <b/>
      <sz val="10"/>
      <name val="Arial"/>
      <family val="2"/>
    </font>
    <font>
      <b/>
      <sz val="10"/>
      <color theme="0" tint="-0.499984740745262"/>
      <name val="Arial"/>
      <family val="2"/>
    </font>
    <font>
      <i/>
      <sz val="8"/>
      <name val="Arial"/>
      <family val="2"/>
    </font>
    <font>
      <sz val="10"/>
      <color theme="1"/>
      <name val="Arial"/>
      <family val="2"/>
    </font>
    <font>
      <sz val="10"/>
      <color theme="1"/>
      <name val="Calibri"/>
      <family val="2"/>
    </font>
    <font>
      <i/>
      <u/>
      <sz val="10"/>
      <name val="Arial"/>
      <family val="2"/>
    </font>
    <font>
      <i/>
      <sz val="10"/>
      <name val="Arial"/>
      <family val="2"/>
    </font>
    <font>
      <b/>
      <i/>
      <sz val="10"/>
      <name val="Arial"/>
      <family val="2"/>
    </font>
    <font>
      <sz val="10"/>
      <color theme="0" tint="-0.249977111117893"/>
      <name val="Arial"/>
      <family val="2"/>
    </font>
    <font>
      <sz val="7"/>
      <color theme="0" tint="-0.499984740745262"/>
      <name val="Arial"/>
      <family val="2"/>
    </font>
    <font>
      <sz val="8"/>
      <name val="Arial"/>
      <family val="2"/>
    </font>
    <font>
      <b/>
      <sz val="9"/>
      <color indexed="81"/>
      <name val="Tahoma"/>
      <family val="2"/>
    </font>
    <font>
      <sz val="9"/>
      <color indexed="81"/>
      <name val="Tahoma"/>
      <family val="2"/>
    </font>
    <font>
      <i/>
      <sz val="10"/>
      <color theme="0"/>
      <name val="Arial"/>
      <family val="2"/>
    </font>
    <font>
      <sz val="11"/>
      <color theme="1"/>
      <name val="Calibri"/>
      <family val="2"/>
      <scheme val="minor"/>
    </font>
    <font>
      <sz val="12"/>
      <name val="Arial"/>
      <family val="2"/>
    </font>
  </fonts>
  <fills count="7">
    <fill>
      <patternFill patternType="none"/>
    </fill>
    <fill>
      <patternFill patternType="gray125"/>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
      <patternFill patternType="gray0625">
        <bgColor theme="9" tint="0.39994506668294322"/>
      </patternFill>
    </fill>
    <fill>
      <patternFill patternType="solid">
        <fgColor theme="0" tint="-0.14999847407452621"/>
        <bgColor indexed="64"/>
      </patternFill>
    </fill>
  </fills>
  <borders count="31">
    <border>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right/>
      <top style="thin">
        <color auto="1"/>
      </top>
      <bottom style="hair">
        <color theme="2" tint="-0.249977111117893"/>
      </bottom>
      <diagonal/>
    </border>
    <border>
      <left/>
      <right/>
      <top style="hair">
        <color theme="2" tint="-0.249977111117893"/>
      </top>
      <bottom style="thin">
        <color auto="1"/>
      </bottom>
      <diagonal/>
    </border>
    <border>
      <left/>
      <right style="thin">
        <color indexed="64"/>
      </right>
      <top style="thin">
        <color auto="1"/>
      </top>
      <bottom style="hair">
        <color theme="2" tint="-0.249977111117893"/>
      </bottom>
      <diagonal/>
    </border>
    <border>
      <left style="thin">
        <color indexed="64"/>
      </left>
      <right/>
      <top style="thin">
        <color auto="1"/>
      </top>
      <bottom style="hair">
        <color theme="2" tint="-0.249977111117893"/>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s>
  <cellStyleXfs count="5">
    <xf numFmtId="0" fontId="0" fillId="0" borderId="0"/>
    <xf numFmtId="0" fontId="1" fillId="0" borderId="0"/>
    <xf numFmtId="0" fontId="1" fillId="0" borderId="0"/>
    <xf numFmtId="0" fontId="22" fillId="0" borderId="0"/>
    <xf numFmtId="41" fontId="22" fillId="0" borderId="0" applyFont="0" applyFill="0" applyBorder="0" applyAlignment="0" applyProtection="0"/>
  </cellStyleXfs>
  <cellXfs count="217">
    <xf numFmtId="0" fontId="0" fillId="0" borderId="0" xfId="0"/>
    <xf numFmtId="0" fontId="2" fillId="0" borderId="0" xfId="1" applyFont="1" applyBorder="1" applyAlignment="1" applyProtection="1">
      <alignment horizontal="center" vertical="center"/>
    </xf>
    <xf numFmtId="0" fontId="1" fillId="0" borderId="0" xfId="1" applyFont="1" applyProtection="1"/>
    <xf numFmtId="0" fontId="1" fillId="2" borderId="0" xfId="1" applyFont="1" applyFill="1" applyProtection="1"/>
    <xf numFmtId="0" fontId="4" fillId="0" borderId="0" xfId="1" applyFont="1" applyBorder="1" applyAlignment="1" applyProtection="1">
      <alignment horizontal="left"/>
    </xf>
    <xf numFmtId="0" fontId="5" fillId="0" borderId="0" xfId="1" applyFont="1" applyBorder="1" applyAlignment="1" applyProtection="1"/>
    <xf numFmtId="0" fontId="7" fillId="0" borderId="1" xfId="2" applyFont="1" applyFill="1" applyBorder="1" applyAlignment="1" applyProtection="1"/>
    <xf numFmtId="0" fontId="7" fillId="0" borderId="2" xfId="2" applyFont="1" applyFill="1" applyBorder="1" applyAlignment="1" applyProtection="1"/>
    <xf numFmtId="0" fontId="7" fillId="0" borderId="2" xfId="2" applyFont="1" applyFill="1" applyBorder="1" applyProtection="1"/>
    <xf numFmtId="0" fontId="7" fillId="0" borderId="3" xfId="2" applyFont="1" applyFill="1" applyBorder="1" applyAlignment="1" applyProtection="1"/>
    <xf numFmtId="0" fontId="3" fillId="0" borderId="10" xfId="2" applyFont="1" applyFill="1" applyBorder="1" applyAlignment="1" applyProtection="1">
      <alignment horizontal="center"/>
    </xf>
    <xf numFmtId="0" fontId="8" fillId="0" borderId="1" xfId="2" applyFont="1" applyFill="1" applyBorder="1" applyAlignment="1" applyProtection="1">
      <alignment horizontal="center"/>
    </xf>
    <xf numFmtId="0" fontId="7" fillId="0" borderId="2" xfId="2" applyFont="1" applyFill="1" applyBorder="1" applyAlignment="1" applyProtection="1">
      <alignment horizontal="right"/>
    </xf>
    <xf numFmtId="0" fontId="3" fillId="0" borderId="2" xfId="2" applyFont="1" applyFill="1" applyBorder="1" applyAlignment="1" applyProtection="1"/>
    <xf numFmtId="0" fontId="3" fillId="0" borderId="0" xfId="2" applyFont="1" applyFill="1" applyAlignment="1" applyProtection="1">
      <alignment horizontal="center"/>
    </xf>
    <xf numFmtId="0" fontId="7" fillId="0" borderId="0" xfId="2" applyFont="1" applyFill="1" applyProtection="1"/>
    <xf numFmtId="0" fontId="7" fillId="0" borderId="4" xfId="2" applyFont="1" applyFill="1" applyBorder="1" applyAlignment="1" applyProtection="1"/>
    <xf numFmtId="0" fontId="7" fillId="4" borderId="0" xfId="2" applyFont="1" applyFill="1" applyBorder="1" applyAlignment="1" applyProtection="1"/>
    <xf numFmtId="0" fontId="7" fillId="4" borderId="0" xfId="2" applyFont="1" applyFill="1" applyBorder="1" applyProtection="1"/>
    <xf numFmtId="0" fontId="1" fillId="4" borderId="0" xfId="2" applyFont="1" applyFill="1" applyBorder="1" applyAlignment="1" applyProtection="1"/>
    <xf numFmtId="0" fontId="7" fillId="4" borderId="0" xfId="2" applyFont="1" applyFill="1" applyProtection="1"/>
    <xf numFmtId="0" fontId="9" fillId="4" borderId="0" xfId="2" applyFont="1" applyFill="1" applyBorder="1" applyAlignment="1" applyProtection="1"/>
    <xf numFmtId="0" fontId="7" fillId="4" borderId="5" xfId="2" applyFont="1" applyFill="1" applyBorder="1" applyAlignment="1" applyProtection="1"/>
    <xf numFmtId="0" fontId="7" fillId="5" borderId="11" xfId="2" applyFont="1" applyFill="1" applyBorder="1" applyAlignment="1" applyProtection="1">
      <protection locked="0"/>
    </xf>
    <xf numFmtId="0" fontId="7" fillId="0" borderId="12" xfId="2" applyFont="1" applyFill="1" applyBorder="1" applyAlignment="1" applyProtection="1"/>
    <xf numFmtId="0" fontId="1" fillId="0" borderId="4" xfId="2" applyFont="1" applyFill="1" applyBorder="1" applyAlignment="1" applyProtection="1"/>
    <xf numFmtId="0" fontId="8" fillId="3" borderId="4" xfId="2" applyFont="1" applyFill="1" applyBorder="1" applyAlignment="1" applyProtection="1">
      <alignment horizontal="center"/>
    </xf>
    <xf numFmtId="0" fontId="8" fillId="3" borderId="0" xfId="2" applyFont="1" applyFill="1" applyBorder="1" applyAlignment="1" applyProtection="1">
      <alignment horizontal="center"/>
    </xf>
    <xf numFmtId="0" fontId="8" fillId="3" borderId="5" xfId="2" applyFont="1" applyFill="1" applyBorder="1" applyAlignment="1" applyProtection="1">
      <alignment horizontal="center"/>
    </xf>
    <xf numFmtId="0" fontId="7" fillId="0" borderId="0" xfId="2" applyFont="1" applyFill="1" applyBorder="1" applyAlignment="1" applyProtection="1"/>
    <xf numFmtId="0" fontId="3" fillId="3" borderId="4" xfId="2" applyFont="1" applyFill="1" applyBorder="1" applyProtection="1"/>
    <xf numFmtId="0" fontId="3" fillId="3" borderId="0" xfId="2" applyFont="1" applyFill="1" applyBorder="1" applyAlignment="1" applyProtection="1">
      <alignment horizontal="center"/>
    </xf>
    <xf numFmtId="0" fontId="3" fillId="3" borderId="4" xfId="2" applyFont="1" applyFill="1" applyBorder="1" applyAlignment="1" applyProtection="1">
      <alignment horizontal="center"/>
    </xf>
    <xf numFmtId="0" fontId="3" fillId="3" borderId="5" xfId="2" applyFont="1" applyFill="1" applyBorder="1" applyAlignment="1" applyProtection="1">
      <alignment horizontal="center"/>
    </xf>
    <xf numFmtId="0" fontId="1" fillId="3" borderId="4" xfId="2" applyFont="1" applyFill="1" applyBorder="1" applyAlignment="1" applyProtection="1">
      <alignment vertical="center"/>
    </xf>
    <xf numFmtId="0" fontId="8" fillId="3" borderId="0" xfId="2" applyFont="1" applyFill="1" applyBorder="1" applyAlignment="1" applyProtection="1">
      <alignment vertical="center"/>
    </xf>
    <xf numFmtId="0" fontId="8" fillId="3" borderId="5" xfId="2" applyFont="1" applyFill="1" applyBorder="1" applyAlignment="1" applyProtection="1">
      <alignment vertical="center"/>
    </xf>
    <xf numFmtId="0" fontId="1" fillId="4" borderId="12" xfId="2" applyFont="1" applyFill="1" applyBorder="1" applyAlignment="1" applyProtection="1"/>
    <xf numFmtId="0" fontId="11" fillId="4" borderId="4"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 fillId="0" borderId="4" xfId="2" applyFont="1" applyFill="1" applyBorder="1" applyAlignment="1" applyProtection="1">
      <alignment vertical="center"/>
    </xf>
    <xf numFmtId="0" fontId="4" fillId="0" borderId="0" xfId="2" applyFont="1" applyFill="1" applyBorder="1" applyProtection="1"/>
    <xf numFmtId="0" fontId="4" fillId="0" borderId="0" xfId="2" applyFont="1" applyFill="1" applyBorder="1" applyAlignment="1" applyProtection="1"/>
    <xf numFmtId="0" fontId="4" fillId="0" borderId="5" xfId="2" applyFont="1" applyFill="1" applyBorder="1" applyAlignment="1" applyProtection="1"/>
    <xf numFmtId="0" fontId="1" fillId="4" borderId="4" xfId="2" applyFont="1" applyFill="1" applyBorder="1" applyAlignment="1" applyProtection="1"/>
    <xf numFmtId="0" fontId="1" fillId="4" borderId="5" xfId="2" applyFont="1" applyFill="1" applyBorder="1" applyAlignment="1" applyProtection="1"/>
    <xf numFmtId="0" fontId="1" fillId="0" borderId="12" xfId="2" applyFont="1" applyFill="1" applyBorder="1" applyAlignment="1" applyProtection="1">
      <alignment horizontal="center"/>
    </xf>
    <xf numFmtId="0" fontId="1" fillId="0" borderId="0" xfId="2" applyFont="1" applyFill="1" applyBorder="1" applyAlignment="1" applyProtection="1"/>
    <xf numFmtId="0" fontId="4" fillId="4" borderId="0" xfId="2" applyFont="1" applyFill="1" applyBorder="1" applyAlignment="1" applyProtection="1">
      <alignment vertical="center"/>
    </xf>
    <xf numFmtId="0" fontId="1" fillId="0" borderId="4" xfId="2" applyFont="1" applyFill="1" applyBorder="1" applyProtection="1"/>
    <xf numFmtId="0" fontId="1" fillId="4" borderId="0" xfId="2" applyFont="1" applyFill="1" applyBorder="1" applyProtection="1"/>
    <xf numFmtId="0" fontId="1" fillId="0" borderId="0" xfId="2" applyFont="1" applyFill="1" applyBorder="1" applyAlignment="1" applyProtection="1">
      <alignment horizontal="center"/>
    </xf>
    <xf numFmtId="0" fontId="1" fillId="0" borderId="11" xfId="2" applyFont="1" applyFill="1" applyBorder="1" applyAlignment="1" applyProtection="1">
      <protection locked="0"/>
    </xf>
    <xf numFmtId="0" fontId="1" fillId="0" borderId="7" xfId="2" applyFont="1" applyFill="1" applyBorder="1" applyAlignment="1" applyProtection="1"/>
    <xf numFmtId="0" fontId="10" fillId="0" borderId="0" xfId="2" applyFont="1" applyFill="1" applyBorder="1" applyAlignment="1" applyProtection="1"/>
    <xf numFmtId="0" fontId="1" fillId="0" borderId="2" xfId="2" applyFont="1" applyFill="1" applyBorder="1" applyAlignment="1" applyProtection="1"/>
    <xf numFmtId="0" fontId="1" fillId="0" borderId="0" xfId="1" applyFont="1" applyFill="1" applyBorder="1" applyProtection="1"/>
    <xf numFmtId="0" fontId="4" fillId="0" borderId="0" xfId="2" applyFont="1" applyFill="1" applyBorder="1" applyAlignment="1" applyProtection="1">
      <alignment vertical="center"/>
    </xf>
    <xf numFmtId="0" fontId="1" fillId="0" borderId="4" xfId="1" applyFont="1" applyFill="1" applyBorder="1" applyProtection="1"/>
    <xf numFmtId="0" fontId="1" fillId="4" borderId="0" xfId="1" applyFont="1" applyFill="1" applyBorder="1" applyProtection="1"/>
    <xf numFmtId="0" fontId="1" fillId="4" borderId="5" xfId="1" applyFont="1" applyFill="1" applyBorder="1" applyProtection="1"/>
    <xf numFmtId="0" fontId="8" fillId="5" borderId="0" xfId="1" applyFont="1" applyFill="1" applyBorder="1" applyProtection="1">
      <protection locked="0"/>
    </xf>
    <xf numFmtId="0" fontId="7" fillId="0" borderId="0" xfId="1" applyFont="1" applyFill="1" applyProtection="1"/>
    <xf numFmtId="0" fontId="1" fillId="4" borderId="4" xfId="2" applyFont="1" applyFill="1" applyBorder="1" applyAlignment="1" applyProtection="1">
      <alignment vertical="center"/>
    </xf>
    <xf numFmtId="0" fontId="14" fillId="4" borderId="5" xfId="2" applyFont="1" applyFill="1" applyBorder="1" applyAlignment="1" applyProtection="1">
      <alignment horizontal="justify" vertical="center" wrapText="1"/>
    </xf>
    <xf numFmtId="0" fontId="14" fillId="4" borderId="0" xfId="2" applyFont="1" applyFill="1" applyBorder="1" applyAlignment="1" applyProtection="1">
      <alignment horizontal="justify" vertical="center" wrapText="1"/>
    </xf>
    <xf numFmtId="14" fontId="14" fillId="4" borderId="0" xfId="2" applyNumberFormat="1" applyFont="1" applyFill="1" applyBorder="1" applyAlignment="1" applyProtection="1">
      <alignment horizontal="justify" vertical="center" wrapText="1"/>
      <protection locked="0"/>
    </xf>
    <xf numFmtId="14" fontId="14" fillId="4" borderId="0" xfId="2" applyNumberFormat="1" applyFont="1" applyFill="1" applyBorder="1" applyAlignment="1" applyProtection="1">
      <alignment horizontal="justify" vertical="center" wrapText="1"/>
    </xf>
    <xf numFmtId="0" fontId="1" fillId="0" borderId="0" xfId="2" applyFont="1" applyFill="1" applyBorder="1" applyAlignment="1" applyProtection="1">
      <alignment vertical="center"/>
    </xf>
    <xf numFmtId="0" fontId="1" fillId="0" borderId="0" xfId="2" applyFont="1" applyFill="1" applyAlignment="1" applyProtection="1">
      <alignment vertical="center"/>
    </xf>
    <xf numFmtId="0" fontId="1" fillId="4" borderId="0" xfId="2" applyFont="1" applyFill="1" applyBorder="1" applyAlignment="1" applyProtection="1">
      <alignment vertical="center"/>
    </xf>
    <xf numFmtId="0" fontId="8" fillId="4" borderId="0" xfId="2" applyFont="1" applyFill="1" applyBorder="1" applyAlignment="1" applyProtection="1">
      <alignment vertical="center"/>
    </xf>
    <xf numFmtId="0" fontId="15" fillId="4" borderId="0" xfId="2" applyFont="1" applyFill="1" applyBorder="1" applyAlignment="1" applyProtection="1">
      <alignment horizontal="justify" vertical="center" wrapText="1"/>
    </xf>
    <xf numFmtId="0" fontId="14" fillId="0" borderId="0" xfId="2" applyFont="1" applyFill="1" applyBorder="1" applyAlignment="1" applyProtection="1">
      <alignment horizontal="justify" vertical="center" wrapText="1"/>
    </xf>
    <xf numFmtId="0" fontId="15" fillId="0" borderId="0" xfId="2" applyFont="1" applyFill="1" applyBorder="1" applyAlignment="1" applyProtection="1">
      <alignment horizontal="justify" vertical="center" wrapText="1"/>
    </xf>
    <xf numFmtId="0" fontId="1" fillId="0" borderId="7" xfId="2" applyFont="1" applyFill="1" applyBorder="1" applyAlignment="1" applyProtection="1">
      <alignment vertical="center"/>
    </xf>
    <xf numFmtId="0" fontId="4" fillId="4" borderId="8" xfId="2" applyFont="1" applyFill="1" applyBorder="1" applyAlignment="1" applyProtection="1">
      <alignment vertical="center"/>
    </xf>
    <xf numFmtId="0" fontId="1" fillId="0" borderId="8" xfId="2" applyFont="1" applyFill="1" applyBorder="1" applyAlignment="1" applyProtection="1">
      <alignment vertical="center"/>
    </xf>
    <xf numFmtId="0" fontId="1" fillId="0" borderId="9" xfId="2" applyFont="1" applyFill="1" applyBorder="1" applyAlignment="1" applyProtection="1">
      <alignment vertical="center"/>
    </xf>
    <xf numFmtId="0" fontId="14" fillId="0" borderId="0" xfId="2" applyFont="1" applyFill="1" applyBorder="1" applyAlignment="1" applyProtection="1">
      <alignment vertical="center" wrapText="1"/>
    </xf>
    <xf numFmtId="0" fontId="13" fillId="4" borderId="0" xfId="2" applyFont="1" applyFill="1" applyBorder="1" applyAlignment="1" applyProtection="1">
      <alignment horizontal="left" vertical="center"/>
    </xf>
    <xf numFmtId="0" fontId="13" fillId="4" borderId="0" xfId="2" applyFont="1" applyFill="1" applyBorder="1" applyAlignment="1" applyProtection="1">
      <alignment vertical="center"/>
    </xf>
    <xf numFmtId="164" fontId="1" fillId="4" borderId="0" xfId="2" applyNumberFormat="1" applyFont="1" applyFill="1" applyBorder="1" applyAlignment="1" applyProtection="1">
      <alignment vertical="center"/>
    </xf>
    <xf numFmtId="0" fontId="1" fillId="4" borderId="5" xfId="2" applyFont="1" applyFill="1" applyBorder="1" applyAlignment="1" applyProtection="1">
      <alignment vertical="center"/>
    </xf>
    <xf numFmtId="0" fontId="8" fillId="0" borderId="4" xfId="2" applyFont="1" applyFill="1" applyBorder="1" applyAlignment="1" applyProtection="1">
      <alignment vertical="center"/>
    </xf>
    <xf numFmtId="0" fontId="15" fillId="0" borderId="0" xfId="2" applyFont="1" applyFill="1" applyBorder="1" applyAlignment="1" applyProtection="1">
      <alignment vertical="center"/>
    </xf>
    <xf numFmtId="0" fontId="1" fillId="0" borderId="5" xfId="2" applyFont="1" applyFill="1" applyBorder="1" applyAlignment="1" applyProtection="1">
      <alignment vertical="center"/>
    </xf>
    <xf numFmtId="0" fontId="10" fillId="0" borderId="4" xfId="2" applyFont="1" applyFill="1" applyBorder="1" applyAlignment="1" applyProtection="1">
      <alignment vertical="center" wrapText="1"/>
    </xf>
    <xf numFmtId="0" fontId="10" fillId="0" borderId="5" xfId="2" applyFont="1" applyFill="1" applyBorder="1" applyAlignment="1" applyProtection="1">
      <alignment vertical="center" wrapText="1"/>
    </xf>
    <xf numFmtId="0" fontId="10" fillId="0" borderId="0" xfId="2" applyFont="1" applyFill="1" applyBorder="1" applyAlignment="1" applyProtection="1">
      <alignment vertical="center" wrapText="1"/>
    </xf>
    <xf numFmtId="0" fontId="8" fillId="4" borderId="4" xfId="2" applyFont="1" applyFill="1" applyBorder="1" applyAlignment="1" applyProtection="1">
      <alignment horizontal="center"/>
    </xf>
    <xf numFmtId="0" fontId="8" fillId="4" borderId="5" xfId="2" applyFont="1" applyFill="1" applyBorder="1" applyAlignment="1" applyProtection="1">
      <alignment horizontal="center"/>
    </xf>
    <xf numFmtId="0" fontId="1" fillId="0" borderId="7" xfId="2" quotePrefix="1" applyFont="1" applyFill="1" applyBorder="1" applyAlignment="1" applyProtection="1">
      <alignment vertical="center"/>
    </xf>
    <xf numFmtId="0" fontId="1" fillId="0" borderId="9" xfId="2" quotePrefix="1" applyFont="1" applyFill="1" applyBorder="1" applyAlignment="1" applyProtection="1">
      <alignment vertical="center"/>
    </xf>
    <xf numFmtId="0" fontId="15" fillId="4" borderId="0" xfId="2" applyFont="1" applyFill="1" applyBorder="1" applyAlignment="1" applyProtection="1">
      <alignment horizontal="center" vertical="center"/>
    </xf>
    <xf numFmtId="0" fontId="16" fillId="0" borderId="0" xfId="2" applyFont="1" applyFill="1" applyBorder="1" applyAlignment="1" applyProtection="1">
      <alignment vertical="center"/>
    </xf>
    <xf numFmtId="0" fontId="1" fillId="0" borderId="0" xfId="2" applyFont="1" applyFill="1" applyBorder="1" applyAlignment="1" applyProtection="1">
      <alignment horizontal="center" vertical="center"/>
    </xf>
    <xf numFmtId="0" fontId="1" fillId="0" borderId="0" xfId="1" applyFont="1" applyFill="1" applyProtection="1"/>
    <xf numFmtId="0" fontId="1" fillId="0" borderId="0" xfId="1" applyFont="1" applyFill="1" applyBorder="1" applyAlignment="1" applyProtection="1">
      <alignment horizontal="center"/>
    </xf>
    <xf numFmtId="0" fontId="16" fillId="0" borderId="0" xfId="1" applyFont="1" applyFill="1" applyBorder="1" applyAlignment="1" applyProtection="1">
      <alignment horizontal="center"/>
    </xf>
    <xf numFmtId="0" fontId="1" fillId="0" borderId="0" xfId="1" applyFont="1" applyFill="1" applyBorder="1" applyAlignment="1" applyProtection="1">
      <alignment horizontal="center" vertical="center"/>
    </xf>
    <xf numFmtId="0" fontId="16" fillId="0" borderId="0" xfId="1" applyFont="1" applyFill="1" applyBorder="1" applyAlignment="1" applyProtection="1">
      <alignment horizontal="center" vertical="center"/>
    </xf>
    <xf numFmtId="0" fontId="1" fillId="0" borderId="4" xfId="1" applyFont="1" applyFill="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Alignment="1" applyProtection="1">
      <alignment vertical="center"/>
    </xf>
    <xf numFmtId="0" fontId="18" fillId="0" borderId="0" xfId="1" applyFont="1" applyFill="1" applyBorder="1" applyAlignment="1" applyProtection="1">
      <alignment horizontal="center" wrapText="1"/>
    </xf>
    <xf numFmtId="0" fontId="1" fillId="0" borderId="0" xfId="2" applyFont="1" applyFill="1" applyProtection="1"/>
    <xf numFmtId="0" fontId="1" fillId="0" borderId="0" xfId="2" applyFont="1" applyFill="1" applyBorder="1" applyProtection="1"/>
    <xf numFmtId="0" fontId="1" fillId="0" borderId="5" xfId="2" applyFont="1" applyFill="1" applyBorder="1" applyProtection="1"/>
    <xf numFmtId="0" fontId="1" fillId="0" borderId="7" xfId="2" applyFont="1" applyFill="1" applyBorder="1" applyProtection="1"/>
    <xf numFmtId="0" fontId="1" fillId="0" borderId="8" xfId="2" applyFont="1" applyFill="1" applyBorder="1" applyProtection="1"/>
    <xf numFmtId="0" fontId="1" fillId="0" borderId="9" xfId="2" applyFont="1" applyFill="1" applyBorder="1" applyProtection="1"/>
    <xf numFmtId="1" fontId="21" fillId="4" borderId="0" xfId="2" applyNumberFormat="1" applyFont="1" applyFill="1" applyBorder="1" applyAlignment="1" applyProtection="1">
      <alignment horizontal="left" vertical="center"/>
    </xf>
    <xf numFmtId="0" fontId="8" fillId="0" borderId="2" xfId="2" applyFont="1" applyFill="1" applyBorder="1" applyAlignment="1" applyProtection="1">
      <alignment horizontal="left" vertical="center" wrapText="1"/>
    </xf>
    <xf numFmtId="0" fontId="8" fillId="0" borderId="7" xfId="2" applyFont="1" applyFill="1" applyBorder="1" applyAlignment="1" applyProtection="1">
      <alignment horizontal="left" vertical="center" wrapText="1"/>
    </xf>
    <xf numFmtId="0" fontId="8" fillId="0" borderId="8" xfId="2" applyFont="1" applyFill="1" applyBorder="1" applyAlignment="1" applyProtection="1">
      <alignment horizontal="left" vertical="center" wrapText="1"/>
    </xf>
    <xf numFmtId="0" fontId="10" fillId="0" borderId="8"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xf>
    <xf numFmtId="0" fontId="10" fillId="0" borderId="2" xfId="2" applyFont="1" applyFill="1" applyBorder="1" applyAlignment="1" applyProtection="1">
      <alignment horizontal="left" vertical="center" wrapText="1"/>
    </xf>
    <xf numFmtId="0" fontId="10" fillId="0" borderId="14" xfId="2" applyFont="1" applyFill="1" applyBorder="1" applyAlignment="1" applyProtection="1">
      <alignment horizontal="left" vertical="center" wrapText="1"/>
    </xf>
    <xf numFmtId="0" fontId="10" fillId="0" borderId="15" xfId="2" applyFont="1" applyFill="1" applyBorder="1" applyAlignment="1" applyProtection="1">
      <alignment horizontal="left" vertical="center" wrapText="1"/>
    </xf>
    <xf numFmtId="0" fontId="10" fillId="0" borderId="16" xfId="2" applyFont="1" applyFill="1" applyBorder="1" applyAlignment="1" applyProtection="1">
      <alignment horizontal="left" vertical="center" wrapText="1"/>
    </xf>
    <xf numFmtId="0" fontId="8" fillId="0" borderId="14" xfId="2" applyFont="1" applyFill="1" applyBorder="1" applyAlignment="1" applyProtection="1">
      <alignment horizontal="left" vertical="center" wrapText="1"/>
    </xf>
    <xf numFmtId="0" fontId="8" fillId="4" borderId="1" xfId="2" applyFont="1" applyFill="1" applyBorder="1" applyAlignment="1" applyProtection="1">
      <alignment horizontal="center"/>
    </xf>
    <xf numFmtId="0" fontId="8" fillId="4" borderId="3" xfId="2" applyFont="1" applyFill="1" applyBorder="1" applyAlignment="1" applyProtection="1">
      <alignment horizontal="center"/>
    </xf>
    <xf numFmtId="0" fontId="8" fillId="4" borderId="0" xfId="2" applyFont="1" applyFill="1" applyBorder="1" applyAlignment="1" applyProtection="1">
      <alignment horizontal="center"/>
    </xf>
    <xf numFmtId="0" fontId="17" fillId="0" borderId="13" xfId="1" applyFont="1" applyFill="1" applyBorder="1" applyAlignment="1" applyProtection="1">
      <alignment horizontal="center" wrapText="1"/>
    </xf>
    <xf numFmtId="0" fontId="17" fillId="0" borderId="0" xfId="1" applyFont="1" applyFill="1" applyBorder="1" applyAlignment="1" applyProtection="1">
      <alignment horizontal="center" wrapText="1"/>
    </xf>
    <xf numFmtId="0" fontId="1" fillId="4" borderId="4" xfId="1" applyFont="1" applyFill="1" applyBorder="1" applyAlignment="1" applyProtection="1">
      <alignment horizontal="center"/>
      <protection locked="0"/>
    </xf>
    <xf numFmtId="0" fontId="1" fillId="4" borderId="0" xfId="1" applyFont="1" applyFill="1" applyBorder="1" applyAlignment="1" applyProtection="1">
      <alignment horizontal="center"/>
      <protection locked="0"/>
    </xf>
    <xf numFmtId="0" fontId="1" fillId="4" borderId="5" xfId="1" applyFont="1" applyFill="1" applyBorder="1" applyAlignment="1" applyProtection="1">
      <alignment horizontal="center"/>
      <protection locked="0"/>
    </xf>
    <xf numFmtId="0" fontId="1" fillId="0" borderId="4"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1" fillId="0" borderId="5" xfId="1" applyFont="1" applyFill="1" applyBorder="1" applyAlignment="1" applyProtection="1">
      <alignment horizontal="center" vertical="center"/>
    </xf>
    <xf numFmtId="0" fontId="10" fillId="0" borderId="0" xfId="2" applyFont="1" applyFill="1" applyBorder="1" applyAlignment="1" applyProtection="1">
      <alignment horizontal="left" wrapText="1"/>
    </xf>
    <xf numFmtId="0" fontId="8" fillId="0" borderId="17" xfId="2" applyFont="1" applyFill="1" applyBorder="1" applyAlignment="1" applyProtection="1">
      <alignment horizontal="center" vertical="center" wrapText="1"/>
    </xf>
    <xf numFmtId="0" fontId="8" fillId="0" borderId="14" xfId="2" applyFont="1" applyFill="1" applyBorder="1" applyAlignment="1" applyProtection="1">
      <alignment horizontal="center" vertical="center" wrapText="1"/>
    </xf>
    <xf numFmtId="0" fontId="4" fillId="4" borderId="0" xfId="2" applyFont="1" applyFill="1" applyBorder="1" applyAlignment="1" applyProtection="1"/>
    <xf numFmtId="0" fontId="13" fillId="4" borderId="0" xfId="2" applyFont="1" applyFill="1" applyBorder="1" applyAlignment="1" applyProtection="1">
      <alignment horizontal="left" vertical="center"/>
    </xf>
    <xf numFmtId="0" fontId="1" fillId="0" borderId="4"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1" fillId="0" borderId="5" xfId="2" applyFont="1" applyFill="1" applyBorder="1" applyAlignment="1" applyProtection="1">
      <alignment horizontal="center"/>
    </xf>
    <xf numFmtId="0" fontId="8" fillId="3" borderId="1" xfId="2" applyFont="1" applyFill="1" applyBorder="1" applyAlignment="1" applyProtection="1">
      <alignment horizontal="center"/>
    </xf>
    <xf numFmtId="0" fontId="8" fillId="3" borderId="2" xfId="2" applyFont="1" applyFill="1" applyBorder="1" applyAlignment="1" applyProtection="1">
      <alignment horizontal="center"/>
    </xf>
    <xf numFmtId="0" fontId="8" fillId="3" borderId="3" xfId="2" applyFont="1" applyFill="1" applyBorder="1" applyAlignment="1" applyProtection="1">
      <alignment horizontal="center"/>
    </xf>
    <xf numFmtId="1" fontId="21" fillId="4" borderId="0" xfId="2" applyNumberFormat="1" applyFont="1" applyFill="1" applyBorder="1" applyAlignment="1" applyProtection="1">
      <alignment horizontal="left" vertical="center"/>
    </xf>
    <xf numFmtId="0" fontId="1" fillId="0" borderId="4" xfId="2" quotePrefix="1" applyFont="1" applyFill="1" applyBorder="1" applyAlignment="1" applyProtection="1">
      <alignment horizontal="center" vertical="center"/>
    </xf>
    <xf numFmtId="0" fontId="1" fillId="0" borderId="7" xfId="2" applyFont="1" applyFill="1" applyBorder="1" applyAlignment="1" applyProtection="1">
      <alignment horizontal="center" vertical="center"/>
    </xf>
    <xf numFmtId="0" fontId="1" fillId="0" borderId="0" xfId="2" quotePrefix="1" applyFont="1" applyFill="1" applyBorder="1" applyAlignment="1" applyProtection="1">
      <alignment horizontal="center" vertical="center"/>
    </xf>
    <xf numFmtId="0" fontId="1" fillId="0" borderId="8" xfId="2" applyFont="1" applyFill="1" applyBorder="1" applyAlignment="1" applyProtection="1">
      <alignment horizontal="center" vertical="center"/>
    </xf>
    <xf numFmtId="0" fontId="1" fillId="0" borderId="9" xfId="2" applyFont="1" applyFill="1" applyBorder="1" applyAlignment="1" applyProtection="1">
      <alignment horizontal="center"/>
    </xf>
    <xf numFmtId="164" fontId="1" fillId="4" borderId="0" xfId="2" applyNumberFormat="1" applyFont="1" applyFill="1" applyBorder="1" applyAlignment="1" applyProtection="1">
      <alignment horizontal="left" vertical="center"/>
      <protection locked="0"/>
    </xf>
    <xf numFmtId="0" fontId="1" fillId="4" borderId="0" xfId="2" applyFont="1" applyFill="1" applyBorder="1" applyAlignment="1" applyProtection="1">
      <alignment horizontal="left" vertical="center"/>
      <protection locked="0"/>
    </xf>
    <xf numFmtId="1" fontId="13" fillId="4" borderId="0" xfId="2" applyNumberFormat="1" applyFont="1" applyFill="1" applyBorder="1" applyAlignment="1" applyProtection="1">
      <alignment horizontal="right" vertical="center"/>
      <protection locked="0"/>
    </xf>
    <xf numFmtId="2" fontId="13" fillId="4" borderId="0" xfId="2" applyNumberFormat="1" applyFont="1" applyFill="1" applyBorder="1" applyAlignment="1" applyProtection="1">
      <alignment horizontal="right" vertical="center"/>
    </xf>
    <xf numFmtId="0" fontId="13" fillId="4" borderId="0" xfId="2" applyFont="1" applyFill="1" applyBorder="1" applyAlignment="1" applyProtection="1">
      <alignment horizontal="left" vertical="center"/>
      <protection locked="0"/>
    </xf>
    <xf numFmtId="164" fontId="13" fillId="4" borderId="0" xfId="2" applyNumberFormat="1" applyFont="1" applyFill="1" applyBorder="1" applyAlignment="1" applyProtection="1">
      <alignment horizontal="left" vertical="center"/>
    </xf>
    <xf numFmtId="49" fontId="13" fillId="4" borderId="0" xfId="2" applyNumberFormat="1" applyFont="1" applyFill="1" applyBorder="1" applyAlignment="1" applyProtection="1">
      <alignment horizontal="left" vertical="center"/>
      <protection locked="0"/>
    </xf>
    <xf numFmtId="0" fontId="8" fillId="3" borderId="1" xfId="2" applyFont="1" applyFill="1" applyBorder="1" applyAlignment="1" applyProtection="1">
      <alignment horizontal="center" vertical="center"/>
    </xf>
    <xf numFmtId="0" fontId="8" fillId="3" borderId="2" xfId="2" applyFont="1" applyFill="1" applyBorder="1" applyAlignment="1" applyProtection="1">
      <alignment horizontal="center" vertical="center"/>
    </xf>
    <xf numFmtId="0" fontId="8" fillId="3" borderId="3" xfId="2" applyFont="1" applyFill="1" applyBorder="1" applyAlignment="1" applyProtection="1">
      <alignment horizontal="center" vertical="center"/>
    </xf>
    <xf numFmtId="0" fontId="2" fillId="4" borderId="0" xfId="2" applyFont="1" applyFill="1" applyBorder="1" applyAlignment="1" applyProtection="1">
      <alignment horizontal="right"/>
      <protection locked="0"/>
    </xf>
    <xf numFmtId="0" fontId="10" fillId="4" borderId="0" xfId="2" applyFont="1" applyFill="1" applyBorder="1" applyAlignment="1" applyProtection="1">
      <alignment horizontal="center"/>
    </xf>
    <xf numFmtId="0" fontId="8" fillId="4" borderId="0" xfId="2" applyFont="1" applyFill="1" applyBorder="1" applyAlignment="1" applyProtection="1">
      <alignment horizontal="left"/>
    </xf>
    <xf numFmtId="0" fontId="1" fillId="4" borderId="0" xfId="2" applyFont="1" applyFill="1" applyBorder="1" applyAlignment="1" applyProtection="1">
      <alignment horizontal="center"/>
    </xf>
    <xf numFmtId="0" fontId="1" fillId="4" borderId="5" xfId="2" applyFont="1" applyFill="1" applyBorder="1" applyAlignment="1" applyProtection="1">
      <alignment horizontal="center"/>
    </xf>
    <xf numFmtId="0" fontId="3" fillId="3" borderId="2" xfId="2" applyFont="1" applyFill="1" applyBorder="1" applyAlignment="1" applyProtection="1">
      <alignment horizontal="center" vertical="center"/>
    </xf>
    <xf numFmtId="0" fontId="3" fillId="3" borderId="0"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5" xfId="2" applyFont="1" applyFill="1" applyBorder="1" applyAlignment="1" applyProtection="1">
      <alignment horizontal="center" vertical="center"/>
    </xf>
    <xf numFmtId="0" fontId="4" fillId="0" borderId="6" xfId="1" applyFont="1" applyBorder="1" applyAlignment="1" applyProtection="1">
      <alignment horizontal="left"/>
    </xf>
    <xf numFmtId="0" fontId="3" fillId="3" borderId="1" xfId="2" applyFont="1" applyFill="1" applyBorder="1" applyAlignment="1" applyProtection="1">
      <alignment horizontal="center"/>
    </xf>
    <xf numFmtId="0" fontId="3" fillId="3" borderId="2" xfId="2" applyFont="1" applyFill="1" applyBorder="1" applyAlignment="1" applyProtection="1">
      <alignment horizontal="center"/>
    </xf>
    <xf numFmtId="0" fontId="15" fillId="3" borderId="4" xfId="2" applyFont="1" applyFill="1" applyBorder="1" applyAlignment="1" applyProtection="1">
      <alignment horizontal="center" vertical="center"/>
    </xf>
    <xf numFmtId="0" fontId="15" fillId="3" borderId="0" xfId="2" applyFont="1" applyFill="1" applyBorder="1" applyAlignment="1" applyProtection="1">
      <alignment horizontal="center" vertical="center"/>
    </xf>
    <xf numFmtId="0" fontId="15" fillId="3" borderId="5" xfId="2" applyFont="1" applyFill="1" applyBorder="1" applyAlignment="1" applyProtection="1">
      <alignment horizontal="center" vertical="center"/>
    </xf>
    <xf numFmtId="0" fontId="16" fillId="0" borderId="4" xfId="2" applyFont="1" applyFill="1" applyBorder="1" applyAlignment="1" applyProtection="1">
      <alignment horizontal="center" vertical="center"/>
    </xf>
    <xf numFmtId="0" fontId="16" fillId="0" borderId="0" xfId="2" applyFont="1" applyFill="1" applyBorder="1" applyAlignment="1" applyProtection="1">
      <alignment horizontal="center" vertical="center"/>
    </xf>
    <xf numFmtId="0" fontId="16" fillId="0" borderId="5" xfId="2" applyFont="1" applyFill="1" applyBorder="1" applyAlignment="1" applyProtection="1">
      <alignment horizontal="center" vertical="center"/>
    </xf>
    <xf numFmtId="0" fontId="1" fillId="0" borderId="1" xfId="1" applyFont="1" applyBorder="1" applyAlignment="1" applyProtection="1">
      <alignment horizontal="center"/>
    </xf>
    <xf numFmtId="0" fontId="1" fillId="0" borderId="2" xfId="1" applyFont="1" applyBorder="1" applyAlignment="1" applyProtection="1">
      <alignment horizontal="center"/>
    </xf>
    <xf numFmtId="0" fontId="1" fillId="0" borderId="3" xfId="1" applyFont="1" applyBorder="1" applyAlignment="1" applyProtection="1">
      <alignment horizontal="center"/>
    </xf>
    <xf numFmtId="0" fontId="1" fillId="0" borderId="4" xfId="1" applyFont="1" applyBorder="1" applyAlignment="1" applyProtection="1">
      <alignment horizontal="center"/>
    </xf>
    <xf numFmtId="0" fontId="1" fillId="0" borderId="0" xfId="1" applyFont="1" applyBorder="1" applyAlignment="1" applyProtection="1">
      <alignment horizontal="center"/>
    </xf>
    <xf numFmtId="0" fontId="1" fillId="0" borderId="5" xfId="1" applyFont="1" applyBorder="1" applyAlignment="1" applyProtection="1">
      <alignment horizontal="center"/>
    </xf>
    <xf numFmtId="0" fontId="1" fillId="0" borderId="7" xfId="1" applyFont="1" applyBorder="1" applyAlignment="1" applyProtection="1">
      <alignment horizontal="center"/>
    </xf>
    <xf numFmtId="0" fontId="1" fillId="0" borderId="8" xfId="1" applyFont="1" applyBorder="1" applyAlignment="1" applyProtection="1">
      <alignment horizontal="center"/>
    </xf>
    <xf numFmtId="0" fontId="1" fillId="0" borderId="9" xfId="1" applyFont="1" applyBorder="1" applyAlignment="1" applyProtection="1">
      <alignment horizontal="center"/>
    </xf>
    <xf numFmtId="0" fontId="2" fillId="0" borderId="1" xfId="1" applyFont="1" applyBorder="1" applyAlignment="1" applyProtection="1">
      <alignment horizontal="center" vertical="center"/>
    </xf>
    <xf numFmtId="0" fontId="2" fillId="0" borderId="2"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4"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5" xfId="1" applyFont="1" applyBorder="1" applyAlignment="1" applyProtection="1">
      <alignment horizontal="center" vertical="center"/>
    </xf>
    <xf numFmtId="0" fontId="3" fillId="3" borderId="1" xfId="2" applyFont="1" applyFill="1" applyBorder="1" applyAlignment="1" applyProtection="1">
      <alignment horizontal="center" vertical="center" wrapText="1"/>
    </xf>
    <xf numFmtId="0" fontId="3" fillId="3" borderId="4" xfId="2" applyFont="1" applyFill="1" applyBorder="1" applyAlignment="1" applyProtection="1">
      <alignment horizontal="center" vertical="center" wrapText="1"/>
    </xf>
    <xf numFmtId="0" fontId="3" fillId="3" borderId="2" xfId="2" applyFont="1" applyFill="1" applyBorder="1" applyAlignment="1" applyProtection="1">
      <alignment horizontal="center" vertical="center" wrapText="1"/>
    </xf>
    <xf numFmtId="0" fontId="3" fillId="3" borderId="0" xfId="2" applyFont="1" applyFill="1" applyBorder="1" applyAlignment="1" applyProtection="1">
      <alignment horizontal="center" vertical="center" wrapText="1"/>
    </xf>
    <xf numFmtId="0" fontId="4" fillId="4" borderId="0" xfId="2" applyFont="1" applyFill="1" applyBorder="1" applyAlignment="1" applyProtection="1">
      <alignment horizontal="left"/>
    </xf>
    <xf numFmtId="0" fontId="4" fillId="4" borderId="0" xfId="2" applyFont="1" applyFill="1" applyBorder="1" applyProtection="1"/>
    <xf numFmtId="0" fontId="13" fillId="4" borderId="0" xfId="2" applyFont="1" applyFill="1" applyBorder="1" applyAlignment="1" applyProtection="1">
      <alignment horizontal="justify" vertical="top" wrapText="1"/>
    </xf>
    <xf numFmtId="0" fontId="8" fillId="4" borderId="0" xfId="2" applyFont="1" applyFill="1" applyBorder="1" applyAlignment="1" applyProtection="1">
      <alignment horizontal="left" vertical="center"/>
    </xf>
    <xf numFmtId="1" fontId="23" fillId="0" borderId="20" xfId="4" applyNumberFormat="1" applyFont="1" applyBorder="1" applyAlignment="1">
      <alignment horizontal="center" vertical="center" wrapText="1"/>
    </xf>
    <xf numFmtId="0" fontId="23" fillId="0" borderId="19"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5" xfId="0" applyFont="1" applyFill="1" applyBorder="1" applyAlignment="1">
      <alignment horizontal="center" vertical="top" wrapText="1"/>
    </xf>
    <xf numFmtId="0" fontId="2" fillId="6" borderId="18" xfId="0" applyFont="1" applyFill="1" applyBorder="1" applyAlignment="1">
      <alignment horizontal="center" vertical="top" wrapText="1"/>
    </xf>
    <xf numFmtId="0" fontId="23" fillId="0" borderId="28" xfId="0" applyFont="1" applyFill="1" applyBorder="1" applyAlignment="1">
      <alignment horizontal="justify" vertical="center" wrapText="1"/>
    </xf>
    <xf numFmtId="0" fontId="23" fillId="0" borderId="24" xfId="0" applyFont="1" applyFill="1" applyBorder="1" applyAlignment="1">
      <alignment horizontal="justify" vertical="center" wrapText="1"/>
    </xf>
    <xf numFmtId="0" fontId="23" fillId="0" borderId="29" xfId="0" applyFont="1" applyFill="1" applyBorder="1" applyAlignment="1">
      <alignment horizontal="justify" vertical="center" wrapText="1"/>
    </xf>
    <xf numFmtId="0" fontId="23" fillId="0" borderId="30" xfId="0" applyFont="1" applyFill="1" applyBorder="1" applyAlignment="1">
      <alignment horizontal="center" vertical="center" wrapText="1"/>
    </xf>
    <xf numFmtId="0" fontId="23" fillId="0" borderId="23" xfId="0" applyFont="1" applyFill="1" applyBorder="1" applyAlignment="1">
      <alignment horizontal="center" vertical="center" wrapText="1"/>
    </xf>
  </cellXfs>
  <cellStyles count="5">
    <cellStyle name="Millares [0]" xfId="4" builtinId="6"/>
    <cellStyle name="Normal" xfId="0" builtinId="0"/>
    <cellStyle name="Normal 15 2 3 3 2" xfId="3"/>
    <cellStyle name="Normal 2 4" xfId="1"/>
    <cellStyle name="Normal 3 2" xfId="2"/>
  </cellStyles>
  <dxfs count="2">
    <dxf>
      <font>
        <color rgb="FF9C0006"/>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xdr:colOff>
      <xdr:row>45</xdr:row>
      <xdr:rowOff>104775</xdr:rowOff>
    </xdr:from>
    <xdr:to>
      <xdr:col>14</xdr:col>
      <xdr:colOff>66675</xdr:colOff>
      <xdr:row>45</xdr:row>
      <xdr:rowOff>104775</xdr:rowOff>
    </xdr:to>
    <xdr:cxnSp macro="">
      <xdr:nvCxnSpPr>
        <xdr:cNvPr id="7" name="Conector recto 6"/>
        <xdr:cNvCxnSpPr/>
      </xdr:nvCxnSpPr>
      <xdr:spPr>
        <a:xfrm>
          <a:off x="2209800" y="8724900"/>
          <a:ext cx="1685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57150</xdr:colOff>
      <xdr:row>0</xdr:row>
      <xdr:rowOff>66675</xdr:rowOff>
    </xdr:from>
    <xdr:to>
      <xdr:col>3</xdr:col>
      <xdr:colOff>468843</xdr:colOff>
      <xdr:row>4</xdr:row>
      <xdr:rowOff>166575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6675"/>
          <a:ext cx="1926168"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MV\ESCRITORIO\2.%20Apiques%20.xlsb.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lab-12781\LABORATORIO\9.%20Acreditacion\Formatos%20Marzo\2.%20Apiqu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206\Users\jennifer.arias\Desktop\LABORATORIO\1.%20Calidad\Formatos%20para%20digitar\7.%20Petreos\Mezcla\Agregado%20fino\Agregado%20fino%20(Mensual)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lab-12781\laboratorio\1.%20Calidad\Formatos%20individuales\Informe\PRO-L-FM-006%20V6%20Inf.%20Equivalente%20de%20aren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lab-12781\laboratorio\9.%20Acreditacion\Formatos%20Marzo\Clasific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Laboratorio\1.%20Calidad\1.%20GLAB\1.%20Formatos\1.%20Formatos%20de%20informe\2.%20Apiques\2.%20Apique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INDY.SASTOQUE/Desktop/Nueva%20carpeta/GLAB-FM-005%20V8%20Inf.%20Limite%20liquido,%20plastico%20e%20Indice%20de%20plasticida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INDY.SASTOQUE/Documents/Laboratorio2/9.%20Acreditacion/1.%20Control%20de%20documentos/2.%20Aprobaciones/Julio/GLAB-FM-005%20V9%20Inf.%20Limite%20liquido,%20plastico%20e%20Indice%20de%20plasticidad.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lab-12781\laboratorio\9.%20Acreditacion\Formatos%20Marzo\Agregado%20fino%20(Mensu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INDY.SASTOQUE/Documents/Laboratorio2/1.Calidad/1.%20Formatos%20de%20informe/2.%20Apiques/2.%20Apiques%20.xls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52098\COSTO%20DE%20PROPIEDA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1.206\Users\Users\sonia.gaviria\Desktop\Formatos\PRO-L-FM-003%20V.1%20Humedad%20Natura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INDY.SASTOQUE/Desktop/Formatos/Contenido%20de%20agua%20(Hume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73\Users\Sonia.gaviria\Desktop\CNSG\Nueva%20carpeta\Listo\Documents%20and%20Settings\DIANA%20PAO\Configuraci&#243;n%20local\Archivos%20temporales%20de%20Internet\Content.IE5\S1MFOXQ3\DATOS\Equipos\COSTO%20DE%20PROPIEDA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dor\disco%20duro\irina\CLAS-BO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INDY.SASTOQUE/Documents/Laboratorio2/1.Calidad/1.%20Formatos%20de%20informe/7.%20Petreos/Concreto/Agregado%20Fino/Agregado%20fino%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aboratorio\9.Acreditacion\1.%20Control%20de%20documentos\1.%20Aprobaciones\55.%20Aprobaciones%202022-08-\2.%20Formatos\GLAB-FM-019%20V10%20Formato%20Inf.%20Gravedad%20especifica%20finos%20sept%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INDY.SASTOQUE/Documents/Laboratorio2/1.Calidad/1.%20Formatos%20de%20informe/7.%20Petreos/Mezcla%20asfaltica/Agregado%20fino/Agregado%20fino%20(Mensu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Laboratorio\1.%20Calidad\1.%20GLAB\1.%20Formatos\1.%20Formatos%20de%20informe\7.%20Petreos\GLAB-FM-164%20v2%20Inf.%20Granulometria%20diaria%20sept%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Laboratorio\1.%20Calidad\1.%20Formatos\1.%20Formatos%20de%20informe\2.%20Apiques\Api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12">
          <cell r="D12">
            <v>3</v>
          </cell>
        </row>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3">
          <cell r="B3">
            <v>3</v>
          </cell>
        </row>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CIONES USC"/>
      <sheetName val="PERFIL ESTRATIGRAFICO"/>
      <sheetName val="REG FOTOGRAFICO"/>
      <sheetName val="CONO DINAMICO"/>
      <sheetName val="CLASIFICACION M1"/>
      <sheetName val="LIMITES M1"/>
      <sheetName val="HUMEDAD M1"/>
      <sheetName val="EQUIVALENTE"/>
      <sheetName val="M.O.  M1"/>
      <sheetName val="CLASIFICACION M2"/>
      <sheetName val="LIMITES M2"/>
      <sheetName val="HUMEDAD 2"/>
      <sheetName val="EQUIVALENTE M2"/>
      <sheetName val="M.O.  M2"/>
      <sheetName val="CLASIFICACION M3"/>
      <sheetName val="LIMITES M3"/>
      <sheetName val="HUMEDAD 3"/>
      <sheetName val="EQUIVALENTE M3"/>
      <sheetName val="M.O.  M3"/>
      <sheetName val="firmas"/>
      <sheetName val="#¡REF"/>
    </sheetNames>
    <sheetDataSet>
      <sheetData sheetId="0"/>
      <sheetData sheetId="1"/>
      <sheetData sheetId="2"/>
      <sheetData sheetId="3"/>
      <sheetData sheetId="4"/>
      <sheetData sheetId="5">
        <row r="24">
          <cell r="G24" t="str">
            <v/>
          </cell>
        </row>
      </sheetData>
      <sheetData sheetId="6">
        <row r="26">
          <cell r="H26" t="str">
            <v/>
          </cell>
        </row>
      </sheetData>
      <sheetData sheetId="7">
        <row r="23">
          <cell r="G23" t="str">
            <v/>
          </cell>
        </row>
      </sheetData>
      <sheetData sheetId="8">
        <row r="29">
          <cell r="C29" t="str">
            <v>--</v>
          </cell>
        </row>
      </sheetData>
      <sheetData sheetId="9">
        <row r="30">
          <cell r="E30" t="str">
            <v/>
          </cell>
        </row>
      </sheetData>
      <sheetData sheetId="10">
        <row r="24">
          <cell r="G24" t="str">
            <v/>
          </cell>
        </row>
      </sheetData>
      <sheetData sheetId="11">
        <row r="26">
          <cell r="H26" t="str">
            <v/>
          </cell>
        </row>
      </sheetData>
      <sheetData sheetId="12"/>
      <sheetData sheetId="13">
        <row r="23">
          <cell r="F23" t="str">
            <v/>
          </cell>
        </row>
        <row r="29">
          <cell r="C29" t="str">
            <v>--</v>
          </cell>
          <cell r="D29">
            <v>0</v>
          </cell>
          <cell r="E29">
            <v>0</v>
          </cell>
          <cell r="F29" t="str">
            <v>--</v>
          </cell>
          <cell r="G29">
            <v>0</v>
          </cell>
          <cell r="H29">
            <v>0</v>
          </cell>
          <cell r="I29" t="str">
            <v>--</v>
          </cell>
          <cell r="J29">
            <v>0</v>
          </cell>
          <cell r="K29">
            <v>0</v>
          </cell>
          <cell r="L29">
            <v>0</v>
          </cell>
          <cell r="M29">
            <v>0</v>
          </cell>
          <cell r="N29">
            <v>0</v>
          </cell>
          <cell r="O29">
            <v>0</v>
          </cell>
        </row>
      </sheetData>
      <sheetData sheetId="14">
        <row r="30">
          <cell r="E30" t="str">
            <v/>
          </cell>
        </row>
      </sheetData>
      <sheetData sheetId="15">
        <row r="24">
          <cell r="G24" t="str">
            <v/>
          </cell>
        </row>
        <row r="52">
          <cell r="C52" t="str">
            <v>--</v>
          </cell>
          <cell r="D52">
            <v>0</v>
          </cell>
          <cell r="E52">
            <v>0</v>
          </cell>
        </row>
      </sheetData>
      <sheetData sheetId="16">
        <row r="26">
          <cell r="H26" t="str">
            <v/>
          </cell>
        </row>
      </sheetData>
      <sheetData sheetId="17"/>
      <sheetData sheetId="18">
        <row r="23">
          <cell r="F23" t="str">
            <v/>
          </cell>
        </row>
        <row r="29">
          <cell r="C29" t="str">
            <v>--</v>
          </cell>
          <cell r="D29">
            <v>0</v>
          </cell>
          <cell r="E29">
            <v>0</v>
          </cell>
          <cell r="F29" t="str">
            <v>--</v>
          </cell>
          <cell r="G29">
            <v>0</v>
          </cell>
          <cell r="H29">
            <v>0</v>
          </cell>
          <cell r="I29" t="str">
            <v>--</v>
          </cell>
          <cell r="J29">
            <v>0</v>
          </cell>
          <cell r="K29">
            <v>0</v>
          </cell>
          <cell r="L29">
            <v>0</v>
          </cell>
          <cell r="M29">
            <v>0</v>
          </cell>
          <cell r="N29">
            <v>0</v>
          </cell>
          <cell r="O29">
            <v>0</v>
          </cell>
        </row>
      </sheetData>
      <sheetData sheetId="19">
        <row r="2">
          <cell r="A2" t="str">
            <v>CHAPARRO CARLOS</v>
          </cell>
          <cell r="C2">
            <v>2</v>
          </cell>
        </row>
        <row r="3">
          <cell r="A3" t="str">
            <v>CORDOBA ALEXANDER</v>
          </cell>
          <cell r="C3">
            <v>3</v>
          </cell>
        </row>
        <row r="4">
          <cell r="A4" t="str">
            <v>CRISTANCHO VICTOR</v>
          </cell>
          <cell r="C4">
            <v>7</v>
          </cell>
        </row>
        <row r="5">
          <cell r="A5" t="str">
            <v>DIAZ CESAR</v>
          </cell>
          <cell r="C5">
            <v>0</v>
          </cell>
        </row>
        <row r="6">
          <cell r="A6" t="str">
            <v>FLOREZ KAREN</v>
          </cell>
          <cell r="C6">
            <v>6</v>
          </cell>
        </row>
        <row r="7">
          <cell r="A7" t="str">
            <v>GALVIS DAVID</v>
          </cell>
          <cell r="C7">
            <v>4</v>
          </cell>
        </row>
        <row r="8">
          <cell r="A8" t="str">
            <v>ACHIARDI LEONARDO</v>
          </cell>
          <cell r="C8">
            <v>8</v>
          </cell>
        </row>
        <row r="9">
          <cell r="A9" t="str">
            <v>OSPINA JUAN GABRIEL</v>
          </cell>
          <cell r="C9">
            <v>0</v>
          </cell>
        </row>
        <row r="10">
          <cell r="A10" t="str">
            <v>SUAREZ  WILLIAM</v>
          </cell>
          <cell r="C10">
            <v>9</v>
          </cell>
        </row>
        <row r="11">
          <cell r="A11" t="str">
            <v>YARA FABIAN</v>
          </cell>
          <cell r="C11">
            <v>0</v>
          </cell>
        </row>
        <row r="12">
          <cell r="A12" t="str">
            <v>RINCON SATURNINO</v>
          </cell>
          <cell r="C12">
            <v>1</v>
          </cell>
        </row>
        <row r="13">
          <cell r="A13" t="str">
            <v>ALBARRACIN JAIRO</v>
          </cell>
          <cell r="C13">
            <v>0</v>
          </cell>
        </row>
        <row r="14">
          <cell r="A14" t="str">
            <v>GOMEZ LUIS CARLOS</v>
          </cell>
          <cell r="C14">
            <v>0</v>
          </cell>
        </row>
        <row r="15">
          <cell r="A15" t="str">
            <v>ALMONACID JIMMY</v>
          </cell>
          <cell r="C15">
            <v>0</v>
          </cell>
        </row>
        <row r="16">
          <cell r="A16" t="str">
            <v>CANO LUIS EDUARDO</v>
          </cell>
          <cell r="C16">
            <v>0</v>
          </cell>
        </row>
        <row r="17">
          <cell r="A17" t="str">
            <v>MONTENEGRO YON</v>
          </cell>
          <cell r="C17">
            <v>0</v>
          </cell>
        </row>
        <row r="18">
          <cell r="A18" t="str">
            <v>VILLANUEVA BRAYAN</v>
          </cell>
          <cell r="C18">
            <v>0</v>
          </cell>
        </row>
        <row r="19">
          <cell r="A19" t="str">
            <v>RINCON JOSE</v>
          </cell>
          <cell r="C19">
            <v>0</v>
          </cell>
        </row>
        <row r="20">
          <cell r="A20" t="str">
            <v xml:space="preserve">VELASQUEZ JUAN </v>
          </cell>
          <cell r="C20">
            <v>0</v>
          </cell>
        </row>
        <row r="21">
          <cell r="A21" t="str">
            <v xml:space="preserve">VAQUIRO JUAN  CAMILO </v>
          </cell>
          <cell r="C21">
            <v>0</v>
          </cell>
        </row>
        <row r="22">
          <cell r="A22" t="str">
            <v xml:space="preserve">RIOS JOSE </v>
          </cell>
          <cell r="C22">
            <v>0</v>
          </cell>
        </row>
        <row r="23">
          <cell r="A23">
            <v>0</v>
          </cell>
          <cell r="C23">
            <v>0</v>
          </cell>
        </row>
        <row r="24">
          <cell r="A24" t="str">
            <v>--</v>
          </cell>
          <cell r="C24">
            <v>0</v>
          </cell>
        </row>
        <row r="26">
          <cell r="A26" t="str">
            <v>ARIAS JENNIFER</v>
          </cell>
          <cell r="C26">
            <v>0</v>
          </cell>
        </row>
        <row r="27">
          <cell r="A27" t="str">
            <v xml:space="preserve">VARGAS PABLO </v>
          </cell>
          <cell r="C27">
            <v>0</v>
          </cell>
        </row>
        <row r="28">
          <cell r="A28" t="str">
            <v>--</v>
          </cell>
          <cell r="C28">
            <v>1</v>
          </cell>
        </row>
        <row r="29">
          <cell r="A29" t="str">
            <v>--</v>
          </cell>
          <cell r="C29">
            <v>0</v>
          </cell>
        </row>
        <row r="31">
          <cell r="A31" t="str">
            <v xml:space="preserve">VARGAS PABLO </v>
          </cell>
          <cell r="C31">
            <v>0</v>
          </cell>
        </row>
        <row r="32">
          <cell r="A32" t="str">
            <v>CONTRERAS WILINTONG</v>
          </cell>
          <cell r="C32">
            <v>0</v>
          </cell>
        </row>
        <row r="33">
          <cell r="A33" t="str">
            <v>--</v>
          </cell>
          <cell r="C33">
            <v>0</v>
          </cell>
        </row>
      </sheetData>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CIONES USC"/>
      <sheetName val="PERFIL ESTRATIGRAFICO"/>
      <sheetName val="REG FOTOGRAFICO"/>
      <sheetName val="CONO DINAMICO"/>
      <sheetName val="EQUIVALENTE"/>
      <sheetName val="M.O.  M1"/>
      <sheetName val="CLASIFICACION M2"/>
      <sheetName val="M.O.  M2"/>
      <sheetName val="CLASIFICACION M3"/>
      <sheetName val="M.O.  M3"/>
      <sheetName val="firmas"/>
    </sheetNames>
    <sheetDataSet>
      <sheetData sheetId="0" refreshError="1"/>
      <sheetData sheetId="1" refreshError="1"/>
      <sheetData sheetId="2" refreshError="1">
        <row r="55">
          <cell r="F55" t="str">
            <v>--</v>
          </cell>
          <cell r="J55" t="str">
            <v>--</v>
          </cell>
          <cell r="N55" t="str">
            <v>--</v>
          </cell>
        </row>
      </sheetData>
      <sheetData sheetId="3" refreshError="1">
        <row r="57">
          <cell r="C57" t="str">
            <v>--</v>
          </cell>
          <cell r="G57" t="str">
            <v>--</v>
          </cell>
          <cell r="L57" t="str">
            <v>--</v>
          </cell>
        </row>
      </sheetData>
      <sheetData sheetId="4" refreshError="1">
        <row r="29">
          <cell r="G29" t="str">
            <v>--</v>
          </cell>
        </row>
      </sheetData>
      <sheetData sheetId="5" refreshError="1"/>
      <sheetData sheetId="6" refreshError="1">
        <row r="61">
          <cell r="E61" t="str">
            <v>--</v>
          </cell>
          <cell r="J61" t="str">
            <v>--</v>
          </cell>
          <cell r="N61" t="str">
            <v>--</v>
          </cell>
        </row>
      </sheetData>
      <sheetData sheetId="7" refreshError="1">
        <row r="27">
          <cell r="C27" t="str">
            <v>--</v>
          </cell>
          <cell r="F27" t="str">
            <v>--</v>
          </cell>
          <cell r="I27" t="str">
            <v>--</v>
          </cell>
        </row>
      </sheetData>
      <sheetData sheetId="8" refreshError="1">
        <row r="61">
          <cell r="E61" t="str">
            <v>--</v>
          </cell>
          <cell r="J61" t="str">
            <v>--</v>
          </cell>
          <cell r="N61" t="str">
            <v>--</v>
          </cell>
        </row>
      </sheetData>
      <sheetData sheetId="9" refreshError="1">
        <row r="27">
          <cell r="C27" t="str">
            <v>--</v>
          </cell>
          <cell r="F27" t="str">
            <v>--</v>
          </cell>
          <cell r="I27" t="str">
            <v>--</v>
          </cell>
        </row>
      </sheetData>
      <sheetData sheetId="10" refreshError="1">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ACHIARDI LEONARDO</v>
          </cell>
          <cell r="C8">
            <v>8</v>
          </cell>
        </row>
        <row r="9">
          <cell r="A9" t="str">
            <v>OSPINA JUAN GABRIEL</v>
          </cell>
        </row>
        <row r="10">
          <cell r="A10" t="str">
            <v>SUAREZ  WILLIAM</v>
          </cell>
          <cell r="C10">
            <v>9</v>
          </cell>
        </row>
        <row r="11">
          <cell r="A11" t="str">
            <v>YARA FABIAN</v>
          </cell>
          <cell r="B11" t="str">
            <v>Laboratorista</v>
          </cell>
        </row>
        <row r="12">
          <cell r="A12" t="str">
            <v>RINCON SATURNINO</v>
          </cell>
          <cell r="B12" t="str">
            <v>Coordinador Operativo</v>
          </cell>
          <cell r="C12">
            <v>1</v>
          </cell>
        </row>
        <row r="13">
          <cell r="A13" t="str">
            <v xml:space="preserve">MOLINA JOSE </v>
          </cell>
          <cell r="B13" t="str">
            <v>Auxiliar</v>
          </cell>
        </row>
        <row r="14">
          <cell r="A14" t="str">
            <v>ALBARRACIN JAIRO</v>
          </cell>
        </row>
        <row r="15">
          <cell r="A15" t="str">
            <v>ALMONACID JIMMY</v>
          </cell>
        </row>
        <row r="16">
          <cell r="A16" t="str">
            <v>CANO LUIS EDUARDO</v>
          </cell>
        </row>
        <row r="18">
          <cell r="A18" t="str">
            <v>GOMEZ LUIS CARLOS</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cell r="B28" t="str">
            <v>Analista  técnico</v>
          </cell>
        </row>
        <row r="29">
          <cell r="A29" t="str">
            <v>RINCON SATURNINO</v>
          </cell>
          <cell r="B29" t="str">
            <v>Coordinador operativo</v>
          </cell>
        </row>
        <row r="30">
          <cell r="C30">
            <v>1</v>
          </cell>
        </row>
        <row r="31">
          <cell r="A31" t="str">
            <v>--</v>
          </cell>
        </row>
        <row r="33">
          <cell r="A33" t="str">
            <v xml:space="preserve">VARGAS PABLO </v>
          </cell>
        </row>
        <row r="34">
          <cell r="A34" t="str">
            <v>RIVERA MERCY</v>
          </cell>
        </row>
        <row r="35">
          <cell r="A35"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RESUMEN BG"/>
      <sheetName val="Gradacion "/>
      <sheetName val="HUMEDAD"/>
      <sheetName val="Solidez"/>
      <sheetName val="ANGULARIDAD"/>
      <sheetName val="INV 222-13"/>
      <sheetName val="GRAVEDAD"/>
      <sheetName val="Desgaste"/>
      <sheetName val="Microdeval "/>
      <sheetName val="10% De Finos"/>
      <sheetName val="LIMITES"/>
      <sheetName val="EQUIVALENTE"/>
      <sheetName val="TERRONES DE ARCILLA"/>
      <sheetName val="CF - IF "/>
      <sheetName val="PROCTOR"/>
      <sheetName val=" CBR 1"/>
      <sheetName val=" CBR (2)"/>
      <sheetName val="firmas"/>
      <sheetName val="Hoja1"/>
    </sheetNames>
    <sheetDataSet>
      <sheetData sheetId="0">
        <row r="45">
          <cell r="G45" t="str">
            <v>--</v>
          </cell>
          <cell r="V45" t="str">
            <v>--</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9">
          <cell r="D29" t="str">
            <v>--</v>
          </cell>
          <cell r="G29" t="str">
            <v>--</v>
          </cell>
          <cell r="J29" t="str">
            <v>--</v>
          </cell>
        </row>
      </sheetData>
      <sheetData sheetId="13" refreshError="1"/>
      <sheetData sheetId="14" refreshError="1"/>
      <sheetData sheetId="15" refreshError="1"/>
      <sheetData sheetId="16" refreshError="1"/>
      <sheetData sheetId="17" refreshError="1"/>
      <sheetData sheetId="18">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MANCILLA EDGAR</v>
          </cell>
          <cell r="C8">
            <v>8</v>
          </cell>
        </row>
        <row r="9">
          <cell r="A9" t="str">
            <v>OSPINA JUAN GABRIEL</v>
          </cell>
        </row>
        <row r="10">
          <cell r="A10" t="str">
            <v>SUAREZ  WILLIAM</v>
          </cell>
          <cell r="C10">
            <v>9</v>
          </cell>
        </row>
        <row r="11">
          <cell r="A11" t="str">
            <v>YARA FABIAN</v>
          </cell>
        </row>
        <row r="12">
          <cell r="A12" t="str">
            <v>RINCON SATURNINO</v>
          </cell>
          <cell r="C12">
            <v>1</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cell r="C30">
            <v>1</v>
          </cell>
        </row>
        <row r="31">
          <cell r="A31" t="str">
            <v>--</v>
          </cell>
        </row>
        <row r="33">
          <cell r="A33" t="str">
            <v>GAVIRIA SONIA</v>
          </cell>
        </row>
        <row r="34">
          <cell r="A34" t="str">
            <v>RIVERA MERCY</v>
          </cell>
        </row>
        <row r="35">
          <cell r="A35" t="str">
            <v>--</v>
          </cell>
        </row>
      </sheetData>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BG"/>
      <sheetName val="Gradacion "/>
      <sheetName val="Desgaste"/>
      <sheetName val="Microdeval "/>
      <sheetName val="10% De Finos"/>
      <sheetName val="Solidez"/>
      <sheetName val="LIMITES"/>
      <sheetName val="EQUIVALENTE"/>
      <sheetName val="TERRONES DE ARCILLA"/>
      <sheetName val="CF - IF "/>
      <sheetName val="ANGULARIDAD"/>
      <sheetName val="PROCTOR"/>
      <sheetName val=" CBR 1"/>
      <sheetName val=" CBR (2)"/>
      <sheetName val="firmas"/>
      <sheetName val="Hoja1"/>
    </sheetNames>
    <sheetDataSet>
      <sheetData sheetId="0">
        <row r="43">
          <cell r="G43" t="str">
            <v>--</v>
          </cell>
        </row>
      </sheetData>
      <sheetData sheetId="1">
        <row r="46">
          <cell r="I46" t="str">
            <v>--</v>
          </cell>
        </row>
      </sheetData>
      <sheetData sheetId="2">
        <row r="38">
          <cell r="F38" t="str">
            <v>--</v>
          </cell>
        </row>
      </sheetData>
      <sheetData sheetId="3">
        <row r="44">
          <cell r="I44" t="str">
            <v>--</v>
          </cell>
        </row>
      </sheetData>
      <sheetData sheetId="4">
        <row r="23">
          <cell r="D23" t="str">
            <v>--</v>
          </cell>
        </row>
      </sheetData>
      <sheetData sheetId="5">
        <row r="47">
          <cell r="H47" t="str">
            <v>--</v>
          </cell>
        </row>
      </sheetData>
      <sheetData sheetId="6">
        <row r="47">
          <cell r="C47" t="str">
            <v>--</v>
          </cell>
        </row>
      </sheetData>
      <sheetData sheetId="7"/>
      <sheetData sheetId="8">
        <row r="27">
          <cell r="C27" t="str">
            <v>--</v>
          </cell>
        </row>
      </sheetData>
      <sheetData sheetId="9">
        <row r="43">
          <cell r="G43" t="str">
            <v>--</v>
          </cell>
          <cell r="M43" t="str">
            <v>--</v>
          </cell>
          <cell r="N43">
            <v>0</v>
          </cell>
          <cell r="O43">
            <v>0</v>
          </cell>
          <cell r="P43">
            <v>0</v>
          </cell>
          <cell r="Q43">
            <v>0</v>
          </cell>
          <cell r="R43">
            <v>0</v>
          </cell>
          <cell r="S43">
            <v>0</v>
          </cell>
          <cell r="T43">
            <v>0</v>
          </cell>
          <cell r="U43">
            <v>0</v>
          </cell>
          <cell r="V43">
            <v>0</v>
          </cell>
          <cell r="W43">
            <v>0</v>
          </cell>
          <cell r="X43">
            <v>0</v>
          </cell>
          <cell r="Y43" t="str">
            <v>--</v>
          </cell>
        </row>
      </sheetData>
      <sheetData sheetId="10">
        <row r="29">
          <cell r="L29" t="str">
            <v>--</v>
          </cell>
          <cell r="W29" t="str">
            <v>--</v>
          </cell>
          <cell r="X29">
            <v>0</v>
          </cell>
          <cell r="AK29" t="str">
            <v>--</v>
          </cell>
        </row>
        <row r="30">
          <cell r="W30">
            <v>0</v>
          </cell>
          <cell r="X30">
            <v>0</v>
          </cell>
        </row>
        <row r="31">
          <cell r="W31">
            <v>0</v>
          </cell>
          <cell r="X31">
            <v>0</v>
          </cell>
        </row>
        <row r="32">
          <cell r="W32">
            <v>0</v>
          </cell>
          <cell r="X32">
            <v>0</v>
          </cell>
        </row>
        <row r="33">
          <cell r="W33">
            <v>0</v>
          </cell>
          <cell r="X33">
            <v>0</v>
          </cell>
        </row>
      </sheetData>
      <sheetData sheetId="11">
        <row r="42">
          <cell r="C42" t="str">
            <v>--</v>
          </cell>
          <cell r="F42" t="str">
            <v>--</v>
          </cell>
          <cell r="I42" t="str">
            <v>--</v>
          </cell>
        </row>
      </sheetData>
      <sheetData sheetId="12">
        <row r="55">
          <cell r="AL55" t="str">
            <v>--</v>
          </cell>
          <cell r="AM55">
            <v>0</v>
          </cell>
          <cell r="AN55" t="str">
            <v>--</v>
          </cell>
          <cell r="AO55">
            <v>0</v>
          </cell>
          <cell r="AP55" t="str">
            <v>--</v>
          </cell>
          <cell r="AQ55">
            <v>0</v>
          </cell>
        </row>
      </sheetData>
      <sheetData sheetId="13">
        <row r="55">
          <cell r="C55" t="str">
            <v>--</v>
          </cell>
          <cell r="E55" t="str">
            <v>--</v>
          </cell>
          <cell r="F55">
            <v>0</v>
          </cell>
          <cell r="G55" t="str">
            <v>--</v>
          </cell>
          <cell r="H55">
            <v>0</v>
          </cell>
        </row>
      </sheetData>
      <sheetData sheetId="14">
        <row r="2">
          <cell r="A2" t="str">
            <v>CHAPARRO CARLOS</v>
          </cell>
          <cell r="C2">
            <v>2</v>
          </cell>
        </row>
        <row r="3">
          <cell r="A3" t="str">
            <v>CORDOBA ALEXANDER</v>
          </cell>
          <cell r="C3">
            <v>3</v>
          </cell>
        </row>
        <row r="4">
          <cell r="A4" t="str">
            <v>CRISTANCHO VICTOR</v>
          </cell>
          <cell r="C4">
            <v>7</v>
          </cell>
        </row>
        <row r="5">
          <cell r="A5" t="str">
            <v>DIAZ CESAR</v>
          </cell>
          <cell r="C5">
            <v>0</v>
          </cell>
        </row>
        <row r="6">
          <cell r="A6" t="str">
            <v>FLOREZ KAREN</v>
          </cell>
          <cell r="C6">
            <v>6</v>
          </cell>
        </row>
        <row r="7">
          <cell r="A7" t="str">
            <v>GALVIS DAVID</v>
          </cell>
          <cell r="C7">
            <v>4</v>
          </cell>
        </row>
        <row r="8">
          <cell r="A8" t="str">
            <v>MANCILLA EDGAR</v>
          </cell>
          <cell r="C8">
            <v>8</v>
          </cell>
        </row>
        <row r="9">
          <cell r="A9" t="str">
            <v>OSPINA JUAN GABRIEL</v>
          </cell>
          <cell r="C9">
            <v>0</v>
          </cell>
        </row>
        <row r="10">
          <cell r="A10" t="str">
            <v>SUAREZ  WILLIAM</v>
          </cell>
          <cell r="C10">
            <v>9</v>
          </cell>
        </row>
        <row r="11">
          <cell r="A11" t="str">
            <v>YARA FABIAN</v>
          </cell>
          <cell r="C11">
            <v>0</v>
          </cell>
        </row>
        <row r="12">
          <cell r="A12" t="str">
            <v>RINCON SATURNINO</v>
          </cell>
          <cell r="C12">
            <v>1</v>
          </cell>
        </row>
        <row r="13">
          <cell r="A13" t="str">
            <v>ACHIARDI LEONARDO</v>
          </cell>
          <cell r="C13">
            <v>0</v>
          </cell>
        </row>
        <row r="14">
          <cell r="A14" t="str">
            <v>ALBARRACIN JAIRO</v>
          </cell>
          <cell r="C14">
            <v>0</v>
          </cell>
        </row>
        <row r="15">
          <cell r="A15" t="str">
            <v>ALMONACID JIMMY</v>
          </cell>
          <cell r="C15">
            <v>0</v>
          </cell>
        </row>
        <row r="16">
          <cell r="A16" t="str">
            <v>CANO LUIS EDUARDO</v>
          </cell>
          <cell r="C16">
            <v>0</v>
          </cell>
        </row>
        <row r="17">
          <cell r="A17" t="str">
            <v>GALVIS DANIEL</v>
          </cell>
          <cell r="C17">
            <v>0</v>
          </cell>
        </row>
        <row r="18">
          <cell r="A18" t="str">
            <v>GOMEZ LUIS CARLOS</v>
          </cell>
          <cell r="C18">
            <v>0</v>
          </cell>
        </row>
        <row r="19">
          <cell r="A19" t="str">
            <v>FAJARDO HUGO</v>
          </cell>
          <cell r="C19">
            <v>0</v>
          </cell>
        </row>
        <row r="20">
          <cell r="A20" t="str">
            <v>PATIÑO MARLON</v>
          </cell>
          <cell r="C20">
            <v>0</v>
          </cell>
        </row>
        <row r="21">
          <cell r="A21" t="str">
            <v>PRIETO YULY PAOLA</v>
          </cell>
          <cell r="C21">
            <v>0</v>
          </cell>
        </row>
        <row r="22">
          <cell r="A22" t="str">
            <v>SASTOQUE CINDY</v>
          </cell>
          <cell r="C22">
            <v>0</v>
          </cell>
        </row>
        <row r="23">
          <cell r="A23" t="str">
            <v>TEUTA DIEGO</v>
          </cell>
          <cell r="C23">
            <v>0</v>
          </cell>
        </row>
        <row r="24">
          <cell r="A24" t="str">
            <v>VARGAS RODOLFO</v>
          </cell>
          <cell r="C24">
            <v>0</v>
          </cell>
        </row>
        <row r="25">
          <cell r="A25" t="str">
            <v>VILLANUEVA BRAYAN</v>
          </cell>
          <cell r="C25">
            <v>0</v>
          </cell>
        </row>
        <row r="26">
          <cell r="A26" t="str">
            <v>--</v>
          </cell>
          <cell r="C26">
            <v>0</v>
          </cell>
        </row>
        <row r="28">
          <cell r="A28" t="str">
            <v>ARIAS JENNIFER</v>
          </cell>
          <cell r="C28">
            <v>0</v>
          </cell>
        </row>
        <row r="29">
          <cell r="A29" t="str">
            <v>ARIAS JEIMY</v>
          </cell>
          <cell r="C29">
            <v>0</v>
          </cell>
        </row>
        <row r="30">
          <cell r="A30" t="str">
            <v>RINCON SATURNINO</v>
          </cell>
          <cell r="C30">
            <v>1</v>
          </cell>
        </row>
        <row r="31">
          <cell r="A31" t="str">
            <v>--</v>
          </cell>
          <cell r="C31">
            <v>0</v>
          </cell>
        </row>
        <row r="33">
          <cell r="A33" t="str">
            <v>GAVIRIA SONIA</v>
          </cell>
          <cell r="C33">
            <v>0</v>
          </cell>
        </row>
        <row r="34">
          <cell r="A34" t="str">
            <v>RIVERA MERCY</v>
          </cell>
          <cell r="C34">
            <v>0</v>
          </cell>
        </row>
        <row r="35">
          <cell r="A35" t="str">
            <v>--</v>
          </cell>
          <cell r="C35">
            <v>0</v>
          </cell>
        </row>
      </sheetData>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CION M1"/>
    </sheetNames>
    <sheetDataSet>
      <sheetData sheetId="0">
        <row r="18">
          <cell r="C18">
            <v>50</v>
          </cell>
        </row>
        <row r="61">
          <cell r="E61" t="str">
            <v>--</v>
          </cell>
          <cell r="J61" t="str">
            <v>--</v>
          </cell>
          <cell r="N61"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CIONES USC"/>
      <sheetName val="PERFIL ESTRATIGRAFICO"/>
      <sheetName val="REG FOTOGRAFICO"/>
      <sheetName val="CONO DINAMICO"/>
      <sheetName val="CLASIFICACION M1"/>
      <sheetName val="LIMITES M1"/>
      <sheetName val="HUMEDAD M1"/>
      <sheetName val="EQUIVALENTE M1"/>
      <sheetName val="M.O.  M1"/>
      <sheetName val="CLASIFICACION M2"/>
      <sheetName val="LIMITES M2"/>
      <sheetName val="HUMEDAD 2"/>
      <sheetName val="EQUIVALENTE M2"/>
      <sheetName val="M.O.  M2"/>
      <sheetName val="CLASIFICACION M3"/>
      <sheetName val="LIMITES M3"/>
      <sheetName val="HUMEDAD 2 (2)"/>
      <sheetName val="EQUIVALENTE M3"/>
      <sheetName val="M.O.  M3"/>
      <sheetName val="firmas"/>
    </sheetNames>
    <sheetDataSet>
      <sheetData sheetId="0" refreshError="1"/>
      <sheetData sheetId="1" refreshError="1"/>
      <sheetData sheetId="2" refreshError="1"/>
      <sheetData sheetId="3" refreshError="1"/>
      <sheetData sheetId="4" refreshError="1">
        <row r="6">
          <cell r="E6" t="str">
            <v/>
          </cell>
        </row>
        <row r="48">
          <cell r="J48"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6">
          <cell r="A26" t="str">
            <v>--</v>
          </cell>
        </row>
        <row r="33">
          <cell r="A33" t="str">
            <v>VARGAS PABLO</v>
          </cell>
        </row>
        <row r="34">
          <cell r="A34" t="str">
            <v>CONTRERAS WILINTONG</v>
          </cell>
        </row>
        <row r="35">
          <cell r="A35" t="str">
            <v>--</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acion "/>
      <sheetName val="Desgaste"/>
      <sheetName val="Microdeval "/>
      <sheetName val="10% De Finos"/>
      <sheetName val="Solidez"/>
      <sheetName val="Desgaste "/>
      <sheetName val="LIMITES "/>
      <sheetName val="EQUIVALENTE"/>
      <sheetName val="TERRONES DE ARCILLA"/>
      <sheetName val="CF - IF "/>
      <sheetName val="ANGULARIDAD"/>
      <sheetName val="PROCTOR"/>
      <sheetName val=" CBR 1"/>
      <sheetName val=" CBR (2)"/>
      <sheetName val="firmas"/>
      <sheetName val="Hoja1"/>
    </sheetNames>
    <sheetDataSet>
      <sheetData sheetId="0">
        <row r="46">
          <cell r="I46" t="str">
            <v>--</v>
          </cell>
        </row>
      </sheetData>
      <sheetData sheetId="1">
        <row r="38">
          <cell r="F38" t="str">
            <v>--</v>
          </cell>
        </row>
      </sheetData>
      <sheetData sheetId="2">
        <row r="44">
          <cell r="I44" t="str">
            <v>--</v>
          </cell>
        </row>
      </sheetData>
      <sheetData sheetId="3">
        <row r="23">
          <cell r="D23" t="str">
            <v>--</v>
          </cell>
        </row>
      </sheetData>
      <sheetData sheetId="4">
        <row r="47">
          <cell r="H47" t="str">
            <v>--</v>
          </cell>
        </row>
      </sheetData>
      <sheetData sheetId="5">
        <row r="36">
          <cell r="F36" t="str">
            <v>MANCILLA EDGAR</v>
          </cell>
          <cell r="G36">
            <v>0</v>
          </cell>
          <cell r="H36">
            <v>0</v>
          </cell>
          <cell r="I36">
            <v>0</v>
          </cell>
          <cell r="J36">
            <v>0</v>
          </cell>
          <cell r="K36">
            <v>0</v>
          </cell>
          <cell r="L36">
            <v>0</v>
          </cell>
          <cell r="M36" t="str">
            <v>ARIAS JENNIFER</v>
          </cell>
          <cell r="N36">
            <v>0</v>
          </cell>
          <cell r="O36">
            <v>0</v>
          </cell>
          <cell r="P36">
            <v>0</v>
          </cell>
          <cell r="Q36">
            <v>0</v>
          </cell>
          <cell r="R36">
            <v>0</v>
          </cell>
          <cell r="S36">
            <v>0</v>
          </cell>
          <cell r="T36" t="str">
            <v>GAVIRIA SONIA</v>
          </cell>
          <cell r="U36">
            <v>0</v>
          </cell>
          <cell r="V36">
            <v>0</v>
          </cell>
          <cell r="W36">
            <v>0</v>
          </cell>
          <cell r="X36">
            <v>0</v>
          </cell>
          <cell r="Y36">
            <v>0</v>
          </cell>
          <cell r="Z36">
            <v>0</v>
          </cell>
        </row>
      </sheetData>
      <sheetData sheetId="6"/>
      <sheetData sheetId="7">
        <row r="29">
          <cell r="D29" t="str">
            <v>--</v>
          </cell>
        </row>
      </sheetData>
      <sheetData sheetId="8">
        <row r="27">
          <cell r="C27" t="str">
            <v>--</v>
          </cell>
        </row>
      </sheetData>
      <sheetData sheetId="9">
        <row r="43">
          <cell r="G43" t="str">
            <v>--</v>
          </cell>
        </row>
      </sheetData>
      <sheetData sheetId="10">
        <row r="29">
          <cell r="L29" t="str">
            <v>--</v>
          </cell>
        </row>
      </sheetData>
      <sheetData sheetId="11">
        <row r="42">
          <cell r="C42" t="str">
            <v>--</v>
          </cell>
        </row>
      </sheetData>
      <sheetData sheetId="12">
        <row r="55">
          <cell r="AL55" t="str">
            <v>--</v>
          </cell>
        </row>
      </sheetData>
      <sheetData sheetId="13">
        <row r="55">
          <cell r="C55" t="str">
            <v>--</v>
          </cell>
        </row>
      </sheetData>
      <sheetData sheetId="14">
        <row r="2">
          <cell r="A2" t="str">
            <v>CHAPARRO CARLOS</v>
          </cell>
          <cell r="C2">
            <v>2</v>
          </cell>
        </row>
        <row r="3">
          <cell r="A3" t="str">
            <v>CORDOBA ALEXANDER</v>
          </cell>
          <cell r="C3">
            <v>3</v>
          </cell>
        </row>
        <row r="4">
          <cell r="A4" t="str">
            <v>CRISTANCHO VICTOR</v>
          </cell>
          <cell r="C4">
            <v>7</v>
          </cell>
        </row>
        <row r="5">
          <cell r="A5" t="str">
            <v>DIAZ CESAR</v>
          </cell>
          <cell r="C5">
            <v>0</v>
          </cell>
        </row>
        <row r="6">
          <cell r="A6" t="str">
            <v>FLOREZ KAREN</v>
          </cell>
          <cell r="C6">
            <v>6</v>
          </cell>
        </row>
        <row r="7">
          <cell r="A7" t="str">
            <v>GALVIS DAVID</v>
          </cell>
          <cell r="C7">
            <v>4</v>
          </cell>
        </row>
        <row r="8">
          <cell r="A8" t="str">
            <v>ACHIARDI LEONARDO</v>
          </cell>
          <cell r="C8">
            <v>8</v>
          </cell>
        </row>
        <row r="9">
          <cell r="A9" t="str">
            <v>OSPINA JUAN GABRIEL</v>
          </cell>
          <cell r="C9">
            <v>0</v>
          </cell>
        </row>
        <row r="10">
          <cell r="A10" t="str">
            <v>SUAREZ  WILLIAM</v>
          </cell>
          <cell r="C10">
            <v>9</v>
          </cell>
        </row>
        <row r="11">
          <cell r="A11" t="str">
            <v>YARA FABIAN</v>
          </cell>
          <cell r="C11">
            <v>0</v>
          </cell>
        </row>
        <row r="12">
          <cell r="A12" t="str">
            <v>RINCON SATURNINO</v>
          </cell>
          <cell r="C12">
            <v>1</v>
          </cell>
        </row>
        <row r="13">
          <cell r="A13">
            <v>0</v>
          </cell>
          <cell r="C13">
            <v>0</v>
          </cell>
        </row>
        <row r="14">
          <cell r="A14" t="str">
            <v>ALBARRACIN JAIRO</v>
          </cell>
          <cell r="C14">
            <v>0</v>
          </cell>
        </row>
        <row r="15">
          <cell r="A15" t="str">
            <v>ALMONACID JIMMY</v>
          </cell>
          <cell r="C15">
            <v>0</v>
          </cell>
        </row>
        <row r="16">
          <cell r="A16" t="str">
            <v>CANO LUIS EDUARDO</v>
          </cell>
          <cell r="C16">
            <v>0</v>
          </cell>
        </row>
        <row r="17">
          <cell r="A17">
            <v>0</v>
          </cell>
          <cell r="C17">
            <v>0</v>
          </cell>
        </row>
        <row r="18">
          <cell r="A18" t="str">
            <v>GOMEZ LUIS CARLOS</v>
          </cell>
          <cell r="C18">
            <v>0</v>
          </cell>
        </row>
        <row r="19">
          <cell r="A19">
            <v>0</v>
          </cell>
          <cell r="C19">
            <v>0</v>
          </cell>
        </row>
        <row r="20">
          <cell r="A20" t="str">
            <v>PATIÑO MARLON</v>
          </cell>
          <cell r="C20">
            <v>0</v>
          </cell>
        </row>
        <row r="21">
          <cell r="A21" t="str">
            <v>PRIETO YULY PAOLA</v>
          </cell>
          <cell r="C21">
            <v>0</v>
          </cell>
        </row>
        <row r="22">
          <cell r="A22" t="str">
            <v>SASTOQUE CINDY</v>
          </cell>
          <cell r="C22">
            <v>0</v>
          </cell>
        </row>
        <row r="23">
          <cell r="A23" t="str">
            <v>TEUTA DIEGO</v>
          </cell>
          <cell r="C23">
            <v>0</v>
          </cell>
        </row>
        <row r="24">
          <cell r="A24" t="str">
            <v>VARGAS RODOLFO</v>
          </cell>
          <cell r="C24">
            <v>0</v>
          </cell>
        </row>
        <row r="25">
          <cell r="A25" t="str">
            <v>VILLANUEVA BRAYAN</v>
          </cell>
          <cell r="C25">
            <v>0</v>
          </cell>
        </row>
        <row r="26">
          <cell r="A26" t="str">
            <v>--</v>
          </cell>
          <cell r="C26">
            <v>0</v>
          </cell>
        </row>
        <row r="28">
          <cell r="A28" t="str">
            <v>ARIAS JENNIFER</v>
          </cell>
          <cell r="C28">
            <v>0</v>
          </cell>
        </row>
        <row r="29">
          <cell r="A29" t="str">
            <v>RINCON SATURNINO</v>
          </cell>
          <cell r="C29">
            <v>0</v>
          </cell>
        </row>
        <row r="30">
          <cell r="A30">
            <v>0</v>
          </cell>
          <cell r="C30">
            <v>1</v>
          </cell>
        </row>
        <row r="31">
          <cell r="A31" t="str">
            <v>--</v>
          </cell>
          <cell r="C31">
            <v>0</v>
          </cell>
        </row>
        <row r="33">
          <cell r="A33" t="str">
            <v xml:space="preserve">VARGAS PABLO </v>
          </cell>
          <cell r="C33">
            <v>0</v>
          </cell>
        </row>
        <row r="34">
          <cell r="A34" t="str">
            <v>RIVERA MERCY</v>
          </cell>
          <cell r="C34">
            <v>0</v>
          </cell>
        </row>
        <row r="35">
          <cell r="A35" t="str">
            <v>--</v>
          </cell>
          <cell r="C35">
            <v>0</v>
          </cell>
        </row>
      </sheetData>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acion "/>
      <sheetName val="Desgaste"/>
      <sheetName val="Microdeval "/>
      <sheetName val="10% De Finos"/>
      <sheetName val="Solidez"/>
      <sheetName val="Desgaste "/>
      <sheetName val="LIMITES "/>
      <sheetName val="EQUIVALENTE"/>
      <sheetName val="TERRONES DE ARCILLA"/>
      <sheetName val="CF - IF "/>
      <sheetName val="ANGULARIDAD"/>
      <sheetName val="PROCTOR"/>
      <sheetName val=" CBR 1"/>
      <sheetName val=" CBR (2)"/>
      <sheetName val="firmas"/>
      <sheetName val="Hoja1"/>
    </sheetNames>
    <sheetDataSet>
      <sheetData sheetId="0">
        <row r="46">
          <cell r="I46" t="str">
            <v>--</v>
          </cell>
        </row>
      </sheetData>
      <sheetData sheetId="1">
        <row r="38">
          <cell r="F38" t="str">
            <v>--</v>
          </cell>
        </row>
      </sheetData>
      <sheetData sheetId="2">
        <row r="44">
          <cell r="I44" t="str">
            <v>--</v>
          </cell>
        </row>
      </sheetData>
      <sheetData sheetId="3">
        <row r="23">
          <cell r="D23" t="str">
            <v>--</v>
          </cell>
        </row>
      </sheetData>
      <sheetData sheetId="4">
        <row r="47">
          <cell r="H47" t="str">
            <v>--</v>
          </cell>
        </row>
      </sheetData>
      <sheetData sheetId="5">
        <row r="36">
          <cell r="F36" t="str">
            <v>MANCILLA EDGAR</v>
          </cell>
          <cell r="M36" t="str">
            <v>ARIAS JENNIFER</v>
          </cell>
          <cell r="T36" t="str">
            <v>GAVIRIA SONIA</v>
          </cell>
        </row>
      </sheetData>
      <sheetData sheetId="6">
        <row r="40">
          <cell r="L40">
            <v>25</v>
          </cell>
        </row>
      </sheetData>
      <sheetData sheetId="7">
        <row r="29">
          <cell r="D29" t="str">
            <v>--</v>
          </cell>
        </row>
      </sheetData>
      <sheetData sheetId="8">
        <row r="27">
          <cell r="C27" t="str">
            <v>--</v>
          </cell>
        </row>
      </sheetData>
      <sheetData sheetId="9">
        <row r="43">
          <cell r="G43" t="str">
            <v>--</v>
          </cell>
        </row>
      </sheetData>
      <sheetData sheetId="10">
        <row r="29">
          <cell r="L29" t="str">
            <v>--</v>
          </cell>
        </row>
      </sheetData>
      <sheetData sheetId="11">
        <row r="42">
          <cell r="C42" t="str">
            <v>--</v>
          </cell>
        </row>
      </sheetData>
      <sheetData sheetId="12">
        <row r="55">
          <cell r="AL55" t="str">
            <v>--</v>
          </cell>
        </row>
      </sheetData>
      <sheetData sheetId="13">
        <row r="55">
          <cell r="C55" t="str">
            <v>--</v>
          </cell>
        </row>
      </sheetData>
      <sheetData sheetId="14">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ACHIARDI LEONARDO</v>
          </cell>
          <cell r="C8">
            <v>8</v>
          </cell>
        </row>
        <row r="9">
          <cell r="A9" t="str">
            <v>OSPINA JUAN GABRIEL</v>
          </cell>
        </row>
        <row r="10">
          <cell r="A10" t="str">
            <v>SUAREZ  WILLIAM</v>
          </cell>
          <cell r="C10">
            <v>9</v>
          </cell>
        </row>
        <row r="11">
          <cell r="A11" t="str">
            <v>YARA FABIAN</v>
          </cell>
        </row>
        <row r="12">
          <cell r="A12" t="str">
            <v>RINCON SATURNINO</v>
          </cell>
          <cell r="C12">
            <v>1</v>
          </cell>
        </row>
        <row r="14">
          <cell r="A14" t="str">
            <v>ALBARRACIN JAIRO</v>
          </cell>
        </row>
        <row r="15">
          <cell r="A15" t="str">
            <v>ALMONACID JIMMY</v>
          </cell>
        </row>
        <row r="16">
          <cell r="A16" t="str">
            <v>CANO LUIS EDUARDO</v>
          </cell>
        </row>
        <row r="18">
          <cell r="A18" t="str">
            <v>GOMEZ LUIS CARLOS</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RINCON SATURNINO</v>
          </cell>
        </row>
        <row r="30">
          <cell r="C30">
            <v>1</v>
          </cell>
        </row>
        <row r="31">
          <cell r="A31" t="str">
            <v>--</v>
          </cell>
        </row>
        <row r="33">
          <cell r="A33" t="str">
            <v xml:space="preserve">VARGAS PABLO </v>
          </cell>
        </row>
        <row r="34">
          <cell r="A34" t="str">
            <v>RIVERA MERCY</v>
          </cell>
        </row>
        <row r="35">
          <cell r="A35" t="str">
            <v>--</v>
          </cell>
        </row>
      </sheetData>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Gradacion "/>
      <sheetName val="Desgaste"/>
      <sheetName val="Microdeval "/>
      <sheetName val="10% De Finos"/>
      <sheetName val=" HUMEDAD"/>
      <sheetName val="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firmas"/>
      <sheetName val="Hoja1"/>
      <sheetName val="RESUMEN BG"/>
      <sheetName val="A"/>
    </sheetNames>
    <sheetDataSet>
      <sheetData sheetId="0">
        <row r="46">
          <cell r="G46" t="str">
            <v>--</v>
          </cell>
        </row>
      </sheetData>
      <sheetData sheetId="1">
        <row r="11">
          <cell r="I11" t="str">
            <v/>
          </cell>
        </row>
      </sheetData>
      <sheetData sheetId="2">
        <row r="38">
          <cell r="F38" t="str">
            <v>--</v>
          </cell>
        </row>
      </sheetData>
      <sheetData sheetId="3">
        <row r="44">
          <cell r="I44" t="str">
            <v>--</v>
          </cell>
        </row>
      </sheetData>
      <sheetData sheetId="4">
        <row r="23">
          <cell r="D23" t="str">
            <v>--</v>
          </cell>
        </row>
      </sheetData>
      <sheetData sheetId="5"/>
      <sheetData sheetId="6">
        <row r="26">
          <cell r="H26" t="str">
            <v/>
          </cell>
        </row>
      </sheetData>
      <sheetData sheetId="7">
        <row r="27">
          <cell r="U27" t="str">
            <v/>
          </cell>
        </row>
      </sheetData>
      <sheetData sheetId="8">
        <row r="21">
          <cell r="G21" t="str">
            <v/>
          </cell>
        </row>
      </sheetData>
      <sheetData sheetId="9">
        <row r="23">
          <cell r="G23" t="str">
            <v/>
          </cell>
        </row>
      </sheetData>
      <sheetData sheetId="10">
        <row r="21">
          <cell r="J21" t="str">
            <v/>
          </cell>
        </row>
      </sheetData>
      <sheetData sheetId="11">
        <row r="16">
          <cell r="H16" t="str">
            <v/>
          </cell>
        </row>
      </sheetData>
      <sheetData sheetId="12">
        <row r="20">
          <cell r="N20" t="str">
            <v/>
          </cell>
        </row>
      </sheetData>
      <sheetData sheetId="13">
        <row r="30">
          <cell r="U30" t="str">
            <v/>
          </cell>
        </row>
      </sheetData>
      <sheetData sheetId="14">
        <row r="31">
          <cell r="D31" t="str">
            <v>--</v>
          </cell>
          <cell r="G31" t="str">
            <v>--</v>
          </cell>
          <cell r="J31" t="str">
            <v>--</v>
          </cell>
        </row>
      </sheetData>
      <sheetData sheetId="15">
        <row r="43">
          <cell r="G43" t="str">
            <v>--</v>
          </cell>
        </row>
      </sheetData>
      <sheetData sheetId="16">
        <row r="29">
          <cell r="L29" t="str">
            <v>--</v>
          </cell>
        </row>
      </sheetData>
      <sheetData sheetId="17">
        <row r="42">
          <cell r="C42" t="str">
            <v>--</v>
          </cell>
        </row>
      </sheetData>
      <sheetData sheetId="18">
        <row r="55">
          <cell r="AL55" t="str">
            <v>--</v>
          </cell>
        </row>
      </sheetData>
      <sheetData sheetId="19">
        <row r="55">
          <cell r="C55" t="str">
            <v>--</v>
          </cell>
        </row>
      </sheetData>
      <sheetData sheetId="20">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ACHIARDI LEONARDO</v>
          </cell>
          <cell r="C8">
            <v>8</v>
          </cell>
        </row>
        <row r="9">
          <cell r="A9" t="str">
            <v>OSPINA JUAN GABRIEL</v>
          </cell>
        </row>
        <row r="10">
          <cell r="A10" t="str">
            <v>SUAREZ  WILLIAM</v>
          </cell>
          <cell r="C10">
            <v>9</v>
          </cell>
        </row>
        <row r="11">
          <cell r="A11" t="str">
            <v>YARA FABIAN</v>
          </cell>
        </row>
        <row r="12">
          <cell r="A12" t="str">
            <v>RINCON SATURNINO</v>
          </cell>
          <cell r="C12">
            <v>1</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RINCON SATURNINO</v>
          </cell>
        </row>
        <row r="30">
          <cell r="C30">
            <v>1</v>
          </cell>
        </row>
        <row r="31">
          <cell r="A31" t="str">
            <v>--</v>
          </cell>
        </row>
        <row r="33">
          <cell r="A33" t="str">
            <v xml:space="preserve">VARGAS PABLO </v>
          </cell>
        </row>
        <row r="34">
          <cell r="A34" t="str">
            <v>RIVERA MERCY</v>
          </cell>
        </row>
        <row r="35">
          <cell r="A35" t="str">
            <v>--</v>
          </cell>
        </row>
      </sheetData>
      <sheetData sheetId="21"/>
      <sheetData sheetId="22" refreshError="1"/>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CIONES USC"/>
      <sheetName val="PERFIL ESTRATIGRAFICO"/>
      <sheetName val="REG FOTOGRAFICO"/>
      <sheetName val="CONO DINAMICO"/>
      <sheetName val="CLASIFICACION M1"/>
      <sheetName val="LIMITES M1"/>
      <sheetName val="HUMEDAD M1"/>
      <sheetName val="EQUIVALENTE"/>
      <sheetName val="M.O.  M1"/>
      <sheetName val="CLASIFICACION M2"/>
      <sheetName val="LIMITES M2"/>
      <sheetName val="HUMEDAD 2"/>
      <sheetName val="EQUIVALENTE M2"/>
      <sheetName val="M.O.  M2"/>
      <sheetName val="CLASIFICACION M3"/>
      <sheetName val="LIMITES M3"/>
      <sheetName val="HUMEDAD 3"/>
      <sheetName val="EQUIVALENTE M3"/>
      <sheetName val="M.O.  M3"/>
      <sheetName val="firmas"/>
      <sheetName val="Gradacion "/>
    </sheetNames>
    <sheetDataSet>
      <sheetData sheetId="0"/>
      <sheetData sheetId="1">
        <row r="6">
          <cell r="C6">
            <v>0</v>
          </cell>
        </row>
      </sheetData>
      <sheetData sheetId="2">
        <row r="7">
          <cell r="O7" t="str">
            <v/>
          </cell>
        </row>
      </sheetData>
      <sheetData sheetId="3">
        <row r="57">
          <cell r="C57" t="str">
            <v>TEUTA DIEGO</v>
          </cell>
        </row>
      </sheetData>
      <sheetData sheetId="4">
        <row r="7">
          <cell r="O7" t="str">
            <v/>
          </cell>
        </row>
      </sheetData>
      <sheetData sheetId="5">
        <row r="40">
          <cell r="L40">
            <v>25</v>
          </cell>
        </row>
      </sheetData>
      <sheetData sheetId="6"/>
      <sheetData sheetId="7"/>
      <sheetData sheetId="8">
        <row r="29">
          <cell r="C29" t="str">
            <v>--</v>
          </cell>
        </row>
      </sheetData>
      <sheetData sheetId="9"/>
      <sheetData sheetId="10"/>
      <sheetData sheetId="11"/>
      <sheetData sheetId="12"/>
      <sheetData sheetId="13">
        <row r="29">
          <cell r="C29" t="str">
            <v>--</v>
          </cell>
          <cell r="F29" t="str">
            <v>--</v>
          </cell>
          <cell r="I29" t="str">
            <v>--</v>
          </cell>
        </row>
      </sheetData>
      <sheetData sheetId="14"/>
      <sheetData sheetId="15">
        <row r="52">
          <cell r="C52" t="str">
            <v>--</v>
          </cell>
        </row>
      </sheetData>
      <sheetData sheetId="16"/>
      <sheetData sheetId="17"/>
      <sheetData sheetId="18">
        <row r="29">
          <cell r="C29" t="str">
            <v>--</v>
          </cell>
          <cell r="F29" t="str">
            <v>--</v>
          </cell>
          <cell r="I29" t="str">
            <v>--</v>
          </cell>
        </row>
      </sheetData>
      <sheetData sheetId="19">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ACHIARDI LEONARDO</v>
          </cell>
          <cell r="C8">
            <v>8</v>
          </cell>
        </row>
        <row r="9">
          <cell r="A9" t="str">
            <v>OSPINA JUAN GABRIEL</v>
          </cell>
        </row>
        <row r="10">
          <cell r="A10" t="str">
            <v>SUAREZ  WILLIAM</v>
          </cell>
          <cell r="C10">
            <v>9</v>
          </cell>
        </row>
        <row r="11">
          <cell r="A11" t="str">
            <v>YARA FABIAN</v>
          </cell>
        </row>
        <row r="12">
          <cell r="A12" t="str">
            <v>RINCON SATURNINO</v>
          </cell>
          <cell r="C12">
            <v>1</v>
          </cell>
        </row>
        <row r="14">
          <cell r="A14" t="str">
            <v>ALBARRACIN JAIRO</v>
          </cell>
        </row>
        <row r="15">
          <cell r="A15" t="str">
            <v>ALMONACID JIMMY</v>
          </cell>
        </row>
        <row r="16">
          <cell r="A16" t="str">
            <v>CANO LUIS EDUARDO</v>
          </cell>
        </row>
        <row r="17">
          <cell r="A17" t="str">
            <v>GOMEZ LUIS CARLOS</v>
          </cell>
        </row>
        <row r="18">
          <cell r="A18" t="str">
            <v>TEUTA DIEGO</v>
          </cell>
        </row>
        <row r="19">
          <cell r="A19" t="str">
            <v>VARGAS RODOLFO</v>
          </cell>
        </row>
        <row r="20">
          <cell r="A20" t="str">
            <v>VILLANUEVA BRAYAN</v>
          </cell>
        </row>
        <row r="21">
          <cell r="A21" t="str">
            <v xml:space="preserve">MOLINA JOSE </v>
          </cell>
        </row>
        <row r="22">
          <cell r="A22" t="str">
            <v>RINCON JOSE</v>
          </cell>
        </row>
        <row r="23">
          <cell r="A23" t="str">
            <v>ARANDA EDWIN</v>
          </cell>
        </row>
        <row r="24">
          <cell r="A24" t="str">
            <v>--</v>
          </cell>
        </row>
        <row r="26">
          <cell r="A26" t="str">
            <v>ARIAS JENNIFER</v>
          </cell>
          <cell r="B26" t="str">
            <v>Analista  técnico</v>
          </cell>
        </row>
        <row r="27">
          <cell r="A27" t="str">
            <v xml:space="preserve">VARGAS PABLO </v>
          </cell>
          <cell r="B27" t="str">
            <v>Coordinador técnico</v>
          </cell>
        </row>
        <row r="28">
          <cell r="A28" t="str">
            <v>--</v>
          </cell>
          <cell r="C28">
            <v>1</v>
          </cell>
        </row>
        <row r="29">
          <cell r="A29" t="str">
            <v>--</v>
          </cell>
        </row>
        <row r="31">
          <cell r="A31" t="str">
            <v xml:space="preserve">VARGAS PABLO </v>
          </cell>
        </row>
        <row r="32">
          <cell r="A32" t="str">
            <v>CONTRERAS WILINTONG</v>
          </cell>
        </row>
        <row r="33">
          <cell r="A33" t="str">
            <v>--</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Gradacion "/>
      <sheetName val="Desgaste"/>
      <sheetName val="Microdeval "/>
      <sheetName val="10% De Finos"/>
      <sheetName val=" 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firm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CHAPARRO CARLOS</v>
          </cell>
        </row>
        <row r="11">
          <cell r="B11" t="str">
            <v>Laboratorista</v>
          </cell>
        </row>
        <row r="12">
          <cell r="B12" t="str">
            <v>Coordinador Operativo</v>
          </cell>
        </row>
        <row r="13">
          <cell r="B13" t="str">
            <v>Auxiliar</v>
          </cell>
        </row>
        <row r="28">
          <cell r="B28" t="str">
            <v>Analista  técnico</v>
          </cell>
        </row>
        <row r="29">
          <cell r="B29" t="str">
            <v>Analista  administrativo</v>
          </cell>
        </row>
        <row r="30">
          <cell r="B30" t="str">
            <v>Coordinador operativo</v>
          </cell>
        </row>
      </sheetData>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MEDAD "/>
      <sheetName val="firmas"/>
    </sheetNames>
    <sheetDataSet>
      <sheetData sheetId="0"/>
      <sheetData sheetId="1">
        <row r="2">
          <cell r="A2" t="str">
            <v>CHAPARRO CARLOS</v>
          </cell>
        </row>
        <row r="28">
          <cell r="A28" t="str">
            <v>ARIAS JENNIFER</v>
          </cell>
        </row>
        <row r="29">
          <cell r="A29" t="str">
            <v>RINCON SATURNINO</v>
          </cell>
        </row>
        <row r="30">
          <cell r="C30">
            <v>1</v>
          </cell>
        </row>
        <row r="31">
          <cell r="A31"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Recipiente"/>
      <sheetName val="Guia rec."/>
      <sheetName val="MEZCLAS"/>
      <sheetName val="Módulo1"/>
      <sheetName val="Módulo11"/>
      <sheetName val="2-6"/>
      <sheetName val="LIMITE"/>
      <sheetName val="Hoja1"/>
      <sheetName val="CLAS-BO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Desgaste"/>
      <sheetName val="Microdeval "/>
      <sheetName val="10% De Finos"/>
      <sheetName val=" HUMEDAD"/>
      <sheetName val="Gradacion "/>
      <sheetName val="HUMEDAD "/>
      <sheetName val="Solidez"/>
      <sheetName val="LIMITES "/>
      <sheetName val="EQUIVALENTE"/>
      <sheetName val="TERRONES DE ARCILLA "/>
      <sheetName val="Lavado tamiz N°200"/>
      <sheetName val="INV 222-13 "/>
      <sheetName val="GRAVEDAD"/>
      <sheetName val="COLORIMETRIA"/>
      <sheetName val="CF - IF "/>
      <sheetName val="ANGULARIDAD"/>
      <sheetName val="PROCTOR"/>
      <sheetName val=" CBR 1"/>
      <sheetName val=" CBR (2)"/>
      <sheetName val="firmas"/>
      <sheetName val="Hoja1"/>
    </sheetNames>
    <sheetDataSet>
      <sheetData sheetId="0">
        <row r="50">
          <cell r="G50" t="str">
            <v>--</v>
          </cell>
        </row>
      </sheetData>
      <sheetData sheetId="1">
        <row r="38">
          <cell r="F38" t="str">
            <v>--</v>
          </cell>
        </row>
      </sheetData>
      <sheetData sheetId="2">
        <row r="44">
          <cell r="I44" t="str">
            <v>--</v>
          </cell>
        </row>
      </sheetData>
      <sheetData sheetId="3">
        <row r="23">
          <cell r="D23" t="str">
            <v>--</v>
          </cell>
        </row>
      </sheetData>
      <sheetData sheetId="4"/>
      <sheetData sheetId="5"/>
      <sheetData sheetId="6"/>
      <sheetData sheetId="7">
        <row r="47">
          <cell r="H47" t="str">
            <v>--</v>
          </cell>
        </row>
      </sheetData>
      <sheetData sheetId="8"/>
      <sheetData sheetId="9"/>
      <sheetData sheetId="10"/>
      <sheetData sheetId="11">
        <row r="22">
          <cell r="E22" t="str">
            <v>--</v>
          </cell>
        </row>
      </sheetData>
      <sheetData sheetId="12">
        <row r="45">
          <cell r="AA45" t="str">
            <v>--</v>
          </cell>
        </row>
      </sheetData>
      <sheetData sheetId="13"/>
      <sheetData sheetId="14">
        <row r="31">
          <cell r="D31" t="str">
            <v>--</v>
          </cell>
        </row>
      </sheetData>
      <sheetData sheetId="15"/>
      <sheetData sheetId="16">
        <row r="29">
          <cell r="L29" t="str">
            <v>--</v>
          </cell>
        </row>
      </sheetData>
      <sheetData sheetId="17">
        <row r="42">
          <cell r="C42" t="str">
            <v>--</v>
          </cell>
        </row>
      </sheetData>
      <sheetData sheetId="18">
        <row r="55">
          <cell r="AL55" t="str">
            <v>--</v>
          </cell>
        </row>
      </sheetData>
      <sheetData sheetId="19">
        <row r="55">
          <cell r="C55" t="str">
            <v>--</v>
          </cell>
        </row>
      </sheetData>
      <sheetData sheetId="20">
        <row r="2">
          <cell r="A2" t="str">
            <v>CHAPARRO CARLOS</v>
          </cell>
        </row>
        <row r="33">
          <cell r="A33" t="str">
            <v xml:space="preserve">VARGAS PABLO </v>
          </cell>
        </row>
        <row r="34">
          <cell r="A34" t="str">
            <v xml:space="preserve">CONTRERAS WILINTONG </v>
          </cell>
        </row>
        <row r="35">
          <cell r="A35" t="str">
            <v>--</v>
          </cell>
        </row>
      </sheetData>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ncabezado"/>
      <sheetName val="INV 222-13 "/>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RESUMEN BG"/>
      <sheetName val="Gradacion "/>
      <sheetName val="HUMEDAD "/>
      <sheetName val="Solidez"/>
      <sheetName val="A"/>
      <sheetName val="ANGULARIDAD"/>
      <sheetName val="INV 222-13"/>
      <sheetName val="GRAVEDAD"/>
      <sheetName val="Desgaste"/>
      <sheetName val="Microdeval "/>
      <sheetName val="10% De Finos"/>
      <sheetName val="LIMITES"/>
      <sheetName val="EQUIVALENTE"/>
      <sheetName val="TERRONES DE ARCILLA"/>
      <sheetName val="CF - IF "/>
      <sheetName val="PROCTOR"/>
      <sheetName val=" CBR 1"/>
      <sheetName val=" CBR (2)"/>
      <sheetName val="firmas"/>
      <sheetName val="Hoja1"/>
    </sheetNames>
    <sheetDataSet>
      <sheetData sheetId="0">
        <row r="46">
          <cell r="G46" t="str">
            <v>--</v>
          </cell>
        </row>
      </sheetData>
      <sheetData sheetId="1" refreshError="1"/>
      <sheetData sheetId="2"/>
      <sheetData sheetId="3" refreshError="1"/>
      <sheetData sheetId="4" refreshError="1"/>
      <sheetData sheetId="5" refreshError="1"/>
      <sheetData sheetId="6">
        <row r="29">
          <cell r="L29" t="str">
            <v>--</v>
          </cell>
          <cell r="W29" t="str">
            <v>--</v>
          </cell>
          <cell r="AK29" t="str">
            <v>--</v>
          </cell>
        </row>
        <row r="30">
          <cell r="W30" t="str">
            <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ACHIARDI LEONARDO</v>
          </cell>
          <cell r="C8">
            <v>8</v>
          </cell>
        </row>
        <row r="9">
          <cell r="A9" t="str">
            <v>OSPINA JUAN GABRIEL</v>
          </cell>
        </row>
        <row r="10">
          <cell r="A10" t="str">
            <v>SUAREZ  WILLIAM</v>
          </cell>
          <cell r="C10">
            <v>9</v>
          </cell>
        </row>
        <row r="11">
          <cell r="A11" t="str">
            <v>YARA FABIAN</v>
          </cell>
        </row>
        <row r="12">
          <cell r="A12" t="str">
            <v>RINCON SATURNINO</v>
          </cell>
          <cell r="C12">
            <v>1</v>
          </cell>
        </row>
        <row r="14">
          <cell r="A14" t="str">
            <v>ALBARRACIN JAIRO</v>
          </cell>
        </row>
        <row r="15">
          <cell r="A15" t="str">
            <v>ALMONACID JIMMY</v>
          </cell>
        </row>
        <row r="16">
          <cell r="A16" t="str">
            <v>CANO LUIS EDUARDO</v>
          </cell>
        </row>
        <row r="17">
          <cell r="A17" t="str">
            <v>GALVIS DANIEL</v>
          </cell>
        </row>
        <row r="18">
          <cell r="A18" t="str">
            <v>GOMEZ LUIS CARLOS</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RINCON SATURNINO</v>
          </cell>
        </row>
        <row r="30">
          <cell r="C30">
            <v>1</v>
          </cell>
        </row>
        <row r="31">
          <cell r="A31" t="str">
            <v>--</v>
          </cell>
        </row>
        <row r="33">
          <cell r="A33" t="str">
            <v xml:space="preserve">VARGAS PABLO </v>
          </cell>
        </row>
        <row r="34">
          <cell r="A34" t="str">
            <v>RIVERA MERCY</v>
          </cell>
        </row>
        <row r="35">
          <cell r="A35" t="str">
            <v>--</v>
          </cell>
        </row>
      </sheetData>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Desgaste"/>
      <sheetName val="Microdeval "/>
      <sheetName val="10% De Finos"/>
      <sheetName val=" HUMEDAD"/>
      <sheetName val="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1. Encabezado"/>
      <sheetName val="RESUMEN BG"/>
      <sheetName val="Formato "/>
      <sheetName val="firm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OSPINA JUAN GABRIEL</v>
          </cell>
        </row>
        <row r="9">
          <cell r="A9" t="str">
            <v>SUAREZ  WILLIAM</v>
          </cell>
          <cell r="C9">
            <v>9</v>
          </cell>
        </row>
        <row r="10">
          <cell r="A10" t="str">
            <v>YARA FABIAN</v>
          </cell>
        </row>
        <row r="11">
          <cell r="A11" t="str">
            <v>RINCON SATURNINO</v>
          </cell>
          <cell r="C11">
            <v>1</v>
          </cell>
        </row>
        <row r="12">
          <cell r="A12" t="str">
            <v>ACHIARDI LEONARDO</v>
          </cell>
        </row>
        <row r="13">
          <cell r="A13" t="str">
            <v>SAENZ JESSICA</v>
          </cell>
        </row>
        <row r="14">
          <cell r="A14" t="str">
            <v>PRADA CESAR</v>
          </cell>
        </row>
        <row r="15">
          <cell r="A15" t="str">
            <v xml:space="preserve">VARGAS JUAN </v>
          </cell>
        </row>
        <row r="16">
          <cell r="A16" t="str">
            <v>CANO LUIS EDUARDO</v>
          </cell>
        </row>
        <row r="17">
          <cell r="A17" t="str">
            <v xml:space="preserve">RIAÑO JOSE </v>
          </cell>
        </row>
        <row r="18">
          <cell r="A18" t="str">
            <v>GALVIS DANIEL</v>
          </cell>
        </row>
        <row r="19">
          <cell r="A19" t="str">
            <v>GOMEZ LUIS CARLOS</v>
          </cell>
        </row>
        <row r="20">
          <cell r="A20" t="str">
            <v xml:space="preserve">VELASQUEZ JUAN CAMILO </v>
          </cell>
        </row>
        <row r="21">
          <cell r="A21" t="str">
            <v xml:space="preserve">QUIÑONES ETIEL </v>
          </cell>
        </row>
        <row r="22">
          <cell r="A22" t="str">
            <v>VANEGAS BRAYAN</v>
          </cell>
        </row>
        <row r="23">
          <cell r="A23" t="str">
            <v>RIOS JOSE</v>
          </cell>
        </row>
        <row r="24">
          <cell r="A24" t="str">
            <v xml:space="preserve">VAQUIRO JUAN CAMILO </v>
          </cell>
        </row>
        <row r="25">
          <cell r="A25" t="str">
            <v xml:space="preserve">RINCON ALVARO JOSE </v>
          </cell>
        </row>
        <row r="26">
          <cell r="A26" t="str">
            <v>VILLALBA ROBINSSON</v>
          </cell>
        </row>
        <row r="27">
          <cell r="A27" t="str">
            <v>JUNCO DIEGO</v>
          </cell>
        </row>
        <row r="28">
          <cell r="A28" t="str">
            <v>GONZALEZ CAMILO</v>
          </cell>
        </row>
        <row r="29">
          <cell r="A29" t="str">
            <v>MONTENEGRO EDGAR</v>
          </cell>
        </row>
        <row r="30">
          <cell r="A30" t="str">
            <v>PRADA PEDRO</v>
          </cell>
        </row>
        <row r="31">
          <cell r="A31" t="str">
            <v>SUAREZ DIEGO</v>
          </cell>
        </row>
        <row r="32">
          <cell r="A32" t="str">
            <v>--</v>
          </cell>
        </row>
        <row r="34">
          <cell r="A34" t="str">
            <v>RINCON SATURNINO</v>
          </cell>
          <cell r="C34">
            <v>1</v>
          </cell>
        </row>
        <row r="35">
          <cell r="A35" t="str">
            <v>JENNYFER ARIAS</v>
          </cell>
        </row>
        <row r="36">
          <cell r="C36">
            <v>1</v>
          </cell>
        </row>
        <row r="37">
          <cell r="A37" t="str">
            <v>--</v>
          </cell>
        </row>
        <row r="39">
          <cell r="A39" t="str">
            <v>CINDY NATHALY SASTOQUE</v>
          </cell>
        </row>
        <row r="40">
          <cell r="A40" t="str">
            <v>CONTRERAS WILINTONG</v>
          </cell>
        </row>
        <row r="41">
          <cell r="A41" t="str">
            <v>--</v>
          </cell>
        </row>
      </sheetData>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CENCIONES USC"/>
      <sheetName val="1. PERFIL ESTRATIGRAFICO"/>
      <sheetName val="2. REG FOTOGRAFICO"/>
      <sheetName val="3. CONO DINAMICO"/>
      <sheetName val="firmas"/>
      <sheetName val="4. CLASIFICACION M1"/>
      <sheetName val="5. LIMITES M1"/>
      <sheetName val="5. LIMITES "/>
      <sheetName val="6. HUMEDAD M1"/>
      <sheetName val="6. HUMEDAD "/>
      <sheetName val="7. EQUIVALENTE M1"/>
      <sheetName val="7. M.O. M1"/>
      <sheetName val="8. CLASIFICACION M2"/>
      <sheetName val="9. LIMITES M2"/>
      <sheetName val="9. LIMITES  (M2)"/>
      <sheetName val="10. HUMEDAD M2"/>
      <sheetName val="10. HUMEDAD  (M2)"/>
      <sheetName val="11. EQUIVALENTE M2"/>
      <sheetName val="11. M.O.  M2"/>
      <sheetName val="12. CLASIFICACION M3"/>
      <sheetName val="13. LIMITES M3"/>
      <sheetName val="13. LIMITES  (M3)"/>
      <sheetName val="14. HUMEDAD M3"/>
      <sheetName val="14. HUMEDAD  (M3)"/>
      <sheetName val="15. EQUIVALENTE M3"/>
      <sheetName val="15. M.O.  M3"/>
    </sheetNames>
    <sheetDataSet>
      <sheetData sheetId="0" refreshError="1"/>
      <sheetData sheetId="1" refreshError="1"/>
      <sheetData sheetId="2">
        <row r="56">
          <cell r="A56" t="str">
            <v>--</v>
          </cell>
        </row>
      </sheetData>
      <sheetData sheetId="3" refreshError="1"/>
      <sheetData sheetId="4">
        <row r="32">
          <cell r="A32" t="str">
            <v>--</v>
          </cell>
        </row>
        <row r="39">
          <cell r="A39" t="str">
            <v>CINDY NATHALY SASTOQUE</v>
          </cell>
          <cell r="C39">
            <v>0</v>
          </cell>
        </row>
        <row r="40">
          <cell r="A40" t="str">
            <v>CONTRERAS WILINTONG</v>
          </cell>
          <cell r="C40">
            <v>0</v>
          </cell>
        </row>
        <row r="41">
          <cell r="A41" t="str">
            <v>--</v>
          </cell>
        </row>
      </sheetData>
      <sheetData sheetId="5">
        <row r="48">
          <cell r="J48" t="str">
            <v>--</v>
          </cell>
          <cell r="K48">
            <v>0</v>
          </cell>
          <cell r="L48">
            <v>0</v>
          </cell>
          <cell r="M48">
            <v>0</v>
          </cell>
          <cell r="N48">
            <v>0</v>
          </cell>
          <cell r="O48">
            <v>0</v>
          </cell>
          <cell r="P48">
            <v>0</v>
          </cell>
        </row>
      </sheetData>
      <sheetData sheetId="6" refreshError="1"/>
      <sheetData sheetId="7" refreshError="1"/>
      <sheetData sheetId="8" refreshError="1"/>
      <sheetData sheetId="9" refreshError="1"/>
      <sheetData sheetId="10" refreshError="1"/>
      <sheetData sheetId="11" refreshError="1"/>
      <sheetData sheetId="12">
        <row r="48">
          <cell r="J48" t="str">
            <v>--</v>
          </cell>
          <cell r="K48">
            <v>0</v>
          </cell>
          <cell r="L48">
            <v>0</v>
          </cell>
          <cell r="M48">
            <v>0</v>
          </cell>
          <cell r="N48">
            <v>0</v>
          </cell>
          <cell r="O48">
            <v>0</v>
          </cell>
          <cell r="P48">
            <v>0</v>
          </cell>
        </row>
      </sheetData>
      <sheetData sheetId="13" refreshError="1"/>
      <sheetData sheetId="14" refreshError="1"/>
      <sheetData sheetId="15" refreshError="1"/>
      <sheetData sheetId="16" refreshError="1"/>
      <sheetData sheetId="17" refreshError="1"/>
      <sheetData sheetId="18" refreshError="1"/>
      <sheetData sheetId="19">
        <row r="48">
          <cell r="J48" t="str">
            <v>--</v>
          </cell>
          <cell r="K48">
            <v>0</v>
          </cell>
          <cell r="L48">
            <v>0</v>
          </cell>
          <cell r="M48">
            <v>0</v>
          </cell>
          <cell r="N48">
            <v>0</v>
          </cell>
          <cell r="O48">
            <v>0</v>
          </cell>
          <cell r="P48">
            <v>0</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59"/>
  <sheetViews>
    <sheetView showGridLines="0" tabSelected="1" view="pageBreakPreview" zoomScale="70" zoomScaleSheetLayoutView="70" workbookViewId="0">
      <selection activeCell="I12" sqref="I12:Y13"/>
    </sheetView>
  </sheetViews>
  <sheetFormatPr baseColWidth="10" defaultColWidth="9.1796875" defaultRowHeight="12.5" x14ac:dyDescent="0.25"/>
  <cols>
    <col min="1" max="4" width="7.54296875" style="107" customWidth="1"/>
    <col min="5" max="20" width="2.7265625" style="107" customWidth="1"/>
    <col min="21" max="21" width="2.54296875" style="107" customWidth="1"/>
    <col min="22" max="24" width="2.7265625" style="107" customWidth="1"/>
    <col min="25" max="25" width="3.26953125" style="107" customWidth="1"/>
    <col min="26" max="26" width="2.7265625" style="107" customWidth="1"/>
    <col min="27" max="27" width="13.26953125" style="107" hidden="1" customWidth="1"/>
    <col min="28" max="29" width="19.7265625" style="107" hidden="1" customWidth="1"/>
    <col min="30" max="30" width="23" style="107" hidden="1" customWidth="1"/>
    <col min="31" max="32" width="19.7265625" style="107" hidden="1" customWidth="1"/>
    <col min="33" max="33" width="3.54296875" style="107" hidden="1" customWidth="1"/>
    <col min="34" max="34" width="19.1796875" style="107" hidden="1" customWidth="1"/>
    <col min="35" max="52" width="25.54296875" style="107" hidden="1" customWidth="1"/>
    <col min="53" max="53" width="7.26953125" style="107" hidden="1" customWidth="1"/>
    <col min="54" max="54" width="4.453125" style="107" hidden="1" customWidth="1"/>
    <col min="55" max="55" width="25" style="107" hidden="1" customWidth="1"/>
    <col min="56" max="62" width="23.26953125" style="107" hidden="1" customWidth="1"/>
    <col min="63" max="63" width="15.81640625" style="107" hidden="1" customWidth="1"/>
    <col min="64" max="64" width="19.453125" style="107" hidden="1" customWidth="1"/>
    <col min="65" max="67" width="9.1796875" style="107" hidden="1" customWidth="1"/>
    <col min="68" max="277" width="9.1796875" style="107"/>
    <col min="278" max="278" width="17.1796875" style="107" customWidth="1"/>
    <col min="279" max="284" width="8.7265625" style="107" customWidth="1"/>
    <col min="285" max="285" width="6.7265625" style="107" customWidth="1"/>
    <col min="286" max="286" width="3.7265625" style="107" customWidth="1"/>
    <col min="287" max="287" width="15.7265625" style="107" customWidth="1"/>
    <col min="288" max="533" width="9.1796875" style="107"/>
    <col min="534" max="534" width="17.1796875" style="107" customWidth="1"/>
    <col min="535" max="540" width="8.7265625" style="107" customWidth="1"/>
    <col min="541" max="541" width="6.7265625" style="107" customWidth="1"/>
    <col min="542" max="542" width="3.7265625" style="107" customWidth="1"/>
    <col min="543" max="543" width="15.7265625" style="107" customWidth="1"/>
    <col min="544" max="789" width="9.1796875" style="107"/>
    <col min="790" max="790" width="17.1796875" style="107" customWidth="1"/>
    <col min="791" max="796" width="8.7265625" style="107" customWidth="1"/>
    <col min="797" max="797" width="6.7265625" style="107" customWidth="1"/>
    <col min="798" max="798" width="3.7265625" style="107" customWidth="1"/>
    <col min="799" max="799" width="15.7265625" style="107" customWidth="1"/>
    <col min="800" max="1045" width="9.1796875" style="107"/>
    <col min="1046" max="1046" width="17.1796875" style="107" customWidth="1"/>
    <col min="1047" max="1052" width="8.7265625" style="107" customWidth="1"/>
    <col min="1053" max="1053" width="6.7265625" style="107" customWidth="1"/>
    <col min="1054" max="1054" width="3.7265625" style="107" customWidth="1"/>
    <col min="1055" max="1055" width="15.7265625" style="107" customWidth="1"/>
    <col min="1056" max="1301" width="9.1796875" style="107"/>
    <col min="1302" max="1302" width="17.1796875" style="107" customWidth="1"/>
    <col min="1303" max="1308" width="8.7265625" style="107" customWidth="1"/>
    <col min="1309" max="1309" width="6.7265625" style="107" customWidth="1"/>
    <col min="1310" max="1310" width="3.7265625" style="107" customWidth="1"/>
    <col min="1311" max="1311" width="15.7265625" style="107" customWidth="1"/>
    <col min="1312" max="1557" width="9.1796875" style="107"/>
    <col min="1558" max="1558" width="17.1796875" style="107" customWidth="1"/>
    <col min="1559" max="1564" width="8.7265625" style="107" customWidth="1"/>
    <col min="1565" max="1565" width="6.7265625" style="107" customWidth="1"/>
    <col min="1566" max="1566" width="3.7265625" style="107" customWidth="1"/>
    <col min="1567" max="1567" width="15.7265625" style="107" customWidth="1"/>
    <col min="1568" max="1813" width="9.1796875" style="107"/>
    <col min="1814" max="1814" width="17.1796875" style="107" customWidth="1"/>
    <col min="1815" max="1820" width="8.7265625" style="107" customWidth="1"/>
    <col min="1821" max="1821" width="6.7265625" style="107" customWidth="1"/>
    <col min="1822" max="1822" width="3.7265625" style="107" customWidth="1"/>
    <col min="1823" max="1823" width="15.7265625" style="107" customWidth="1"/>
    <col min="1824" max="2069" width="9.1796875" style="107"/>
    <col min="2070" max="2070" width="17.1796875" style="107" customWidth="1"/>
    <col min="2071" max="2076" width="8.7265625" style="107" customWidth="1"/>
    <col min="2077" max="2077" width="6.7265625" style="107" customWidth="1"/>
    <col min="2078" max="2078" width="3.7265625" style="107" customWidth="1"/>
    <col min="2079" max="2079" width="15.7265625" style="107" customWidth="1"/>
    <col min="2080" max="2325" width="9.1796875" style="107"/>
    <col min="2326" max="2326" width="17.1796875" style="107" customWidth="1"/>
    <col min="2327" max="2332" width="8.7265625" style="107" customWidth="1"/>
    <col min="2333" max="2333" width="6.7265625" style="107" customWidth="1"/>
    <col min="2334" max="2334" width="3.7265625" style="107" customWidth="1"/>
    <col min="2335" max="2335" width="15.7265625" style="107" customWidth="1"/>
    <col min="2336" max="2581" width="9.1796875" style="107"/>
    <col min="2582" max="2582" width="17.1796875" style="107" customWidth="1"/>
    <col min="2583" max="2588" width="8.7265625" style="107" customWidth="1"/>
    <col min="2589" max="2589" width="6.7265625" style="107" customWidth="1"/>
    <col min="2590" max="2590" width="3.7265625" style="107" customWidth="1"/>
    <col min="2591" max="2591" width="15.7265625" style="107" customWidth="1"/>
    <col min="2592" max="2837" width="9.1796875" style="107"/>
    <col min="2838" max="2838" width="17.1796875" style="107" customWidth="1"/>
    <col min="2839" max="2844" width="8.7265625" style="107" customWidth="1"/>
    <col min="2845" max="2845" width="6.7265625" style="107" customWidth="1"/>
    <col min="2846" max="2846" width="3.7265625" style="107" customWidth="1"/>
    <col min="2847" max="2847" width="15.7265625" style="107" customWidth="1"/>
    <col min="2848" max="3093" width="9.1796875" style="107"/>
    <col min="3094" max="3094" width="17.1796875" style="107" customWidth="1"/>
    <col min="3095" max="3100" width="8.7265625" style="107" customWidth="1"/>
    <col min="3101" max="3101" width="6.7265625" style="107" customWidth="1"/>
    <col min="3102" max="3102" width="3.7265625" style="107" customWidth="1"/>
    <col min="3103" max="3103" width="15.7265625" style="107" customWidth="1"/>
    <col min="3104" max="3349" width="9.1796875" style="107"/>
    <col min="3350" max="3350" width="17.1796875" style="107" customWidth="1"/>
    <col min="3351" max="3356" width="8.7265625" style="107" customWidth="1"/>
    <col min="3357" max="3357" width="6.7265625" style="107" customWidth="1"/>
    <col min="3358" max="3358" width="3.7265625" style="107" customWidth="1"/>
    <col min="3359" max="3359" width="15.7265625" style="107" customWidth="1"/>
    <col min="3360" max="3605" width="9.1796875" style="107"/>
    <col min="3606" max="3606" width="17.1796875" style="107" customWidth="1"/>
    <col min="3607" max="3612" width="8.7265625" style="107" customWidth="1"/>
    <col min="3613" max="3613" width="6.7265625" style="107" customWidth="1"/>
    <col min="3614" max="3614" width="3.7265625" style="107" customWidth="1"/>
    <col min="3615" max="3615" width="15.7265625" style="107" customWidth="1"/>
    <col min="3616" max="3861" width="9.1796875" style="107"/>
    <col min="3862" max="3862" width="17.1796875" style="107" customWidth="1"/>
    <col min="3863" max="3868" width="8.7265625" style="107" customWidth="1"/>
    <col min="3869" max="3869" width="6.7265625" style="107" customWidth="1"/>
    <col min="3870" max="3870" width="3.7265625" style="107" customWidth="1"/>
    <col min="3871" max="3871" width="15.7265625" style="107" customWidth="1"/>
    <col min="3872" max="4117" width="9.1796875" style="107"/>
    <col min="4118" max="4118" width="17.1796875" style="107" customWidth="1"/>
    <col min="4119" max="4124" width="8.7265625" style="107" customWidth="1"/>
    <col min="4125" max="4125" width="6.7265625" style="107" customWidth="1"/>
    <col min="4126" max="4126" width="3.7265625" style="107" customWidth="1"/>
    <col min="4127" max="4127" width="15.7265625" style="107" customWidth="1"/>
    <col min="4128" max="4373" width="9.1796875" style="107"/>
    <col min="4374" max="4374" width="17.1796875" style="107" customWidth="1"/>
    <col min="4375" max="4380" width="8.7265625" style="107" customWidth="1"/>
    <col min="4381" max="4381" width="6.7265625" style="107" customWidth="1"/>
    <col min="4382" max="4382" width="3.7265625" style="107" customWidth="1"/>
    <col min="4383" max="4383" width="15.7265625" style="107" customWidth="1"/>
    <col min="4384" max="4629" width="9.1796875" style="107"/>
    <col min="4630" max="4630" width="17.1796875" style="107" customWidth="1"/>
    <col min="4631" max="4636" width="8.7265625" style="107" customWidth="1"/>
    <col min="4637" max="4637" width="6.7265625" style="107" customWidth="1"/>
    <col min="4638" max="4638" width="3.7265625" style="107" customWidth="1"/>
    <col min="4639" max="4639" width="15.7265625" style="107" customWidth="1"/>
    <col min="4640" max="4885" width="9.1796875" style="107"/>
    <col min="4886" max="4886" width="17.1796875" style="107" customWidth="1"/>
    <col min="4887" max="4892" width="8.7265625" style="107" customWidth="1"/>
    <col min="4893" max="4893" width="6.7265625" style="107" customWidth="1"/>
    <col min="4894" max="4894" width="3.7265625" style="107" customWidth="1"/>
    <col min="4895" max="4895" width="15.7265625" style="107" customWidth="1"/>
    <col min="4896" max="5141" width="9.1796875" style="107"/>
    <col min="5142" max="5142" width="17.1796875" style="107" customWidth="1"/>
    <col min="5143" max="5148" width="8.7265625" style="107" customWidth="1"/>
    <col min="5149" max="5149" width="6.7265625" style="107" customWidth="1"/>
    <col min="5150" max="5150" width="3.7265625" style="107" customWidth="1"/>
    <col min="5151" max="5151" width="15.7265625" style="107" customWidth="1"/>
    <col min="5152" max="5397" width="9.1796875" style="107"/>
    <col min="5398" max="5398" width="17.1796875" style="107" customWidth="1"/>
    <col min="5399" max="5404" width="8.7265625" style="107" customWidth="1"/>
    <col min="5405" max="5405" width="6.7265625" style="107" customWidth="1"/>
    <col min="5406" max="5406" width="3.7265625" style="107" customWidth="1"/>
    <col min="5407" max="5407" width="15.7265625" style="107" customWidth="1"/>
    <col min="5408" max="5653" width="9.1796875" style="107"/>
    <col min="5654" max="5654" width="17.1796875" style="107" customWidth="1"/>
    <col min="5655" max="5660" width="8.7265625" style="107" customWidth="1"/>
    <col min="5661" max="5661" width="6.7265625" style="107" customWidth="1"/>
    <col min="5662" max="5662" width="3.7265625" style="107" customWidth="1"/>
    <col min="5663" max="5663" width="15.7265625" style="107" customWidth="1"/>
    <col min="5664" max="5909" width="9.1796875" style="107"/>
    <col min="5910" max="5910" width="17.1796875" style="107" customWidth="1"/>
    <col min="5911" max="5916" width="8.7265625" style="107" customWidth="1"/>
    <col min="5917" max="5917" width="6.7265625" style="107" customWidth="1"/>
    <col min="5918" max="5918" width="3.7265625" style="107" customWidth="1"/>
    <col min="5919" max="5919" width="15.7265625" style="107" customWidth="1"/>
    <col min="5920" max="6165" width="9.1796875" style="107"/>
    <col min="6166" max="6166" width="17.1796875" style="107" customWidth="1"/>
    <col min="6167" max="6172" width="8.7265625" style="107" customWidth="1"/>
    <col min="6173" max="6173" width="6.7265625" style="107" customWidth="1"/>
    <col min="6174" max="6174" width="3.7265625" style="107" customWidth="1"/>
    <col min="6175" max="6175" width="15.7265625" style="107" customWidth="1"/>
    <col min="6176" max="6421" width="9.1796875" style="107"/>
    <col min="6422" max="6422" width="17.1796875" style="107" customWidth="1"/>
    <col min="6423" max="6428" width="8.7265625" style="107" customWidth="1"/>
    <col min="6429" max="6429" width="6.7265625" style="107" customWidth="1"/>
    <col min="6430" max="6430" width="3.7265625" style="107" customWidth="1"/>
    <col min="6431" max="6431" width="15.7265625" style="107" customWidth="1"/>
    <col min="6432" max="6677" width="9.1796875" style="107"/>
    <col min="6678" max="6678" width="17.1796875" style="107" customWidth="1"/>
    <col min="6679" max="6684" width="8.7265625" style="107" customWidth="1"/>
    <col min="6685" max="6685" width="6.7265625" style="107" customWidth="1"/>
    <col min="6686" max="6686" width="3.7265625" style="107" customWidth="1"/>
    <col min="6687" max="6687" width="15.7265625" style="107" customWidth="1"/>
    <col min="6688" max="6933" width="9.1796875" style="107"/>
    <col min="6934" max="6934" width="17.1796875" style="107" customWidth="1"/>
    <col min="6935" max="6940" width="8.7265625" style="107" customWidth="1"/>
    <col min="6941" max="6941" width="6.7265625" style="107" customWidth="1"/>
    <col min="6942" max="6942" width="3.7265625" style="107" customWidth="1"/>
    <col min="6943" max="6943" width="15.7265625" style="107" customWidth="1"/>
    <col min="6944" max="7189" width="9.1796875" style="107"/>
    <col min="7190" max="7190" width="17.1796875" style="107" customWidth="1"/>
    <col min="7191" max="7196" width="8.7265625" style="107" customWidth="1"/>
    <col min="7197" max="7197" width="6.7265625" style="107" customWidth="1"/>
    <col min="7198" max="7198" width="3.7265625" style="107" customWidth="1"/>
    <col min="7199" max="7199" width="15.7265625" style="107" customWidth="1"/>
    <col min="7200" max="7445" width="9.1796875" style="107"/>
    <col min="7446" max="7446" width="17.1796875" style="107" customWidth="1"/>
    <col min="7447" max="7452" width="8.7265625" style="107" customWidth="1"/>
    <col min="7453" max="7453" width="6.7265625" style="107" customWidth="1"/>
    <col min="7454" max="7454" width="3.7265625" style="107" customWidth="1"/>
    <col min="7455" max="7455" width="15.7265625" style="107" customWidth="1"/>
    <col min="7456" max="7701" width="9.1796875" style="107"/>
    <col min="7702" max="7702" width="17.1796875" style="107" customWidth="1"/>
    <col min="7703" max="7708" width="8.7265625" style="107" customWidth="1"/>
    <col min="7709" max="7709" width="6.7265625" style="107" customWidth="1"/>
    <col min="7710" max="7710" width="3.7265625" style="107" customWidth="1"/>
    <col min="7711" max="7711" width="15.7265625" style="107" customWidth="1"/>
    <col min="7712" max="7957" width="9.1796875" style="107"/>
    <col min="7958" max="7958" width="17.1796875" style="107" customWidth="1"/>
    <col min="7959" max="7964" width="8.7265625" style="107" customWidth="1"/>
    <col min="7965" max="7965" width="6.7265625" style="107" customWidth="1"/>
    <col min="7966" max="7966" width="3.7265625" style="107" customWidth="1"/>
    <col min="7967" max="7967" width="15.7265625" style="107" customWidth="1"/>
    <col min="7968" max="8213" width="9.1796875" style="107"/>
    <col min="8214" max="8214" width="17.1796875" style="107" customWidth="1"/>
    <col min="8215" max="8220" width="8.7265625" style="107" customWidth="1"/>
    <col min="8221" max="8221" width="6.7265625" style="107" customWidth="1"/>
    <col min="8222" max="8222" width="3.7265625" style="107" customWidth="1"/>
    <col min="8223" max="8223" width="15.7265625" style="107" customWidth="1"/>
    <col min="8224" max="8469" width="9.1796875" style="107"/>
    <col min="8470" max="8470" width="17.1796875" style="107" customWidth="1"/>
    <col min="8471" max="8476" width="8.7265625" style="107" customWidth="1"/>
    <col min="8477" max="8477" width="6.7265625" style="107" customWidth="1"/>
    <col min="8478" max="8478" width="3.7265625" style="107" customWidth="1"/>
    <col min="8479" max="8479" width="15.7265625" style="107" customWidth="1"/>
    <col min="8480" max="8725" width="9.1796875" style="107"/>
    <col min="8726" max="8726" width="17.1796875" style="107" customWidth="1"/>
    <col min="8727" max="8732" width="8.7265625" style="107" customWidth="1"/>
    <col min="8733" max="8733" width="6.7265625" style="107" customWidth="1"/>
    <col min="8734" max="8734" width="3.7265625" style="107" customWidth="1"/>
    <col min="8735" max="8735" width="15.7265625" style="107" customWidth="1"/>
    <col min="8736" max="8981" width="9.1796875" style="107"/>
    <col min="8982" max="8982" width="17.1796875" style="107" customWidth="1"/>
    <col min="8983" max="8988" width="8.7265625" style="107" customWidth="1"/>
    <col min="8989" max="8989" width="6.7265625" style="107" customWidth="1"/>
    <col min="8990" max="8990" width="3.7265625" style="107" customWidth="1"/>
    <col min="8991" max="8991" width="15.7265625" style="107" customWidth="1"/>
    <col min="8992" max="9237" width="9.1796875" style="107"/>
    <col min="9238" max="9238" width="17.1796875" style="107" customWidth="1"/>
    <col min="9239" max="9244" width="8.7265625" style="107" customWidth="1"/>
    <col min="9245" max="9245" width="6.7265625" style="107" customWidth="1"/>
    <col min="9246" max="9246" width="3.7265625" style="107" customWidth="1"/>
    <col min="9247" max="9247" width="15.7265625" style="107" customWidth="1"/>
    <col min="9248" max="9493" width="9.1796875" style="107"/>
    <col min="9494" max="9494" width="17.1796875" style="107" customWidth="1"/>
    <col min="9495" max="9500" width="8.7265625" style="107" customWidth="1"/>
    <col min="9501" max="9501" width="6.7265625" style="107" customWidth="1"/>
    <col min="9502" max="9502" width="3.7265625" style="107" customWidth="1"/>
    <col min="9503" max="9503" width="15.7265625" style="107" customWidth="1"/>
    <col min="9504" max="9749" width="9.1796875" style="107"/>
    <col min="9750" max="9750" width="17.1796875" style="107" customWidth="1"/>
    <col min="9751" max="9756" width="8.7265625" style="107" customWidth="1"/>
    <col min="9757" max="9757" width="6.7265625" style="107" customWidth="1"/>
    <col min="9758" max="9758" width="3.7265625" style="107" customWidth="1"/>
    <col min="9759" max="9759" width="15.7265625" style="107" customWidth="1"/>
    <col min="9760" max="10005" width="9.1796875" style="107"/>
    <col min="10006" max="10006" width="17.1796875" style="107" customWidth="1"/>
    <col min="10007" max="10012" width="8.7265625" style="107" customWidth="1"/>
    <col min="10013" max="10013" width="6.7265625" style="107" customWidth="1"/>
    <col min="10014" max="10014" width="3.7265625" style="107" customWidth="1"/>
    <col min="10015" max="10015" width="15.7265625" style="107" customWidth="1"/>
    <col min="10016" max="10261" width="9.1796875" style="107"/>
    <col min="10262" max="10262" width="17.1796875" style="107" customWidth="1"/>
    <col min="10263" max="10268" width="8.7265625" style="107" customWidth="1"/>
    <col min="10269" max="10269" width="6.7265625" style="107" customWidth="1"/>
    <col min="10270" max="10270" width="3.7265625" style="107" customWidth="1"/>
    <col min="10271" max="10271" width="15.7265625" style="107" customWidth="1"/>
    <col min="10272" max="10517" width="9.1796875" style="107"/>
    <col min="10518" max="10518" width="17.1796875" style="107" customWidth="1"/>
    <col min="10519" max="10524" width="8.7265625" style="107" customWidth="1"/>
    <col min="10525" max="10525" width="6.7265625" style="107" customWidth="1"/>
    <col min="10526" max="10526" width="3.7265625" style="107" customWidth="1"/>
    <col min="10527" max="10527" width="15.7265625" style="107" customWidth="1"/>
    <col min="10528" max="10773" width="9.1796875" style="107"/>
    <col min="10774" max="10774" width="17.1796875" style="107" customWidth="1"/>
    <col min="10775" max="10780" width="8.7265625" style="107" customWidth="1"/>
    <col min="10781" max="10781" width="6.7265625" style="107" customWidth="1"/>
    <col min="10782" max="10782" width="3.7265625" style="107" customWidth="1"/>
    <col min="10783" max="10783" width="15.7265625" style="107" customWidth="1"/>
    <col min="10784" max="11029" width="9.1796875" style="107"/>
    <col min="11030" max="11030" width="17.1796875" style="107" customWidth="1"/>
    <col min="11031" max="11036" width="8.7265625" style="107" customWidth="1"/>
    <col min="11037" max="11037" width="6.7265625" style="107" customWidth="1"/>
    <col min="11038" max="11038" width="3.7265625" style="107" customWidth="1"/>
    <col min="11039" max="11039" width="15.7265625" style="107" customWidth="1"/>
    <col min="11040" max="11285" width="9.1796875" style="107"/>
    <col min="11286" max="11286" width="17.1796875" style="107" customWidth="1"/>
    <col min="11287" max="11292" width="8.7265625" style="107" customWidth="1"/>
    <col min="11293" max="11293" width="6.7265625" style="107" customWidth="1"/>
    <col min="11294" max="11294" width="3.7265625" style="107" customWidth="1"/>
    <col min="11295" max="11295" width="15.7265625" style="107" customWidth="1"/>
    <col min="11296" max="11541" width="9.1796875" style="107"/>
    <col min="11542" max="11542" width="17.1796875" style="107" customWidth="1"/>
    <col min="11543" max="11548" width="8.7265625" style="107" customWidth="1"/>
    <col min="11549" max="11549" width="6.7265625" style="107" customWidth="1"/>
    <col min="11550" max="11550" width="3.7265625" style="107" customWidth="1"/>
    <col min="11551" max="11551" width="15.7265625" style="107" customWidth="1"/>
    <col min="11552" max="11797" width="9.1796875" style="107"/>
    <col min="11798" max="11798" width="17.1796875" style="107" customWidth="1"/>
    <col min="11799" max="11804" width="8.7265625" style="107" customWidth="1"/>
    <col min="11805" max="11805" width="6.7265625" style="107" customWidth="1"/>
    <col min="11806" max="11806" width="3.7265625" style="107" customWidth="1"/>
    <col min="11807" max="11807" width="15.7265625" style="107" customWidth="1"/>
    <col min="11808" max="12053" width="9.1796875" style="107"/>
    <col min="12054" max="12054" width="17.1796875" style="107" customWidth="1"/>
    <col min="12055" max="12060" width="8.7265625" style="107" customWidth="1"/>
    <col min="12061" max="12061" width="6.7265625" style="107" customWidth="1"/>
    <col min="12062" max="12062" width="3.7265625" style="107" customWidth="1"/>
    <col min="12063" max="12063" width="15.7265625" style="107" customWidth="1"/>
    <col min="12064" max="12309" width="9.1796875" style="107"/>
    <col min="12310" max="12310" width="17.1796875" style="107" customWidth="1"/>
    <col min="12311" max="12316" width="8.7265625" style="107" customWidth="1"/>
    <col min="12317" max="12317" width="6.7265625" style="107" customWidth="1"/>
    <col min="12318" max="12318" width="3.7265625" style="107" customWidth="1"/>
    <col min="12319" max="12319" width="15.7265625" style="107" customWidth="1"/>
    <col min="12320" max="12565" width="9.1796875" style="107"/>
    <col min="12566" max="12566" width="17.1796875" style="107" customWidth="1"/>
    <col min="12567" max="12572" width="8.7265625" style="107" customWidth="1"/>
    <col min="12573" max="12573" width="6.7265625" style="107" customWidth="1"/>
    <col min="12574" max="12574" width="3.7265625" style="107" customWidth="1"/>
    <col min="12575" max="12575" width="15.7265625" style="107" customWidth="1"/>
    <col min="12576" max="12821" width="9.1796875" style="107"/>
    <col min="12822" max="12822" width="17.1796875" style="107" customWidth="1"/>
    <col min="12823" max="12828" width="8.7265625" style="107" customWidth="1"/>
    <col min="12829" max="12829" width="6.7265625" style="107" customWidth="1"/>
    <col min="12830" max="12830" width="3.7265625" style="107" customWidth="1"/>
    <col min="12831" max="12831" width="15.7265625" style="107" customWidth="1"/>
    <col min="12832" max="13077" width="9.1796875" style="107"/>
    <col min="13078" max="13078" width="17.1796875" style="107" customWidth="1"/>
    <col min="13079" max="13084" width="8.7265625" style="107" customWidth="1"/>
    <col min="13085" max="13085" width="6.7265625" style="107" customWidth="1"/>
    <col min="13086" max="13086" width="3.7265625" style="107" customWidth="1"/>
    <col min="13087" max="13087" width="15.7265625" style="107" customWidth="1"/>
    <col min="13088" max="13333" width="9.1796875" style="107"/>
    <col min="13334" max="13334" width="17.1796875" style="107" customWidth="1"/>
    <col min="13335" max="13340" width="8.7265625" style="107" customWidth="1"/>
    <col min="13341" max="13341" width="6.7265625" style="107" customWidth="1"/>
    <col min="13342" max="13342" width="3.7265625" style="107" customWidth="1"/>
    <col min="13343" max="13343" width="15.7265625" style="107" customWidth="1"/>
    <col min="13344" max="13589" width="9.1796875" style="107"/>
    <col min="13590" max="13590" width="17.1796875" style="107" customWidth="1"/>
    <col min="13591" max="13596" width="8.7265625" style="107" customWidth="1"/>
    <col min="13597" max="13597" width="6.7265625" style="107" customWidth="1"/>
    <col min="13598" max="13598" width="3.7265625" style="107" customWidth="1"/>
    <col min="13599" max="13599" width="15.7265625" style="107" customWidth="1"/>
    <col min="13600" max="13845" width="9.1796875" style="107"/>
    <col min="13846" max="13846" width="17.1796875" style="107" customWidth="1"/>
    <col min="13847" max="13852" width="8.7265625" style="107" customWidth="1"/>
    <col min="13853" max="13853" width="6.7265625" style="107" customWidth="1"/>
    <col min="13854" max="13854" width="3.7265625" style="107" customWidth="1"/>
    <col min="13855" max="13855" width="15.7265625" style="107" customWidth="1"/>
    <col min="13856" max="14101" width="9.1796875" style="107"/>
    <col min="14102" max="14102" width="17.1796875" style="107" customWidth="1"/>
    <col min="14103" max="14108" width="8.7265625" style="107" customWidth="1"/>
    <col min="14109" max="14109" width="6.7265625" style="107" customWidth="1"/>
    <col min="14110" max="14110" width="3.7265625" style="107" customWidth="1"/>
    <col min="14111" max="14111" width="15.7265625" style="107" customWidth="1"/>
    <col min="14112" max="14357" width="9.1796875" style="107"/>
    <col min="14358" max="14358" width="17.1796875" style="107" customWidth="1"/>
    <col min="14359" max="14364" width="8.7265625" style="107" customWidth="1"/>
    <col min="14365" max="14365" width="6.7265625" style="107" customWidth="1"/>
    <col min="14366" max="14366" width="3.7265625" style="107" customWidth="1"/>
    <col min="14367" max="14367" width="15.7265625" style="107" customWidth="1"/>
    <col min="14368" max="14613" width="9.1796875" style="107"/>
    <col min="14614" max="14614" width="17.1796875" style="107" customWidth="1"/>
    <col min="14615" max="14620" width="8.7265625" style="107" customWidth="1"/>
    <col min="14621" max="14621" width="6.7265625" style="107" customWidth="1"/>
    <col min="14622" max="14622" width="3.7265625" style="107" customWidth="1"/>
    <col min="14623" max="14623" width="15.7265625" style="107" customWidth="1"/>
    <col min="14624" max="14869" width="9.1796875" style="107"/>
    <col min="14870" max="14870" width="17.1796875" style="107" customWidth="1"/>
    <col min="14871" max="14876" width="8.7265625" style="107" customWidth="1"/>
    <col min="14877" max="14877" width="6.7265625" style="107" customWidth="1"/>
    <col min="14878" max="14878" width="3.7265625" style="107" customWidth="1"/>
    <col min="14879" max="14879" width="15.7265625" style="107" customWidth="1"/>
    <col min="14880" max="15125" width="9.1796875" style="107"/>
    <col min="15126" max="15126" width="17.1796875" style="107" customWidth="1"/>
    <col min="15127" max="15132" width="8.7265625" style="107" customWidth="1"/>
    <col min="15133" max="15133" width="6.7265625" style="107" customWidth="1"/>
    <col min="15134" max="15134" width="3.7265625" style="107" customWidth="1"/>
    <col min="15135" max="15135" width="15.7265625" style="107" customWidth="1"/>
    <col min="15136" max="15381" width="9.1796875" style="107"/>
    <col min="15382" max="15382" width="17.1796875" style="107" customWidth="1"/>
    <col min="15383" max="15388" width="8.7265625" style="107" customWidth="1"/>
    <col min="15389" max="15389" width="6.7265625" style="107" customWidth="1"/>
    <col min="15390" max="15390" width="3.7265625" style="107" customWidth="1"/>
    <col min="15391" max="15391" width="15.7265625" style="107" customWidth="1"/>
    <col min="15392" max="15637" width="9.1796875" style="107"/>
    <col min="15638" max="15638" width="17.1796875" style="107" customWidth="1"/>
    <col min="15639" max="15644" width="8.7265625" style="107" customWidth="1"/>
    <col min="15645" max="15645" width="6.7265625" style="107" customWidth="1"/>
    <col min="15646" max="15646" width="3.7265625" style="107" customWidth="1"/>
    <col min="15647" max="15647" width="15.7265625" style="107" customWidth="1"/>
    <col min="15648" max="15893" width="9.1796875" style="107"/>
    <col min="15894" max="15894" width="17.1796875" style="107" customWidth="1"/>
    <col min="15895" max="15900" width="8.7265625" style="107" customWidth="1"/>
    <col min="15901" max="15901" width="6.7265625" style="107" customWidth="1"/>
    <col min="15902" max="15902" width="3.7265625" style="107" customWidth="1"/>
    <col min="15903" max="15903" width="15.7265625" style="107" customWidth="1"/>
    <col min="15904" max="16149" width="9.1796875" style="107"/>
    <col min="16150" max="16150" width="17.1796875" style="107" customWidth="1"/>
    <col min="16151" max="16156" width="8.7265625" style="107" customWidth="1"/>
    <col min="16157" max="16157" width="6.7265625" style="107" customWidth="1"/>
    <col min="16158" max="16158" width="3.7265625" style="107" customWidth="1"/>
    <col min="16159" max="16159" width="15.7265625" style="107" customWidth="1"/>
    <col min="16160" max="16384" width="9.1796875" style="107"/>
  </cols>
  <sheetData>
    <row r="1" spans="1:65" s="2" customFormat="1" ht="16" customHeight="1" x14ac:dyDescent="0.25">
      <c r="A1" s="180"/>
      <c r="B1" s="181"/>
      <c r="C1" s="181"/>
      <c r="D1" s="182"/>
      <c r="E1" s="189" t="s">
        <v>0</v>
      </c>
      <c r="F1" s="190"/>
      <c r="G1" s="190"/>
      <c r="H1" s="190"/>
      <c r="I1" s="190"/>
      <c r="J1" s="190"/>
      <c r="K1" s="190"/>
      <c r="L1" s="190"/>
      <c r="M1" s="190"/>
      <c r="N1" s="190"/>
      <c r="O1" s="190"/>
      <c r="P1" s="190"/>
      <c r="Q1" s="190"/>
      <c r="R1" s="190"/>
      <c r="S1" s="190"/>
      <c r="T1" s="190"/>
      <c r="U1" s="190"/>
      <c r="V1" s="190"/>
      <c r="W1" s="190"/>
      <c r="X1" s="190"/>
      <c r="Y1" s="190"/>
      <c r="Z1" s="191"/>
      <c r="AA1" s="1"/>
      <c r="AB1" s="1"/>
      <c r="AC1" s="1"/>
      <c r="AD1" s="1"/>
      <c r="AE1" s="1"/>
      <c r="AF1" s="1"/>
      <c r="AG1" s="1"/>
      <c r="AH1" s="1"/>
    </row>
    <row r="2" spans="1:65" s="2" customFormat="1" ht="16" customHeight="1" x14ac:dyDescent="0.25">
      <c r="A2" s="183"/>
      <c r="B2" s="184"/>
      <c r="C2" s="184"/>
      <c r="D2" s="185"/>
      <c r="E2" s="192"/>
      <c r="F2" s="193"/>
      <c r="G2" s="193"/>
      <c r="H2" s="193"/>
      <c r="I2" s="193"/>
      <c r="J2" s="193"/>
      <c r="K2" s="193"/>
      <c r="L2" s="193"/>
      <c r="M2" s="193"/>
      <c r="N2" s="193"/>
      <c r="O2" s="193"/>
      <c r="P2" s="193"/>
      <c r="Q2" s="193"/>
      <c r="R2" s="193"/>
      <c r="S2" s="193"/>
      <c r="T2" s="193"/>
      <c r="U2" s="193"/>
      <c r="V2" s="193"/>
      <c r="W2" s="193"/>
      <c r="X2" s="193"/>
      <c r="Y2" s="193"/>
      <c r="Z2" s="194"/>
      <c r="AA2" s="1"/>
      <c r="AB2" s="1"/>
      <c r="AC2" s="1"/>
      <c r="AD2" s="1"/>
      <c r="AE2" s="1"/>
      <c r="AF2" s="1"/>
      <c r="AG2" s="1"/>
      <c r="AH2" s="1"/>
      <c r="AT2" s="3">
        <f>+IF(AA7="","",IF(OR(AA7=AH7,AH14),AT7,IF(OR(AA7=AH15,AA7=AH16,AA7=AH9,AA7=AH10),AU7,IF(AA7=AH8,AV7,IF(AA7=AH11,AW7,IF(AA7=AH12,AX7,IF(AA7=AH17,AY7,"")))))))</f>
        <v>2</v>
      </c>
    </row>
    <row r="3" spans="1:65" s="2" customFormat="1" ht="16" customHeight="1" x14ac:dyDescent="0.25">
      <c r="A3" s="183"/>
      <c r="B3" s="184"/>
      <c r="C3" s="184"/>
      <c r="D3" s="185"/>
      <c r="E3" s="192"/>
      <c r="F3" s="193"/>
      <c r="G3" s="193"/>
      <c r="H3" s="193"/>
      <c r="I3" s="193"/>
      <c r="J3" s="193"/>
      <c r="K3" s="193"/>
      <c r="L3" s="193"/>
      <c r="M3" s="193"/>
      <c r="N3" s="193"/>
      <c r="O3" s="193"/>
      <c r="P3" s="193"/>
      <c r="Q3" s="193"/>
      <c r="R3" s="193"/>
      <c r="S3" s="193"/>
      <c r="T3" s="193"/>
      <c r="U3" s="193"/>
      <c r="V3" s="193"/>
      <c r="W3" s="193"/>
      <c r="X3" s="193"/>
      <c r="Y3" s="193"/>
      <c r="Z3" s="194"/>
      <c r="AA3" s="1"/>
      <c r="AB3" s="1"/>
      <c r="AC3" s="1"/>
      <c r="AD3" s="1"/>
      <c r="AE3" s="1"/>
      <c r="AF3" s="1"/>
      <c r="AG3" s="1"/>
      <c r="AH3" s="1"/>
      <c r="AT3" s="195" t="str">
        <f>CONCATENATE(AI7, " y ",AP7)</f>
        <v>Densidades y Materiales granulares</v>
      </c>
      <c r="AU3" s="197" t="str">
        <f>CONCATENATE(AQ7," , ",AL7, " , ",AR7," y ",AK7)</f>
        <v>Mezcla asfaltica , Diseños , Concreto hidráulico y Núcleos</v>
      </c>
      <c r="AV3" s="167" t="str">
        <f>+AJ7</f>
        <v>Apiques</v>
      </c>
      <c r="AW3" s="167" t="str">
        <f>+AM7</f>
        <v>Cemento asfaltico</v>
      </c>
      <c r="AX3" s="167" t="str">
        <f>+AN7</f>
        <v>Emulsión asfaltica</v>
      </c>
      <c r="AY3" s="167" t="str">
        <f>+AS7</f>
        <v>Otros</v>
      </c>
      <c r="AZ3" s="169" t="str">
        <f>+AH13</f>
        <v>Materiales pétreos</v>
      </c>
    </row>
    <row r="4" spans="1:65" s="2" customFormat="1" ht="16" customHeight="1" x14ac:dyDescent="0.25">
      <c r="A4" s="183"/>
      <c r="B4" s="184"/>
      <c r="C4" s="184"/>
      <c r="D4" s="185"/>
      <c r="E4" s="171" t="s">
        <v>128</v>
      </c>
      <c r="F4" s="171"/>
      <c r="G4" s="171"/>
      <c r="H4" s="171"/>
      <c r="I4" s="171"/>
      <c r="J4" s="171"/>
      <c r="K4" s="171"/>
      <c r="L4" s="171"/>
      <c r="M4" s="171"/>
      <c r="N4" s="171"/>
      <c r="O4" s="171"/>
      <c r="P4" s="171"/>
      <c r="Q4" s="171"/>
      <c r="R4" s="171"/>
      <c r="S4" s="171"/>
      <c r="T4" s="171"/>
      <c r="U4" s="171" t="s">
        <v>126</v>
      </c>
      <c r="V4" s="171"/>
      <c r="W4" s="171"/>
      <c r="X4" s="171"/>
      <c r="Y4" s="171"/>
      <c r="Z4" s="171"/>
      <c r="AA4" s="4"/>
      <c r="AB4" s="4"/>
      <c r="AC4" s="4"/>
      <c r="AD4" s="4"/>
      <c r="AE4" s="4"/>
      <c r="AF4" s="4"/>
      <c r="AG4" s="4"/>
      <c r="AH4" s="4"/>
      <c r="AT4" s="196"/>
      <c r="AU4" s="198"/>
      <c r="AV4" s="168"/>
      <c r="AW4" s="168"/>
      <c r="AX4" s="168"/>
      <c r="AY4" s="168"/>
      <c r="AZ4" s="170"/>
    </row>
    <row r="5" spans="1:65" s="2" customFormat="1" ht="16" customHeight="1" x14ac:dyDescent="0.3">
      <c r="A5" s="186"/>
      <c r="B5" s="187"/>
      <c r="C5" s="187"/>
      <c r="D5" s="188"/>
      <c r="E5" s="171" t="s">
        <v>127</v>
      </c>
      <c r="F5" s="171"/>
      <c r="G5" s="171"/>
      <c r="H5" s="171"/>
      <c r="I5" s="171"/>
      <c r="J5" s="171"/>
      <c r="K5" s="171"/>
      <c r="L5" s="171"/>
      <c r="M5" s="171"/>
      <c r="N5" s="171"/>
      <c r="O5" s="171"/>
      <c r="P5" s="171"/>
      <c r="Q5" s="171"/>
      <c r="R5" s="171"/>
      <c r="S5" s="171"/>
      <c r="T5" s="171"/>
      <c r="U5" s="171"/>
      <c r="V5" s="171"/>
      <c r="W5" s="171"/>
      <c r="X5" s="171"/>
      <c r="Y5" s="171"/>
      <c r="Z5" s="171"/>
      <c r="AA5" s="5" t="s">
        <v>1</v>
      </c>
      <c r="AB5" s="4"/>
      <c r="AC5" s="4"/>
      <c r="AD5" s="4"/>
      <c r="AE5" s="4"/>
      <c r="AF5" s="4"/>
      <c r="AG5" s="4"/>
      <c r="AH5" s="4"/>
      <c r="AT5" s="196"/>
      <c r="AU5" s="198"/>
      <c r="AV5" s="168"/>
      <c r="AW5" s="168"/>
      <c r="AX5" s="168"/>
      <c r="AY5" s="168"/>
      <c r="AZ5" s="170"/>
    </row>
    <row r="6" spans="1:65" s="15" customFormat="1" ht="15" customHeight="1" x14ac:dyDescent="0.3">
      <c r="A6" s="6"/>
      <c r="B6" s="7"/>
      <c r="C6" s="7"/>
      <c r="D6" s="7"/>
      <c r="E6" s="7"/>
      <c r="F6" s="8"/>
      <c r="G6" s="8"/>
      <c r="H6" s="8"/>
      <c r="I6" s="8"/>
      <c r="J6" s="8"/>
      <c r="K6" s="8"/>
      <c r="L6" s="8"/>
      <c r="M6" s="8"/>
      <c r="N6" s="8"/>
      <c r="O6" s="8"/>
      <c r="P6" s="8"/>
      <c r="Q6" s="8"/>
      <c r="R6" s="8"/>
      <c r="S6" s="8"/>
      <c r="T6" s="7"/>
      <c r="U6" s="7"/>
      <c r="V6" s="7"/>
      <c r="W6" s="7"/>
      <c r="X6" s="7"/>
      <c r="Y6" s="7"/>
      <c r="Z6" s="9"/>
      <c r="AA6" s="10" t="str">
        <f>+AH6</f>
        <v>Servicios</v>
      </c>
      <c r="AB6" s="10" t="s">
        <v>2</v>
      </c>
      <c r="AC6" s="11" t="str">
        <f>+B27</f>
        <v>Cliente:</v>
      </c>
      <c r="AD6" s="143" t="e">
        <f>+#REF!</f>
        <v>#REF!</v>
      </c>
      <c r="AE6" s="144"/>
      <c r="AF6" s="145"/>
      <c r="AG6" s="12"/>
      <c r="AH6" s="13" t="s">
        <v>3</v>
      </c>
      <c r="AI6" s="172" t="str">
        <f>+B11</f>
        <v>Material ensayado:</v>
      </c>
      <c r="AJ6" s="173"/>
      <c r="AK6" s="173"/>
      <c r="AL6" s="173"/>
      <c r="AM6" s="173"/>
      <c r="AN6" s="173"/>
      <c r="AO6" s="173"/>
      <c r="AP6" s="173"/>
      <c r="AQ6" s="173"/>
      <c r="AR6" s="173"/>
      <c r="AS6" s="173"/>
      <c r="AT6" s="196"/>
      <c r="AU6" s="198"/>
      <c r="AV6" s="168"/>
      <c r="AW6" s="168"/>
      <c r="AX6" s="168"/>
      <c r="AY6" s="168"/>
      <c r="AZ6" s="170"/>
      <c r="BA6" s="14"/>
      <c r="BB6" s="159" t="str">
        <f>+B14</f>
        <v>Fuente:</v>
      </c>
      <c r="BC6" s="160"/>
      <c r="BD6" s="160"/>
      <c r="BE6" s="160"/>
      <c r="BF6" s="160"/>
      <c r="BG6" s="160"/>
      <c r="BH6" s="160"/>
      <c r="BI6" s="160"/>
      <c r="BJ6" s="160"/>
      <c r="BK6" s="160"/>
      <c r="BL6" s="160"/>
      <c r="BM6" s="161"/>
    </row>
    <row r="7" spans="1:65" s="15" customFormat="1" ht="15" customHeight="1" x14ac:dyDescent="0.35">
      <c r="A7" s="16"/>
      <c r="B7" s="17"/>
      <c r="C7" s="17"/>
      <c r="D7" s="17"/>
      <c r="E7" s="17"/>
      <c r="F7" s="18"/>
      <c r="G7" s="18"/>
      <c r="H7" s="18"/>
      <c r="I7" s="18"/>
      <c r="J7" s="18"/>
      <c r="K7" s="18"/>
      <c r="L7" s="18"/>
      <c r="M7" s="18"/>
      <c r="N7" s="18"/>
      <c r="O7" s="18"/>
      <c r="P7" s="18"/>
      <c r="Q7" s="19" t="s">
        <v>4</v>
      </c>
      <c r="R7" s="20"/>
      <c r="S7" s="21"/>
      <c r="T7" s="162"/>
      <c r="U7" s="162"/>
      <c r="V7" s="162"/>
      <c r="W7" s="162"/>
      <c r="X7" s="162"/>
      <c r="Y7" s="162"/>
      <c r="Z7" s="22"/>
      <c r="AA7" s="23" t="s">
        <v>95</v>
      </c>
      <c r="AB7" s="24" t="s">
        <v>6</v>
      </c>
      <c r="AC7" s="25" t="s">
        <v>7</v>
      </c>
      <c r="AD7" s="26" t="s">
        <v>8</v>
      </c>
      <c r="AE7" s="27" t="s">
        <v>9</v>
      </c>
      <c r="AF7" s="28" t="s">
        <v>10</v>
      </c>
      <c r="AG7" s="29">
        <v>1</v>
      </c>
      <c r="AH7" s="29" t="s">
        <v>11</v>
      </c>
      <c r="AI7" s="30" t="str">
        <f>+AH7</f>
        <v>Densidades</v>
      </c>
      <c r="AJ7" s="31" t="str">
        <f>+AH8</f>
        <v>Apiques</v>
      </c>
      <c r="AK7" s="31" t="str">
        <f>+AH9</f>
        <v>Núcleos</v>
      </c>
      <c r="AL7" s="31" t="str">
        <f>+AH10</f>
        <v>Diseños</v>
      </c>
      <c r="AM7" s="31" t="str">
        <f>+AH11</f>
        <v>Cemento asfaltico</v>
      </c>
      <c r="AN7" s="31" t="str">
        <f>+AH12</f>
        <v>Emulsión asfaltica</v>
      </c>
      <c r="AO7" s="31" t="str">
        <f>+AH13</f>
        <v>Materiales pétreos</v>
      </c>
      <c r="AP7" s="31" t="str">
        <f>+AH14</f>
        <v>Materiales granulares</v>
      </c>
      <c r="AQ7" s="31" t="str">
        <f>+AH15</f>
        <v>Mezcla asfaltica</v>
      </c>
      <c r="AR7" s="31" t="str">
        <f>+AH16</f>
        <v>Concreto hidráulico</v>
      </c>
      <c r="AS7" s="31" t="str">
        <f>+AH17</f>
        <v>Otros</v>
      </c>
      <c r="AT7" s="32">
        <v>1</v>
      </c>
      <c r="AU7" s="31">
        <v>2</v>
      </c>
      <c r="AV7" s="31">
        <v>3</v>
      </c>
      <c r="AW7" s="31">
        <v>4</v>
      </c>
      <c r="AX7" s="31">
        <v>5</v>
      </c>
      <c r="AY7" s="31">
        <v>6</v>
      </c>
      <c r="AZ7" s="33">
        <v>7</v>
      </c>
      <c r="BB7" s="34"/>
      <c r="BC7" s="35" t="str">
        <f>+AH7</f>
        <v>Densidades</v>
      </c>
      <c r="BD7" s="35" t="str">
        <f>+AH8</f>
        <v>Apiques</v>
      </c>
      <c r="BE7" s="35" t="str">
        <f>+AH9</f>
        <v>Núcleos</v>
      </c>
      <c r="BF7" s="35" t="str">
        <f>+AH10</f>
        <v>Diseños</v>
      </c>
      <c r="BG7" s="35" t="str">
        <f>+AH11</f>
        <v>Cemento asfaltico</v>
      </c>
      <c r="BH7" s="35" t="str">
        <f>+AH12</f>
        <v>Emulsión asfaltica</v>
      </c>
      <c r="BI7" s="35" t="str">
        <f>+AH13</f>
        <v>Materiales pétreos</v>
      </c>
      <c r="BJ7" s="35" t="str">
        <f>+AH14</f>
        <v>Materiales granulares</v>
      </c>
      <c r="BK7" s="35" t="str">
        <f>+AH15</f>
        <v>Mezcla asfaltica</v>
      </c>
      <c r="BL7" s="35" t="str">
        <f>+AH16</f>
        <v>Concreto hidráulico</v>
      </c>
      <c r="BM7" s="36" t="str">
        <f>+AH17</f>
        <v>Otros</v>
      </c>
    </row>
    <row r="8" spans="1:65" s="15" customFormat="1" ht="15" customHeight="1" x14ac:dyDescent="0.25">
      <c r="A8" s="16"/>
      <c r="B8" s="17"/>
      <c r="C8" s="17"/>
      <c r="D8" s="17"/>
      <c r="E8" s="17"/>
      <c r="F8" s="18"/>
      <c r="G8" s="18"/>
      <c r="H8" s="18"/>
      <c r="I8" s="18"/>
      <c r="J8" s="18"/>
      <c r="K8" s="18"/>
      <c r="L8" s="18"/>
      <c r="M8" s="18"/>
      <c r="N8" s="18"/>
      <c r="O8" s="18"/>
      <c r="P8" s="18"/>
      <c r="Q8" s="18"/>
      <c r="R8" s="18"/>
      <c r="S8" s="18"/>
      <c r="T8" s="17"/>
      <c r="U8" s="18"/>
      <c r="V8" s="163" t="str">
        <f>IF(T7="",AB11,CONCATENATE(AB7," ",AB8," ",AB9," ", AB10))</f>
        <v>Pagina xx de xx</v>
      </c>
      <c r="W8" s="163"/>
      <c r="X8" s="163"/>
      <c r="Y8" s="163"/>
      <c r="Z8" s="22"/>
      <c r="AA8" s="29"/>
      <c r="AB8" s="37" t="str">
        <f>IF(T7="","",1)</f>
        <v/>
      </c>
      <c r="AC8" s="25" t="s">
        <v>12</v>
      </c>
      <c r="AD8" s="140" t="s">
        <v>13</v>
      </c>
      <c r="AE8" s="141" t="s">
        <v>14</v>
      </c>
      <c r="AF8" s="142"/>
      <c r="AG8" s="19">
        <v>2</v>
      </c>
      <c r="AH8" s="19" t="s">
        <v>15</v>
      </c>
      <c r="AI8" s="38" t="s">
        <v>16</v>
      </c>
      <c r="AJ8" s="39" t="s">
        <v>17</v>
      </c>
      <c r="AK8" s="39" t="s">
        <v>18</v>
      </c>
      <c r="AL8" s="39" t="str">
        <f t="shared" ref="AL8:AL13" si="0">+AQ8</f>
        <v>MD-10</v>
      </c>
      <c r="AM8" s="39" t="s">
        <v>19</v>
      </c>
      <c r="AN8" s="39" t="s">
        <v>20</v>
      </c>
      <c r="AO8" s="39" t="s">
        <v>21</v>
      </c>
      <c r="AP8" s="39" t="s">
        <v>22</v>
      </c>
      <c r="AQ8" s="39" t="s">
        <v>18</v>
      </c>
      <c r="AR8" s="39" t="s">
        <v>23</v>
      </c>
      <c r="AS8" s="39" t="str">
        <f>+AI8:AI17</f>
        <v>Base granular tipo A</v>
      </c>
      <c r="AT8" s="38" t="str">
        <f>+AP8</f>
        <v>Base granular Tipo A</v>
      </c>
      <c r="AU8" s="39" t="str">
        <f>+AL8</f>
        <v>MD-10</v>
      </c>
      <c r="AV8" s="39" t="str">
        <f>+AJ8</f>
        <v>Ver perfil estratigráfico del suelo INV E-101 y 102-13</v>
      </c>
      <c r="AW8" s="39" t="str">
        <f t="shared" ref="AW8:AX10" si="1">+AM8</f>
        <v>Cemento asfaltico CA-14</v>
      </c>
      <c r="AX8" s="39" t="str">
        <f t="shared" si="1"/>
        <v>Emulsión asfaltica CRL-1 (60-100)</v>
      </c>
      <c r="AY8" s="39" t="str">
        <f>+AS8</f>
        <v>Base granular tipo A</v>
      </c>
      <c r="AZ8" s="40" t="str">
        <f>+AO8</f>
        <v>Grava 1"</v>
      </c>
      <c r="BB8" s="41">
        <v>1</v>
      </c>
      <c r="BC8" s="42" t="s">
        <v>24</v>
      </c>
      <c r="BD8" s="42" t="s">
        <v>25</v>
      </c>
      <c r="BE8" s="42" t="s">
        <v>24</v>
      </c>
      <c r="BF8" s="42"/>
      <c r="BG8" s="42" t="s">
        <v>26</v>
      </c>
      <c r="BH8" s="42" t="s">
        <v>26</v>
      </c>
      <c r="BI8" s="42" t="s">
        <v>26</v>
      </c>
      <c r="BJ8" s="42" t="s">
        <v>26</v>
      </c>
      <c r="BK8" s="43" t="s">
        <v>26</v>
      </c>
      <c r="BL8" s="42" t="s">
        <v>26</v>
      </c>
      <c r="BM8" s="44" t="s">
        <v>26</v>
      </c>
    </row>
    <row r="9" spans="1:65" s="15" customFormat="1" ht="15" customHeight="1" x14ac:dyDescent="0.3">
      <c r="A9" s="45"/>
      <c r="B9" s="164" t="s">
        <v>27</v>
      </c>
      <c r="C9" s="164"/>
      <c r="D9" s="164"/>
      <c r="E9" s="164"/>
      <c r="F9" s="164"/>
      <c r="G9" s="164"/>
      <c r="H9" s="164"/>
      <c r="I9" s="164"/>
      <c r="J9" s="164"/>
      <c r="K9" s="164"/>
      <c r="L9" s="164"/>
      <c r="M9" s="164"/>
      <c r="N9" s="164"/>
      <c r="O9" s="164"/>
      <c r="P9" s="164"/>
      <c r="Q9" s="164"/>
      <c r="R9" s="164"/>
      <c r="S9" s="164"/>
      <c r="T9" s="164"/>
      <c r="U9" s="164"/>
      <c r="V9" s="164"/>
      <c r="W9" s="164"/>
      <c r="X9" s="164"/>
      <c r="Y9" s="164"/>
      <c r="Z9" s="46"/>
      <c r="AA9" s="19"/>
      <c r="AB9" s="47" t="s">
        <v>28</v>
      </c>
      <c r="AC9" s="25" t="s">
        <v>29</v>
      </c>
      <c r="AD9" s="140"/>
      <c r="AE9" s="141"/>
      <c r="AF9" s="142"/>
      <c r="AG9" s="48">
        <v>3</v>
      </c>
      <c r="AH9" s="19" t="s">
        <v>30</v>
      </c>
      <c r="AI9" s="38" t="s">
        <v>31</v>
      </c>
      <c r="AJ9" s="39"/>
      <c r="AK9" s="39" t="s">
        <v>32</v>
      </c>
      <c r="AL9" s="39" t="str">
        <f t="shared" si="0"/>
        <v>MD-12</v>
      </c>
      <c r="AM9" s="39" t="s">
        <v>33</v>
      </c>
      <c r="AN9" s="39" t="s">
        <v>34</v>
      </c>
      <c r="AO9" s="39" t="s">
        <v>35</v>
      </c>
      <c r="AP9" s="39" t="s">
        <v>36</v>
      </c>
      <c r="AQ9" s="39" t="s">
        <v>32</v>
      </c>
      <c r="AR9" s="39" t="s">
        <v>37</v>
      </c>
      <c r="AS9" s="39" t="str">
        <f t="shared" ref="AS9:AS17" si="2">+AI9:AI18</f>
        <v>Base granular tipo B</v>
      </c>
      <c r="AT9" s="38" t="str">
        <f t="shared" ref="AT9:AT17" si="3">+AP9</f>
        <v>Base granular Tipo B</v>
      </c>
      <c r="AU9" s="39" t="str">
        <f t="shared" ref="AU9:AU16" si="4">+AL9</f>
        <v>MD-12</v>
      </c>
      <c r="AV9" s="39"/>
      <c r="AW9" s="39" t="str">
        <f t="shared" si="1"/>
        <v>Cemento asfaltico modificado con GCR</v>
      </c>
      <c r="AX9" s="39" t="str">
        <f t="shared" si="1"/>
        <v>Emulsión asfaltica CRL-1 (100-250)</v>
      </c>
      <c r="AY9" s="39" t="str">
        <f t="shared" ref="AY9:AY49" si="5">+AS9</f>
        <v>Base granular tipo B</v>
      </c>
      <c r="AZ9" s="40" t="str">
        <f t="shared" ref="AZ9:AZ17" si="6">+AO9</f>
        <v>Grava ¾"</v>
      </c>
      <c r="BB9" s="41">
        <v>2</v>
      </c>
      <c r="BC9" s="42" t="s">
        <v>25</v>
      </c>
      <c r="BD9" s="42" t="s">
        <v>38</v>
      </c>
      <c r="BE9" s="42" t="s">
        <v>38</v>
      </c>
      <c r="BF9" s="42"/>
      <c r="BG9" s="42" t="s">
        <v>39</v>
      </c>
      <c r="BH9" s="42" t="s">
        <v>39</v>
      </c>
      <c r="BI9" s="42" t="s">
        <v>40</v>
      </c>
      <c r="BJ9" s="49" t="s">
        <v>41</v>
      </c>
      <c r="BK9" s="43" t="s">
        <v>42</v>
      </c>
      <c r="BL9" s="43" t="s">
        <v>24</v>
      </c>
      <c r="BM9" s="44" t="str">
        <f>""</f>
        <v/>
      </c>
    </row>
    <row r="10" spans="1:65" s="15" customFormat="1" ht="12" customHeight="1" x14ac:dyDescent="0.25">
      <c r="A10" s="50"/>
      <c r="B10" s="51"/>
      <c r="C10" s="51"/>
      <c r="D10" s="51"/>
      <c r="E10" s="51"/>
      <c r="F10" s="51"/>
      <c r="G10" s="165"/>
      <c r="H10" s="165"/>
      <c r="I10" s="165"/>
      <c r="J10" s="165"/>
      <c r="K10" s="165"/>
      <c r="L10" s="165"/>
      <c r="M10" s="165"/>
      <c r="N10" s="165"/>
      <c r="O10" s="165"/>
      <c r="P10" s="165"/>
      <c r="Q10" s="165"/>
      <c r="R10" s="165"/>
      <c r="S10" s="165"/>
      <c r="T10" s="165"/>
      <c r="U10" s="165"/>
      <c r="V10" s="165"/>
      <c r="W10" s="165"/>
      <c r="X10" s="165"/>
      <c r="Y10" s="165"/>
      <c r="Z10" s="166"/>
      <c r="AA10" s="52"/>
      <c r="AB10" s="53">
        <v>2</v>
      </c>
      <c r="AC10" s="54" t="s">
        <v>43</v>
      </c>
      <c r="AD10" s="140"/>
      <c r="AE10" s="141"/>
      <c r="AF10" s="142"/>
      <c r="AG10" s="29">
        <v>4</v>
      </c>
      <c r="AH10" s="48" t="s">
        <v>44</v>
      </c>
      <c r="AI10" s="38" t="s">
        <v>45</v>
      </c>
      <c r="AJ10" s="39"/>
      <c r="AK10" s="39" t="s">
        <v>46</v>
      </c>
      <c r="AL10" s="39" t="str">
        <f t="shared" si="0"/>
        <v>MGCR Tipo 1</v>
      </c>
      <c r="AM10" s="39" t="s">
        <v>47</v>
      </c>
      <c r="AN10" s="39" t="s">
        <v>48</v>
      </c>
      <c r="AO10" s="39" t="s">
        <v>49</v>
      </c>
      <c r="AP10" s="39" t="s">
        <v>50</v>
      </c>
      <c r="AQ10" s="39" t="s">
        <v>51</v>
      </c>
      <c r="AR10" s="39" t="s">
        <v>52</v>
      </c>
      <c r="AS10" s="39" t="str">
        <f t="shared" si="2"/>
        <v>Base granular tipo C</v>
      </c>
      <c r="AT10" s="38" t="str">
        <f t="shared" si="3"/>
        <v>Base granular Tipo C</v>
      </c>
      <c r="AU10" s="39" t="str">
        <f t="shared" si="4"/>
        <v>MGCR Tipo 1</v>
      </c>
      <c r="AV10" s="39"/>
      <c r="AW10" s="39" t="str">
        <f t="shared" si="1"/>
        <v>Asfalto modificado para sello de fisuras</v>
      </c>
      <c r="AX10" s="39" t="str">
        <f t="shared" si="1"/>
        <v>Emulsión asfaltica CRR-1</v>
      </c>
      <c r="AY10" s="39" t="str">
        <f t="shared" si="5"/>
        <v>Base granular tipo C</v>
      </c>
      <c r="AZ10" s="40" t="str">
        <f t="shared" si="6"/>
        <v>Grava ½"</v>
      </c>
      <c r="BB10" s="41">
        <v>3</v>
      </c>
      <c r="BC10" s="42" t="s">
        <v>38</v>
      </c>
      <c r="BD10" s="49" t="s">
        <v>53</v>
      </c>
      <c r="BE10" s="49" t="s">
        <v>41</v>
      </c>
      <c r="BF10" s="49"/>
      <c r="BG10" s="42" t="s">
        <v>54</v>
      </c>
      <c r="BH10" s="42" t="s">
        <v>54</v>
      </c>
      <c r="BI10" s="49" t="str">
        <f>""</f>
        <v/>
      </c>
      <c r="BJ10" s="49" t="str">
        <f>""</f>
        <v/>
      </c>
      <c r="BK10" s="43" t="s">
        <v>55</v>
      </c>
      <c r="BL10" s="42" t="s">
        <v>38</v>
      </c>
      <c r="BM10" s="44" t="str">
        <f>""</f>
        <v/>
      </c>
    </row>
    <row r="11" spans="1:65" s="15" customFormat="1" ht="15" customHeight="1" x14ac:dyDescent="0.25">
      <c r="A11" s="50"/>
      <c r="B11" s="199" t="s">
        <v>56</v>
      </c>
      <c r="C11" s="199"/>
      <c r="D11" s="199"/>
      <c r="E11" s="199"/>
      <c r="F11" s="199"/>
      <c r="G11" s="199"/>
      <c r="H11" s="199"/>
      <c r="I11" s="156"/>
      <c r="J11" s="156"/>
      <c r="K11" s="156"/>
      <c r="L11" s="156"/>
      <c r="M11" s="156"/>
      <c r="N11" s="156"/>
      <c r="O11" s="156"/>
      <c r="P11" s="156"/>
      <c r="Q11" s="156"/>
      <c r="R11" s="156"/>
      <c r="S11" s="156"/>
      <c r="T11" s="156"/>
      <c r="U11" s="156"/>
      <c r="V11" s="156"/>
      <c r="W11" s="156"/>
      <c r="X11" s="156"/>
      <c r="Y11" s="156"/>
      <c r="Z11" s="46"/>
      <c r="AA11" s="48"/>
      <c r="AB11" s="55" t="s">
        <v>57</v>
      </c>
      <c r="AC11" s="56"/>
      <c r="AD11" s="140" t="s">
        <v>58</v>
      </c>
      <c r="AE11" s="141" t="s">
        <v>59</v>
      </c>
      <c r="AF11" s="142"/>
      <c r="AG11" s="19">
        <v>5</v>
      </c>
      <c r="AH11" s="48" t="s">
        <v>60</v>
      </c>
      <c r="AI11" s="38" t="s">
        <v>61</v>
      </c>
      <c r="AJ11" s="39"/>
      <c r="AK11" s="39" t="s">
        <v>62</v>
      </c>
      <c r="AL11" s="39" t="str">
        <f t="shared" si="0"/>
        <v>Pavimento asfaltico reciclado MBR</v>
      </c>
      <c r="AM11" s="39"/>
      <c r="AN11" s="39"/>
      <c r="AO11" s="39" t="s">
        <v>63</v>
      </c>
      <c r="AP11" s="39" t="s">
        <v>64</v>
      </c>
      <c r="AQ11" s="39" t="s">
        <v>65</v>
      </c>
      <c r="AR11" s="39"/>
      <c r="AS11" s="39" t="str">
        <f t="shared" si="2"/>
        <v>Sub-base granular  tipo A</v>
      </c>
      <c r="AT11" s="38" t="str">
        <f t="shared" si="3"/>
        <v xml:space="preserve">Sub-base granular Tipo A </v>
      </c>
      <c r="AU11" s="39" t="str">
        <f t="shared" si="4"/>
        <v>Pavimento asfaltico reciclado MBR</v>
      </c>
      <c r="AV11" s="39"/>
      <c r="AW11" s="39"/>
      <c r="AX11" s="39"/>
      <c r="AY11" s="39" t="str">
        <f t="shared" si="5"/>
        <v>Sub-base granular  tipo A</v>
      </c>
      <c r="AZ11" s="40" t="str">
        <f t="shared" si="6"/>
        <v>Arena triturada de rio</v>
      </c>
      <c r="BB11" s="41">
        <v>4</v>
      </c>
      <c r="BC11" s="49" t="str">
        <f>""</f>
        <v/>
      </c>
      <c r="BD11" s="49" t="s">
        <v>41</v>
      </c>
      <c r="BE11" s="49" t="str">
        <f>""</f>
        <v/>
      </c>
      <c r="BF11" s="49"/>
      <c r="BG11" s="49" t="s">
        <v>40</v>
      </c>
      <c r="BH11" s="49" t="s">
        <v>40</v>
      </c>
      <c r="BI11" s="49" t="s">
        <v>66</v>
      </c>
      <c r="BJ11" s="49" t="s">
        <v>66</v>
      </c>
      <c r="BK11" s="49" t="str">
        <f>""</f>
        <v/>
      </c>
      <c r="BL11" s="43" t="s">
        <v>67</v>
      </c>
      <c r="BM11" s="44" t="str">
        <f>""</f>
        <v/>
      </c>
    </row>
    <row r="12" spans="1:65" s="15" customFormat="1" ht="15" customHeight="1" x14ac:dyDescent="0.25">
      <c r="A12" s="50"/>
      <c r="B12" s="200" t="s">
        <v>68</v>
      </c>
      <c r="C12" s="200"/>
      <c r="D12" s="200"/>
      <c r="E12" s="200"/>
      <c r="F12" s="200"/>
      <c r="G12" s="200"/>
      <c r="H12" s="200"/>
      <c r="I12" s="201" t="str">
        <f>+IF(I11="","",CONCATENATE(I11," ",AB14))</f>
        <v/>
      </c>
      <c r="J12" s="201"/>
      <c r="K12" s="201"/>
      <c r="L12" s="201"/>
      <c r="M12" s="201"/>
      <c r="N12" s="201"/>
      <c r="O12" s="201"/>
      <c r="P12" s="201"/>
      <c r="Q12" s="201"/>
      <c r="R12" s="201"/>
      <c r="S12" s="201"/>
      <c r="T12" s="201"/>
      <c r="U12" s="201"/>
      <c r="V12" s="201"/>
      <c r="W12" s="201"/>
      <c r="X12" s="201"/>
      <c r="Y12" s="201"/>
      <c r="Z12" s="46"/>
      <c r="AB12" s="48"/>
      <c r="AD12" s="140"/>
      <c r="AE12" s="141"/>
      <c r="AF12" s="142"/>
      <c r="AG12" s="48">
        <v>6</v>
      </c>
      <c r="AH12" s="57" t="s">
        <v>69</v>
      </c>
      <c r="AI12" s="38" t="s">
        <v>70</v>
      </c>
      <c r="AJ12" s="39"/>
      <c r="AK12" s="39" t="s">
        <v>71</v>
      </c>
      <c r="AL12" s="39" t="str">
        <f t="shared" si="0"/>
        <v>Fresado</v>
      </c>
      <c r="AM12" s="39"/>
      <c r="AN12" s="39"/>
      <c r="AO12" s="39" t="s">
        <v>72</v>
      </c>
      <c r="AP12" s="39" t="s">
        <v>73</v>
      </c>
      <c r="AQ12" s="39" t="s">
        <v>74</v>
      </c>
      <c r="AR12" s="39"/>
      <c r="AS12" s="39" t="str">
        <f t="shared" si="2"/>
        <v>Sub-base granular  tipo B</v>
      </c>
      <c r="AT12" s="38" t="str">
        <f t="shared" si="3"/>
        <v>Sub-base granular Tipo B</v>
      </c>
      <c r="AU12" s="39" t="str">
        <f t="shared" si="4"/>
        <v>Fresado</v>
      </c>
      <c r="AV12" s="39"/>
      <c r="AW12" s="39"/>
      <c r="AX12" s="39"/>
      <c r="AY12" s="39" t="str">
        <f t="shared" si="5"/>
        <v>Sub-base granular  tipo B</v>
      </c>
      <c r="AZ12" s="40" t="str">
        <f t="shared" si="6"/>
        <v>Arena triturada de cantera</v>
      </c>
      <c r="BB12" s="41">
        <v>5</v>
      </c>
      <c r="BC12" s="49" t="s">
        <v>75</v>
      </c>
      <c r="BD12" s="58" t="s">
        <v>76</v>
      </c>
      <c r="BE12" s="49" t="str">
        <f>""</f>
        <v/>
      </c>
      <c r="BF12" s="49"/>
      <c r="BG12" s="49" t="str">
        <f>""</f>
        <v/>
      </c>
      <c r="BH12" s="49" t="str">
        <f>""</f>
        <v/>
      </c>
      <c r="BI12" s="49" t="str">
        <f>""</f>
        <v/>
      </c>
      <c r="BJ12" s="49" t="str">
        <f>""</f>
        <v/>
      </c>
      <c r="BK12" s="49" t="str">
        <f>""</f>
        <v/>
      </c>
      <c r="BL12" s="49" t="str">
        <f>""</f>
        <v/>
      </c>
      <c r="BM12" s="44" t="str">
        <f>""</f>
        <v/>
      </c>
    </row>
    <row r="13" spans="1:65" s="63" customFormat="1" ht="9.75" customHeight="1" x14ac:dyDescent="0.3">
      <c r="A13" s="59"/>
      <c r="B13" s="60"/>
      <c r="C13" s="60"/>
      <c r="D13" s="60"/>
      <c r="E13" s="60"/>
      <c r="F13" s="60"/>
      <c r="G13" s="60"/>
      <c r="H13" s="60"/>
      <c r="I13" s="201"/>
      <c r="J13" s="201"/>
      <c r="K13" s="201"/>
      <c r="L13" s="201"/>
      <c r="M13" s="201"/>
      <c r="N13" s="201"/>
      <c r="O13" s="201"/>
      <c r="P13" s="201"/>
      <c r="Q13" s="201"/>
      <c r="R13" s="201"/>
      <c r="S13" s="201"/>
      <c r="T13" s="201"/>
      <c r="U13" s="201"/>
      <c r="V13" s="201"/>
      <c r="W13" s="201"/>
      <c r="X13" s="201"/>
      <c r="Y13" s="201"/>
      <c r="Z13" s="61"/>
      <c r="AA13" s="57"/>
      <c r="AB13" s="62" t="s">
        <v>77</v>
      </c>
      <c r="AC13" s="57"/>
      <c r="AD13" s="140"/>
      <c r="AE13" s="141"/>
      <c r="AF13" s="142"/>
      <c r="AG13" s="29">
        <v>7</v>
      </c>
      <c r="AH13" s="57" t="s">
        <v>78</v>
      </c>
      <c r="AI13" s="38" t="s">
        <v>79</v>
      </c>
      <c r="AJ13" s="39"/>
      <c r="AK13" s="39"/>
      <c r="AL13" s="39" t="str">
        <f t="shared" si="0"/>
        <v>Fresado estabilizado con emulsión y cemento</v>
      </c>
      <c r="AM13" s="39"/>
      <c r="AN13" s="39"/>
      <c r="AO13" s="39" t="s">
        <v>80</v>
      </c>
      <c r="AP13" s="39" t="s">
        <v>81</v>
      </c>
      <c r="AQ13" s="39" t="s">
        <v>82</v>
      </c>
      <c r="AR13" s="39"/>
      <c r="AS13" s="39" t="str">
        <f t="shared" si="2"/>
        <v>Sub-base granular  tipo C</v>
      </c>
      <c r="AT13" s="38" t="str">
        <f t="shared" si="3"/>
        <v>Sub-base granular Tipo C</v>
      </c>
      <c r="AU13" s="39" t="str">
        <f t="shared" si="4"/>
        <v>Fresado estabilizado con emulsión y cemento</v>
      </c>
      <c r="AV13" s="39"/>
      <c r="AW13" s="39"/>
      <c r="AX13" s="39"/>
      <c r="AY13" s="39" t="str">
        <f t="shared" si="5"/>
        <v>Sub-base granular  tipo C</v>
      </c>
      <c r="AZ13" s="40" t="str">
        <f t="shared" si="6"/>
        <v>Arena natural</v>
      </c>
      <c r="BB13" s="41">
        <v>6</v>
      </c>
      <c r="BC13" s="49" t="str">
        <f>""</f>
        <v/>
      </c>
      <c r="BD13" s="49" t="str">
        <f>""</f>
        <v/>
      </c>
      <c r="BE13" s="49" t="s">
        <v>83</v>
      </c>
      <c r="BF13" s="58"/>
      <c r="BG13" s="49" t="str">
        <f>""</f>
        <v/>
      </c>
      <c r="BH13" s="49" t="str">
        <f>""</f>
        <v/>
      </c>
      <c r="BI13" s="49" t="str">
        <f>""</f>
        <v/>
      </c>
      <c r="BJ13" s="49" t="str">
        <f>""</f>
        <v/>
      </c>
      <c r="BK13" s="43" t="s">
        <v>84</v>
      </c>
      <c r="BL13" s="43" t="s">
        <v>84</v>
      </c>
      <c r="BM13" s="44" t="str">
        <f>""</f>
        <v/>
      </c>
    </row>
    <row r="14" spans="1:65" s="70" customFormat="1" ht="15" customHeight="1" x14ac:dyDescent="0.25">
      <c r="A14" s="64"/>
      <c r="B14" s="202" t="s">
        <v>85</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65"/>
      <c r="AA14" s="66"/>
      <c r="AB14" s="67"/>
      <c r="AC14" s="68"/>
      <c r="AD14" s="140" t="s">
        <v>86</v>
      </c>
      <c r="AE14" s="141" t="s">
        <v>87</v>
      </c>
      <c r="AF14" s="142"/>
      <c r="AG14" s="19">
        <v>8</v>
      </c>
      <c r="AH14" s="57" t="s">
        <v>88</v>
      </c>
      <c r="AI14" s="38" t="s">
        <v>89</v>
      </c>
      <c r="AJ14" s="39"/>
      <c r="AK14" s="39"/>
      <c r="AL14" s="39" t="str">
        <f>+AR8</f>
        <v>MR-43</v>
      </c>
      <c r="AM14" s="39"/>
      <c r="AN14" s="39"/>
      <c r="AO14" s="69" t="s">
        <v>90</v>
      </c>
      <c r="AP14" s="39" t="s">
        <v>91</v>
      </c>
      <c r="AQ14" s="39"/>
      <c r="AR14" s="39"/>
      <c r="AS14" s="39" t="str">
        <f t="shared" si="2"/>
        <v>Remanente</v>
      </c>
      <c r="AT14" s="38" t="str">
        <f t="shared" si="3"/>
        <v>Piedra rajón</v>
      </c>
      <c r="AU14" s="39" t="str">
        <f t="shared" si="4"/>
        <v>MR-43</v>
      </c>
      <c r="AV14" s="39"/>
      <c r="AW14" s="39"/>
      <c r="AX14" s="39"/>
      <c r="AY14" s="39" t="str">
        <f t="shared" si="5"/>
        <v>Remanente</v>
      </c>
      <c r="AZ14" s="40" t="str">
        <f t="shared" si="6"/>
        <v>Arena de peña</v>
      </c>
      <c r="BB14" s="41">
        <v>7</v>
      </c>
      <c r="BC14" s="49" t="str">
        <f>""</f>
        <v/>
      </c>
      <c r="BD14" s="58" t="s">
        <v>92</v>
      </c>
      <c r="BE14" s="49" t="str">
        <f>""</f>
        <v/>
      </c>
      <c r="BF14" s="58"/>
      <c r="BG14" s="49" t="str">
        <f>""</f>
        <v/>
      </c>
      <c r="BH14" s="49" t="str">
        <f>""</f>
        <v/>
      </c>
      <c r="BI14" s="49" t="str">
        <f>""</f>
        <v/>
      </c>
      <c r="BJ14" s="49" t="str">
        <f>""</f>
        <v/>
      </c>
      <c r="BK14" s="43" t="s">
        <v>93</v>
      </c>
      <c r="BL14" s="43" t="s">
        <v>93</v>
      </c>
      <c r="BM14" s="44" t="str">
        <f>""</f>
        <v/>
      </c>
    </row>
    <row r="15" spans="1:65" s="70" customFormat="1" ht="9.75" customHeight="1" x14ac:dyDescent="0.25">
      <c r="A15" s="41"/>
      <c r="B15" s="71"/>
      <c r="C15" s="71"/>
      <c r="D15" s="71"/>
      <c r="E15" s="71"/>
      <c r="F15" s="71"/>
      <c r="G15" s="71"/>
      <c r="H15" s="71"/>
      <c r="I15" s="72"/>
      <c r="J15" s="72"/>
      <c r="K15" s="72"/>
      <c r="L15" s="72"/>
      <c r="M15" s="72"/>
      <c r="N15" s="72"/>
      <c r="O15" s="72"/>
      <c r="P15" s="72"/>
      <c r="Q15" s="72"/>
      <c r="R15" s="72"/>
      <c r="S15" s="72"/>
      <c r="T15" s="72"/>
      <c r="U15" s="73"/>
      <c r="V15" s="73"/>
      <c r="W15" s="73"/>
      <c r="X15" s="73"/>
      <c r="Y15" s="73"/>
      <c r="Z15" s="65"/>
      <c r="AA15" s="74"/>
      <c r="AB15" s="75" t="s">
        <v>94</v>
      </c>
      <c r="AC15" s="74"/>
      <c r="AD15" s="140"/>
      <c r="AE15" s="141"/>
      <c r="AF15" s="142"/>
      <c r="AG15" s="48">
        <v>9</v>
      </c>
      <c r="AH15" s="57" t="s">
        <v>95</v>
      </c>
      <c r="AI15" s="38" t="s">
        <v>74</v>
      </c>
      <c r="AJ15" s="39"/>
      <c r="AK15" s="39"/>
      <c r="AL15" s="39" t="str">
        <f>+AR9</f>
        <v>3000 psi</v>
      </c>
      <c r="AM15" s="39"/>
      <c r="AN15" s="39"/>
      <c r="AO15" s="39" t="s">
        <v>96</v>
      </c>
      <c r="AP15" s="39" t="s">
        <v>97</v>
      </c>
      <c r="AQ15" s="39"/>
      <c r="AR15" s="39"/>
      <c r="AS15" s="39" t="str">
        <f t="shared" si="2"/>
        <v>Fresado</v>
      </c>
      <c r="AT15" s="38" t="str">
        <f t="shared" si="3"/>
        <v>Recebo común</v>
      </c>
      <c r="AU15" s="39" t="str">
        <f t="shared" si="4"/>
        <v>3000 psi</v>
      </c>
      <c r="AV15" s="39"/>
      <c r="AW15" s="39"/>
      <c r="AX15" s="39"/>
      <c r="AY15" s="39" t="str">
        <f t="shared" si="5"/>
        <v>Fresado</v>
      </c>
      <c r="AZ15" s="40" t="str">
        <f t="shared" si="6"/>
        <v>Agregados combinados MD-10</v>
      </c>
      <c r="BB15" s="41">
        <v>8</v>
      </c>
      <c r="BC15" s="49" t="str">
        <f>""</f>
        <v/>
      </c>
      <c r="BD15" s="49" t="str">
        <f>""</f>
        <v/>
      </c>
      <c r="BE15" s="49" t="str">
        <f>""</f>
        <v/>
      </c>
      <c r="BF15" s="69"/>
      <c r="BG15" s="49" t="str">
        <f>""</f>
        <v/>
      </c>
      <c r="BH15" s="49" t="str">
        <f>""</f>
        <v/>
      </c>
      <c r="BI15" s="49" t="str">
        <f>""</f>
        <v/>
      </c>
      <c r="BJ15" s="49" t="str">
        <f>""</f>
        <v/>
      </c>
      <c r="BK15" s="43" t="s">
        <v>75</v>
      </c>
      <c r="BL15" s="43" t="s">
        <v>75</v>
      </c>
      <c r="BM15" s="44" t="str">
        <f>""</f>
        <v/>
      </c>
    </row>
    <row r="16" spans="1:65" s="70" customFormat="1" ht="15" customHeight="1" x14ac:dyDescent="0.25">
      <c r="A16" s="41"/>
      <c r="B16" s="138" t="str">
        <f t="shared" ref="B16:B24" si="7">IF($T$7="","",IF($AA$7=$AH$7,BC8,IF($AA$7=$AH$8,BD8,IF($AA$7=$AH$9,BE8,IF($AA$7=$AH$10,BF8,IF($AA$7=$AH$11,BG8,IF($AA$7=$AH$12,BH8,IF($AA$7=$AH$13,BI8,IF($AA$7=$AH$14,BJ8,IF($AA$7=$AH$15,BK8,IF($AA$7=$AH$16,BL8,IF($AA$7=$AH$17,BM8,""))))))))))))</f>
        <v/>
      </c>
      <c r="C16" s="138"/>
      <c r="D16" s="138"/>
      <c r="E16" s="138"/>
      <c r="F16" s="138"/>
      <c r="G16" s="138"/>
      <c r="H16" s="138"/>
      <c r="I16" s="156"/>
      <c r="J16" s="156"/>
      <c r="K16" s="156"/>
      <c r="L16" s="156"/>
      <c r="M16" s="156"/>
      <c r="N16" s="156"/>
      <c r="O16" s="156"/>
      <c r="P16" s="156"/>
      <c r="Q16" s="156"/>
      <c r="R16" s="156"/>
      <c r="S16" s="156"/>
      <c r="T16" s="156"/>
      <c r="U16" s="156"/>
      <c r="V16" s="156"/>
      <c r="W16" s="156"/>
      <c r="X16" s="156"/>
      <c r="Y16" s="156"/>
      <c r="Z16" s="65"/>
      <c r="AA16" s="74"/>
      <c r="AB16" s="74" t="s">
        <v>98</v>
      </c>
      <c r="AC16" s="74"/>
      <c r="AD16" s="140"/>
      <c r="AE16" s="141"/>
      <c r="AF16" s="142"/>
      <c r="AG16" s="29">
        <v>10</v>
      </c>
      <c r="AH16" s="57" t="s">
        <v>99</v>
      </c>
      <c r="AI16" s="38" t="s">
        <v>100</v>
      </c>
      <c r="AJ16" s="39"/>
      <c r="AK16" s="39"/>
      <c r="AL16" s="39" t="str">
        <f>+AR10</f>
        <v>2500 psi</v>
      </c>
      <c r="AM16" s="39"/>
      <c r="AN16" s="39"/>
      <c r="AO16" s="39" t="s">
        <v>101</v>
      </c>
      <c r="AP16" s="39" t="s">
        <v>102</v>
      </c>
      <c r="AQ16" s="39"/>
      <c r="AR16" s="39"/>
      <c r="AS16" s="39" t="str">
        <f t="shared" si="2"/>
        <v>Base estabilizada con emulsión y cemento</v>
      </c>
      <c r="AT16" s="38" t="str">
        <f t="shared" si="3"/>
        <v>Material filtrante de 3"</v>
      </c>
      <c r="AU16" s="39" t="str">
        <f t="shared" si="4"/>
        <v>2500 psi</v>
      </c>
      <c r="AV16" s="39"/>
      <c r="AW16" s="39"/>
      <c r="AX16" s="39"/>
      <c r="AY16" s="39" t="str">
        <f t="shared" si="5"/>
        <v>Base estabilizada con emulsión y cemento</v>
      </c>
      <c r="AZ16" s="40" t="str">
        <f t="shared" si="6"/>
        <v>Agregados combinados MD-12</v>
      </c>
      <c r="BB16" s="76">
        <v>9</v>
      </c>
      <c r="BC16" s="77" t="str">
        <f>""</f>
        <v/>
      </c>
      <c r="BD16" s="77" t="str">
        <f>""</f>
        <v/>
      </c>
      <c r="BE16" s="77" t="str">
        <f>""</f>
        <v/>
      </c>
      <c r="BF16" s="77"/>
      <c r="BG16" s="77" t="str">
        <f>""</f>
        <v/>
      </c>
      <c r="BH16" s="77" t="str">
        <f>""</f>
        <v/>
      </c>
      <c r="BI16" s="77" t="str">
        <f>""</f>
        <v/>
      </c>
      <c r="BJ16" s="77" t="str">
        <f>""</f>
        <v/>
      </c>
      <c r="BK16" s="77" t="str">
        <f>""</f>
        <v/>
      </c>
      <c r="BL16" s="78"/>
      <c r="BM16" s="79" t="str">
        <f>""</f>
        <v/>
      </c>
    </row>
    <row r="17" spans="1:65" s="70" customFormat="1" ht="15" customHeight="1" x14ac:dyDescent="0.25">
      <c r="A17" s="41"/>
      <c r="B17" s="138" t="str">
        <f t="shared" si="7"/>
        <v/>
      </c>
      <c r="C17" s="138"/>
      <c r="D17" s="138"/>
      <c r="E17" s="138"/>
      <c r="F17" s="138"/>
      <c r="G17" s="138"/>
      <c r="H17" s="138"/>
      <c r="I17" s="156"/>
      <c r="J17" s="156"/>
      <c r="K17" s="156"/>
      <c r="L17" s="156"/>
      <c r="M17" s="156"/>
      <c r="N17" s="156"/>
      <c r="O17" s="156"/>
      <c r="P17" s="156"/>
      <c r="Q17" s="156"/>
      <c r="R17" s="156"/>
      <c r="S17" s="156"/>
      <c r="T17" s="156"/>
      <c r="U17" s="156"/>
      <c r="V17" s="156"/>
      <c r="W17" s="156"/>
      <c r="X17" s="156"/>
      <c r="Y17" s="156"/>
      <c r="Z17" s="65"/>
      <c r="AA17" s="74"/>
      <c r="AB17" s="74" t="s">
        <v>103</v>
      </c>
      <c r="AC17" s="74"/>
      <c r="AD17" s="147" t="s">
        <v>104</v>
      </c>
      <c r="AE17" s="149" t="s">
        <v>104</v>
      </c>
      <c r="AF17" s="142"/>
      <c r="AG17" s="78">
        <v>11</v>
      </c>
      <c r="AH17" s="78" t="s">
        <v>5</v>
      </c>
      <c r="AI17" s="38" t="s">
        <v>105</v>
      </c>
      <c r="AJ17" s="39"/>
      <c r="AK17" s="39"/>
      <c r="AL17" s="39"/>
      <c r="AM17" s="39"/>
      <c r="AN17" s="39"/>
      <c r="AO17" s="39" t="s">
        <v>106</v>
      </c>
      <c r="AP17" s="39" t="s">
        <v>107</v>
      </c>
      <c r="AQ17" s="39"/>
      <c r="AR17" s="39"/>
      <c r="AS17" s="39" t="str">
        <f t="shared" si="2"/>
        <v xml:space="preserve">70%SBG-A + 30% Fresado </v>
      </c>
      <c r="AT17" s="38" t="str">
        <f t="shared" si="3"/>
        <v>Material filtrante de 1"</v>
      </c>
      <c r="AU17" s="39" t="str">
        <f>+AK11</f>
        <v>Capa 1 MD-12 y Capa 2 MGCR-Tipo 1</v>
      </c>
      <c r="AV17" s="39"/>
      <c r="AW17" s="39"/>
      <c r="AX17" s="39"/>
      <c r="AY17" s="39" t="str">
        <f t="shared" si="5"/>
        <v xml:space="preserve">70%SBG-A + 30% Fresado </v>
      </c>
      <c r="AZ17" s="40" t="str">
        <f t="shared" si="6"/>
        <v>Agregados combinados MGCR Tipo 1</v>
      </c>
      <c r="BK17" s="69"/>
      <c r="BL17" s="69"/>
      <c r="BM17" s="69"/>
    </row>
    <row r="18" spans="1:65" s="70" customFormat="1" ht="15" customHeight="1" x14ac:dyDescent="0.25">
      <c r="A18" s="41"/>
      <c r="B18" s="138" t="str">
        <f t="shared" si="7"/>
        <v/>
      </c>
      <c r="C18" s="138"/>
      <c r="D18" s="138"/>
      <c r="E18" s="138"/>
      <c r="F18" s="138"/>
      <c r="G18" s="138"/>
      <c r="H18" s="138"/>
      <c r="I18" s="158"/>
      <c r="J18" s="158"/>
      <c r="K18" s="158"/>
      <c r="L18" s="158"/>
      <c r="M18" s="158"/>
      <c r="N18" s="158"/>
      <c r="O18" s="158"/>
      <c r="P18" s="158"/>
      <c r="Q18" s="158"/>
      <c r="R18" s="158"/>
      <c r="S18" s="158"/>
      <c r="T18" s="158"/>
      <c r="U18" s="158"/>
      <c r="V18" s="158"/>
      <c r="W18" s="158"/>
      <c r="X18" s="158"/>
      <c r="Y18" s="158"/>
      <c r="Z18" s="65"/>
      <c r="AA18" s="74"/>
      <c r="AB18" s="74" t="s">
        <v>108</v>
      </c>
      <c r="AC18" s="74"/>
      <c r="AD18" s="140"/>
      <c r="AE18" s="141"/>
      <c r="AF18" s="142"/>
      <c r="AG18" s="80">
        <v>12</v>
      </c>
      <c r="AH18" s="74"/>
      <c r="AI18" s="41"/>
      <c r="AJ18" s="69"/>
      <c r="AK18" s="69"/>
      <c r="AL18" s="69"/>
      <c r="AM18" s="69"/>
      <c r="AN18" s="69"/>
      <c r="AO18" s="69"/>
      <c r="AP18" s="69"/>
      <c r="AQ18" s="69"/>
      <c r="AR18" s="69"/>
      <c r="AS18" s="39" t="str">
        <f>+AP14</f>
        <v>Piedra rajón</v>
      </c>
      <c r="AT18" s="38" t="str">
        <f>+AI14</f>
        <v>Remanente</v>
      </c>
      <c r="AU18" s="39" t="str">
        <f>+AK12</f>
        <v>Capa 1 MGCR Tipo 1 y capa 2 MD-12</v>
      </c>
      <c r="AV18" s="39"/>
      <c r="AW18" s="39"/>
      <c r="AX18" s="39"/>
      <c r="AY18" s="39" t="str">
        <f t="shared" si="5"/>
        <v>Piedra rajón</v>
      </c>
      <c r="AZ18" s="40"/>
    </row>
    <row r="19" spans="1:65" s="70" customFormat="1" ht="15" customHeight="1" x14ac:dyDescent="0.25">
      <c r="A19" s="41"/>
      <c r="B19" s="138" t="str">
        <f t="shared" si="7"/>
        <v/>
      </c>
      <c r="C19" s="138"/>
      <c r="D19" s="138"/>
      <c r="E19" s="138"/>
      <c r="F19" s="138"/>
      <c r="G19" s="138"/>
      <c r="H19" s="138"/>
      <c r="I19" s="156"/>
      <c r="J19" s="156"/>
      <c r="K19" s="156"/>
      <c r="L19" s="156"/>
      <c r="M19" s="156"/>
      <c r="N19" s="156"/>
      <c r="O19" s="156"/>
      <c r="P19" s="156"/>
      <c r="Q19" s="156"/>
      <c r="R19" s="156"/>
      <c r="S19" s="156"/>
      <c r="T19" s="156"/>
      <c r="U19" s="156"/>
      <c r="V19" s="156"/>
      <c r="W19" s="156"/>
      <c r="X19" s="156"/>
      <c r="Y19" s="156"/>
      <c r="Z19" s="65"/>
      <c r="AA19" s="74"/>
      <c r="AB19" s="74"/>
      <c r="AC19" s="74"/>
      <c r="AD19" s="148"/>
      <c r="AE19" s="150"/>
      <c r="AF19" s="151"/>
      <c r="AG19" s="80">
        <v>13</v>
      </c>
      <c r="AH19" s="74"/>
      <c r="AI19" s="41"/>
      <c r="AJ19" s="69"/>
      <c r="AK19" s="69"/>
      <c r="AL19" s="69"/>
      <c r="AM19" s="69"/>
      <c r="AN19" s="69"/>
      <c r="AO19" s="69"/>
      <c r="AP19" s="69"/>
      <c r="AQ19" s="69"/>
      <c r="AR19" s="69"/>
      <c r="AS19" s="39" t="str">
        <f>+AP15</f>
        <v>Recebo común</v>
      </c>
      <c r="AT19" s="38" t="str">
        <f>+AI15</f>
        <v>Fresado</v>
      </c>
      <c r="AU19" s="39"/>
      <c r="AV19" s="39"/>
      <c r="AW19" s="39"/>
      <c r="AX19" s="39"/>
      <c r="AY19" s="39" t="str">
        <f t="shared" si="5"/>
        <v>Recebo común</v>
      </c>
      <c r="AZ19" s="40"/>
    </row>
    <row r="20" spans="1:65" s="70" customFormat="1" ht="15" customHeight="1" x14ac:dyDescent="0.25">
      <c r="A20" s="41"/>
      <c r="B20" s="138" t="str">
        <f t="shared" si="7"/>
        <v/>
      </c>
      <c r="C20" s="138"/>
      <c r="D20" s="138"/>
      <c r="E20" s="138"/>
      <c r="F20" s="138"/>
      <c r="G20" s="138"/>
      <c r="H20" s="138"/>
      <c r="I20" s="156"/>
      <c r="J20" s="156"/>
      <c r="K20" s="156"/>
      <c r="L20" s="156"/>
      <c r="M20" s="156"/>
      <c r="N20" s="156"/>
      <c r="O20" s="156"/>
      <c r="P20" s="156"/>
      <c r="Q20" s="156"/>
      <c r="R20" s="156"/>
      <c r="S20" s="156"/>
      <c r="T20" s="156"/>
      <c r="U20" s="156"/>
      <c r="V20" s="156"/>
      <c r="W20" s="156"/>
      <c r="X20" s="156"/>
      <c r="Y20" s="156"/>
      <c r="Z20" s="65"/>
      <c r="AA20" s="74"/>
      <c r="AB20" s="74"/>
      <c r="AC20" s="74"/>
      <c r="AD20" s="68"/>
      <c r="AE20" s="68"/>
      <c r="AF20" s="68"/>
      <c r="AG20" s="80">
        <v>14</v>
      </c>
      <c r="AH20" s="74"/>
      <c r="AI20" s="41"/>
      <c r="AJ20" s="69"/>
      <c r="AK20" s="69"/>
      <c r="AL20" s="69"/>
      <c r="AM20" s="69"/>
      <c r="AN20" s="69"/>
      <c r="AO20" s="69"/>
      <c r="AP20" s="69"/>
      <c r="AQ20" s="69"/>
      <c r="AR20" s="69"/>
      <c r="AS20" s="39" t="str">
        <f>+AP16</f>
        <v>Material filtrante de 3"</v>
      </c>
      <c r="AT20" s="38" t="str">
        <f>+AI16</f>
        <v>Base estabilizada con emulsión y cemento</v>
      </c>
      <c r="AU20" s="39"/>
      <c r="AV20" s="39"/>
      <c r="AW20" s="39"/>
      <c r="AX20" s="39"/>
      <c r="AY20" s="39" t="str">
        <f t="shared" si="5"/>
        <v>Material filtrante de 3"</v>
      </c>
      <c r="AZ20" s="40"/>
    </row>
    <row r="21" spans="1:65" s="70" customFormat="1" ht="15" customHeight="1" x14ac:dyDescent="0.3">
      <c r="A21" s="41"/>
      <c r="B21" s="138" t="str">
        <f t="shared" si="7"/>
        <v/>
      </c>
      <c r="C21" s="138"/>
      <c r="D21" s="138"/>
      <c r="E21" s="138"/>
      <c r="F21" s="138"/>
      <c r="G21" s="138"/>
      <c r="H21" s="138"/>
      <c r="I21" s="157"/>
      <c r="J21" s="157"/>
      <c r="K21" s="157"/>
      <c r="L21" s="157"/>
      <c r="M21" s="157"/>
      <c r="N21" s="157"/>
      <c r="O21" s="157"/>
      <c r="P21" s="157"/>
      <c r="Q21" s="157"/>
      <c r="R21" s="157"/>
      <c r="S21" s="157"/>
      <c r="T21" s="157"/>
      <c r="U21" s="157"/>
      <c r="V21" s="157"/>
      <c r="W21" s="157"/>
      <c r="X21" s="157"/>
      <c r="Y21" s="157"/>
      <c r="Z21" s="65"/>
      <c r="AA21" s="74"/>
      <c r="AB21" s="74"/>
      <c r="AC21" s="74"/>
      <c r="AD21" s="143" t="str">
        <f>+A43</f>
        <v>Aprobó</v>
      </c>
      <c r="AE21" s="144"/>
      <c r="AF21" s="145"/>
      <c r="AG21" s="80">
        <v>15</v>
      </c>
      <c r="AH21" s="74"/>
      <c r="AI21" s="41"/>
      <c r="AJ21" s="69"/>
      <c r="AK21" s="69"/>
      <c r="AL21" s="69"/>
      <c r="AM21" s="69"/>
      <c r="AN21" s="69"/>
      <c r="AO21" s="69"/>
      <c r="AP21" s="69"/>
      <c r="AQ21" s="69"/>
      <c r="AR21" s="69"/>
      <c r="AS21" s="39" t="str">
        <f>+AP17</f>
        <v>Material filtrante de 1"</v>
      </c>
      <c r="AT21" s="38" t="str">
        <f>+AI17</f>
        <v xml:space="preserve">70%SBG-A + 30% Fresado </v>
      </c>
      <c r="AU21" s="39"/>
      <c r="AV21" s="39"/>
      <c r="AW21" s="39"/>
      <c r="AX21" s="39"/>
      <c r="AY21" s="39" t="str">
        <f t="shared" si="5"/>
        <v>Material filtrante de 1"</v>
      </c>
      <c r="AZ21" s="40"/>
    </row>
    <row r="22" spans="1:65" s="70" customFormat="1" ht="15" customHeight="1" x14ac:dyDescent="0.3">
      <c r="A22" s="41"/>
      <c r="B22" s="138" t="str">
        <f t="shared" si="7"/>
        <v/>
      </c>
      <c r="C22" s="138"/>
      <c r="D22" s="138"/>
      <c r="E22" s="138"/>
      <c r="F22" s="138"/>
      <c r="G22" s="138"/>
      <c r="H22" s="138"/>
      <c r="I22" s="154"/>
      <c r="J22" s="154"/>
      <c r="K22" s="81" t="str">
        <f>IF(I22="","",IF(AA7="Apiques","",$AA$5))</f>
        <v/>
      </c>
      <c r="L22" s="82"/>
      <c r="M22" s="82"/>
      <c r="N22" s="155"/>
      <c r="O22" s="155"/>
      <c r="P22" s="81" t="str">
        <f>IF(N22="","",$AA$5)</f>
        <v/>
      </c>
      <c r="Q22" s="82"/>
      <c r="R22" s="82"/>
      <c r="S22" s="82"/>
      <c r="T22" s="82"/>
      <c r="U22" s="82"/>
      <c r="V22" s="82"/>
      <c r="W22" s="82"/>
      <c r="X22" s="82"/>
      <c r="Y22" s="82"/>
      <c r="Z22" s="65"/>
      <c r="AA22" s="74"/>
      <c r="AB22" s="74"/>
      <c r="AC22" s="74"/>
      <c r="AD22" s="26" t="s">
        <v>8</v>
      </c>
      <c r="AE22" s="27" t="s">
        <v>9</v>
      </c>
      <c r="AF22" s="28" t="s">
        <v>10</v>
      </c>
      <c r="AG22" s="80">
        <v>16</v>
      </c>
      <c r="AH22" s="74"/>
      <c r="AI22" s="41"/>
      <c r="AJ22" s="69"/>
      <c r="AK22" s="69"/>
      <c r="AL22" s="69"/>
      <c r="AM22" s="69"/>
      <c r="AN22" s="69"/>
      <c r="AO22" s="69"/>
      <c r="AP22" s="69"/>
      <c r="AQ22" s="69"/>
      <c r="AR22" s="69"/>
      <c r="AS22" s="69" t="str">
        <f>+AO8</f>
        <v>Grava 1"</v>
      </c>
      <c r="AT22" s="41"/>
      <c r="AU22" s="69"/>
      <c r="AV22" s="69"/>
      <c r="AW22" s="69"/>
      <c r="AX22" s="69"/>
      <c r="AY22" s="39" t="str">
        <f t="shared" si="5"/>
        <v>Grava 1"</v>
      </c>
      <c r="AZ22" s="40"/>
    </row>
    <row r="23" spans="1:65" s="70" customFormat="1" ht="15" customHeight="1" x14ac:dyDescent="0.25">
      <c r="A23" s="41"/>
      <c r="B23" s="138" t="str">
        <f t="shared" si="7"/>
        <v/>
      </c>
      <c r="C23" s="138"/>
      <c r="D23" s="138"/>
      <c r="E23" s="138"/>
      <c r="F23" s="138"/>
      <c r="G23" s="138"/>
      <c r="H23" s="138"/>
      <c r="I23" s="139"/>
      <c r="J23" s="139"/>
      <c r="K23" s="139"/>
      <c r="L23" s="139"/>
      <c r="M23" s="139"/>
      <c r="N23" s="139"/>
      <c r="O23" s="139"/>
      <c r="P23" s="139"/>
      <c r="Q23" s="139"/>
      <c r="R23" s="139"/>
      <c r="S23" s="139"/>
      <c r="T23" s="139"/>
      <c r="U23" s="139"/>
      <c r="V23" s="139"/>
      <c r="W23" s="139"/>
      <c r="X23" s="139"/>
      <c r="Y23" s="139"/>
      <c r="Z23" s="65"/>
      <c r="AA23" s="74"/>
      <c r="AB23" s="74"/>
      <c r="AC23" s="74"/>
      <c r="AD23" s="140" t="s">
        <v>109</v>
      </c>
      <c r="AE23" s="141" t="s">
        <v>110</v>
      </c>
      <c r="AF23" s="142"/>
      <c r="AG23" s="74"/>
      <c r="AH23" s="74"/>
      <c r="AI23" s="41"/>
      <c r="AJ23" s="69"/>
      <c r="AK23" s="69"/>
      <c r="AL23" s="69"/>
      <c r="AM23" s="69"/>
      <c r="AN23" s="69"/>
      <c r="AO23" s="69"/>
      <c r="AP23" s="69"/>
      <c r="AQ23" s="69"/>
      <c r="AR23" s="69"/>
      <c r="AS23" s="69" t="str">
        <f t="shared" ref="AS23:AS31" si="8">+AO9</f>
        <v>Grava ¾"</v>
      </c>
      <c r="AT23" s="41"/>
      <c r="AU23" s="69"/>
      <c r="AV23" s="69"/>
      <c r="AW23" s="69"/>
      <c r="AX23" s="69"/>
      <c r="AY23" s="39" t="str">
        <f t="shared" si="5"/>
        <v>Grava ¾"</v>
      </c>
      <c r="AZ23" s="40"/>
    </row>
    <row r="24" spans="1:65" s="70" customFormat="1" ht="15" customHeight="1" x14ac:dyDescent="0.25">
      <c r="A24" s="41"/>
      <c r="B24" s="138" t="str">
        <f t="shared" si="7"/>
        <v/>
      </c>
      <c r="C24" s="138"/>
      <c r="D24" s="138"/>
      <c r="E24" s="138"/>
      <c r="F24" s="138"/>
      <c r="G24" s="138"/>
      <c r="H24" s="138"/>
      <c r="I24" s="139"/>
      <c r="J24" s="139"/>
      <c r="K24" s="139"/>
      <c r="L24" s="139"/>
      <c r="M24" s="139"/>
      <c r="N24" s="139"/>
      <c r="O24" s="139"/>
      <c r="P24" s="139"/>
      <c r="Q24" s="139"/>
      <c r="R24" s="139"/>
      <c r="S24" s="139"/>
      <c r="T24" s="139"/>
      <c r="U24" s="139"/>
      <c r="V24" s="139"/>
      <c r="W24" s="139"/>
      <c r="X24" s="139"/>
      <c r="Y24" s="139"/>
      <c r="Z24" s="65"/>
      <c r="AA24" s="74"/>
      <c r="AB24" s="74"/>
      <c r="AC24" s="74"/>
      <c r="AD24" s="140"/>
      <c r="AE24" s="141"/>
      <c r="AF24" s="142"/>
      <c r="AG24" s="74"/>
      <c r="AH24" s="74"/>
      <c r="AI24" s="41"/>
      <c r="AJ24" s="69"/>
      <c r="AK24" s="69"/>
      <c r="AL24" s="69"/>
      <c r="AM24" s="69"/>
      <c r="AN24" s="69"/>
      <c r="AO24" s="69"/>
      <c r="AP24" s="69"/>
      <c r="AQ24" s="69"/>
      <c r="AR24" s="69"/>
      <c r="AS24" s="69" t="str">
        <f t="shared" si="8"/>
        <v>Grava ½"</v>
      </c>
      <c r="AT24" s="41"/>
      <c r="AU24" s="69"/>
      <c r="AV24" s="69"/>
      <c r="AW24" s="69"/>
      <c r="AX24" s="69"/>
      <c r="AY24" s="39" t="str">
        <f t="shared" si="5"/>
        <v>Grava ½"</v>
      </c>
      <c r="AZ24" s="40"/>
    </row>
    <row r="25" spans="1:65" s="70" customFormat="1" ht="15" customHeight="1" x14ac:dyDescent="0.25">
      <c r="A25" s="41"/>
      <c r="B25" s="71" t="s">
        <v>120</v>
      </c>
      <c r="C25" s="71"/>
      <c r="D25" s="71"/>
      <c r="E25" s="71"/>
      <c r="F25" s="71"/>
      <c r="G25" s="71"/>
      <c r="H25" s="71"/>
      <c r="I25" s="146"/>
      <c r="J25" s="146"/>
      <c r="K25" s="146"/>
      <c r="L25" s="146"/>
      <c r="M25" s="146"/>
      <c r="N25" s="146"/>
      <c r="O25" s="146"/>
      <c r="P25" s="146"/>
      <c r="Q25" s="146"/>
      <c r="R25" s="146"/>
      <c r="S25" s="146"/>
      <c r="T25" s="146"/>
      <c r="U25" s="146"/>
      <c r="V25" s="146"/>
      <c r="W25" s="146"/>
      <c r="X25" s="146"/>
      <c r="Y25" s="146"/>
      <c r="Z25" s="46"/>
      <c r="AA25" s="48"/>
      <c r="AB25" s="48"/>
      <c r="AC25" s="48"/>
      <c r="AD25" s="140"/>
      <c r="AE25" s="141"/>
      <c r="AF25" s="142"/>
      <c r="AG25" s="48"/>
      <c r="AI25" s="41"/>
      <c r="AJ25" s="69"/>
      <c r="AK25" s="69"/>
      <c r="AL25" s="69"/>
      <c r="AM25" s="69"/>
      <c r="AN25" s="69"/>
      <c r="AO25" s="69"/>
      <c r="AP25" s="69"/>
      <c r="AQ25" s="69"/>
      <c r="AR25" s="69"/>
      <c r="AS25" s="69" t="str">
        <f t="shared" si="8"/>
        <v>Arena triturada de rio</v>
      </c>
      <c r="AT25" s="41"/>
      <c r="AU25" s="69"/>
      <c r="AV25" s="69"/>
      <c r="AW25" s="69"/>
      <c r="AX25" s="69"/>
      <c r="AY25" s="39" t="str">
        <f t="shared" si="5"/>
        <v>Arena triturada de rio</v>
      </c>
      <c r="AZ25" s="40"/>
    </row>
    <row r="26" spans="1:65" s="70" customFormat="1" ht="12" customHeight="1" x14ac:dyDescent="0.25">
      <c r="A26" s="41"/>
      <c r="B26" s="71"/>
      <c r="C26" s="71"/>
      <c r="D26" s="71"/>
      <c r="E26" s="71"/>
      <c r="F26" s="71"/>
      <c r="G26" s="71"/>
      <c r="H26" s="71"/>
      <c r="I26" s="113"/>
      <c r="J26" s="113"/>
      <c r="K26" s="113"/>
      <c r="L26" s="113"/>
      <c r="M26" s="113"/>
      <c r="N26" s="113"/>
      <c r="O26" s="113"/>
      <c r="P26" s="113"/>
      <c r="Q26" s="113"/>
      <c r="R26" s="113"/>
      <c r="S26" s="113"/>
      <c r="T26" s="113"/>
      <c r="U26" s="113"/>
      <c r="V26" s="113"/>
      <c r="W26" s="113"/>
      <c r="X26" s="113"/>
      <c r="Y26" s="113"/>
      <c r="Z26" s="46"/>
      <c r="AA26" s="48"/>
      <c r="AB26" s="48"/>
      <c r="AC26" s="48"/>
      <c r="AD26" s="140" t="s">
        <v>112</v>
      </c>
      <c r="AE26" s="141" t="s">
        <v>113</v>
      </c>
      <c r="AF26" s="142"/>
      <c r="AG26" s="48"/>
      <c r="AI26" s="41"/>
      <c r="AJ26" s="69"/>
      <c r="AK26" s="69"/>
      <c r="AL26" s="69"/>
      <c r="AM26" s="69"/>
      <c r="AN26" s="69"/>
      <c r="AO26" s="69"/>
      <c r="AP26" s="69"/>
      <c r="AQ26" s="69"/>
      <c r="AR26" s="69"/>
      <c r="AS26" s="69" t="str">
        <f t="shared" si="8"/>
        <v>Arena triturada de cantera</v>
      </c>
      <c r="AT26" s="41"/>
      <c r="AU26" s="69"/>
      <c r="AV26" s="69"/>
      <c r="AW26" s="69"/>
      <c r="AX26" s="69"/>
      <c r="AY26" s="39" t="str">
        <f t="shared" si="5"/>
        <v>Arena triturada de cantera</v>
      </c>
      <c r="AZ26" s="40"/>
    </row>
    <row r="27" spans="1:65" s="70" customFormat="1" ht="15" customHeight="1" x14ac:dyDescent="0.25">
      <c r="A27" s="41"/>
      <c r="B27" s="71" t="s">
        <v>111</v>
      </c>
      <c r="C27" s="71"/>
      <c r="D27" s="71"/>
      <c r="E27" s="71"/>
      <c r="F27" s="71"/>
      <c r="G27" s="71"/>
      <c r="H27" s="71"/>
      <c r="I27" s="153"/>
      <c r="J27" s="153"/>
      <c r="K27" s="153"/>
      <c r="L27" s="153"/>
      <c r="M27" s="153"/>
      <c r="N27" s="153"/>
      <c r="O27" s="153"/>
      <c r="P27" s="153"/>
      <c r="Q27" s="153"/>
      <c r="R27" s="153"/>
      <c r="S27" s="153"/>
      <c r="T27" s="153"/>
      <c r="U27" s="153"/>
      <c r="V27" s="153"/>
      <c r="W27" s="153"/>
      <c r="X27" s="153"/>
      <c r="Y27" s="153"/>
      <c r="Z27" s="46"/>
      <c r="AA27" s="48"/>
      <c r="AB27" s="48"/>
      <c r="AC27" s="48"/>
      <c r="AD27" s="140"/>
      <c r="AE27" s="141"/>
      <c r="AF27" s="142"/>
      <c r="AG27" s="48"/>
      <c r="AI27" s="41"/>
      <c r="AJ27" s="69"/>
      <c r="AK27" s="69"/>
      <c r="AL27" s="69"/>
      <c r="AM27" s="69"/>
      <c r="AN27" s="69"/>
      <c r="AO27" s="69"/>
      <c r="AP27" s="69"/>
      <c r="AQ27" s="69"/>
      <c r="AR27" s="69"/>
      <c r="AS27" s="69" t="str">
        <f t="shared" si="8"/>
        <v>Arena natural</v>
      </c>
      <c r="AT27" s="41"/>
      <c r="AU27" s="69"/>
      <c r="AV27" s="69"/>
      <c r="AW27" s="69"/>
      <c r="AX27" s="69"/>
      <c r="AY27" s="39" t="str">
        <f t="shared" si="5"/>
        <v>Arena natural</v>
      </c>
      <c r="AZ27" s="40"/>
    </row>
    <row r="28" spans="1:65" s="70" customFormat="1" ht="15" customHeight="1" x14ac:dyDescent="0.25">
      <c r="A28" s="41"/>
      <c r="B28" s="71"/>
      <c r="C28" s="71"/>
      <c r="D28" s="71"/>
      <c r="E28" s="71"/>
      <c r="F28" s="71"/>
      <c r="G28" s="71"/>
      <c r="H28" s="71"/>
      <c r="I28" s="71"/>
      <c r="J28" s="71"/>
      <c r="K28" s="71"/>
      <c r="L28" s="71"/>
      <c r="M28" s="71"/>
      <c r="N28" s="71"/>
      <c r="O28" s="71"/>
      <c r="P28" s="71"/>
      <c r="Q28" s="71"/>
      <c r="R28" s="71"/>
      <c r="S28" s="71"/>
      <c r="T28" s="19"/>
      <c r="U28" s="19"/>
      <c r="V28" s="19"/>
      <c r="W28" s="19"/>
      <c r="X28" s="19"/>
      <c r="Y28" s="19"/>
      <c r="Z28" s="46"/>
      <c r="AA28" s="48"/>
      <c r="AB28" s="48"/>
      <c r="AC28" s="48"/>
      <c r="AD28" s="140"/>
      <c r="AE28" s="141"/>
      <c r="AF28" s="142"/>
      <c r="AG28" s="48"/>
      <c r="AI28" s="41"/>
      <c r="AJ28" s="69"/>
      <c r="AK28" s="69"/>
      <c r="AL28" s="69"/>
      <c r="AM28" s="69"/>
      <c r="AN28" s="69"/>
      <c r="AO28" s="69"/>
      <c r="AP28" s="69"/>
      <c r="AQ28" s="69"/>
      <c r="AR28" s="69"/>
      <c r="AS28" s="69" t="str">
        <f t="shared" si="8"/>
        <v>Arena de peña</v>
      </c>
      <c r="AT28" s="41"/>
      <c r="AU28" s="69"/>
      <c r="AV28" s="69"/>
      <c r="AW28" s="69"/>
      <c r="AX28" s="69"/>
      <c r="AY28" s="39" t="str">
        <f t="shared" si="5"/>
        <v>Arena de peña</v>
      </c>
      <c r="AZ28" s="40"/>
    </row>
    <row r="29" spans="1:65" s="70" customFormat="1" ht="15" customHeight="1" x14ac:dyDescent="0.25">
      <c r="A29" s="41"/>
      <c r="B29" s="71" t="s">
        <v>114</v>
      </c>
      <c r="C29" s="71"/>
      <c r="D29" s="71"/>
      <c r="E29" s="71"/>
      <c r="F29" s="71"/>
      <c r="G29" s="71"/>
      <c r="H29" s="71"/>
      <c r="I29" s="152"/>
      <c r="J29" s="152"/>
      <c r="K29" s="152"/>
      <c r="L29" s="152"/>
      <c r="M29" s="152"/>
      <c r="N29" s="152"/>
      <c r="O29" s="152"/>
      <c r="P29" s="152"/>
      <c r="Q29" s="152"/>
      <c r="R29" s="152"/>
      <c r="S29" s="152"/>
      <c r="T29" s="152"/>
      <c r="U29" s="152"/>
      <c r="V29" s="152"/>
      <c r="W29" s="152"/>
      <c r="X29" s="152"/>
      <c r="Y29" s="152"/>
      <c r="Z29" s="46"/>
      <c r="AA29" s="48"/>
      <c r="AB29" s="48"/>
      <c r="AC29" s="48"/>
      <c r="AD29" s="147" t="s">
        <v>124</v>
      </c>
      <c r="AE29" s="149" t="s">
        <v>125</v>
      </c>
      <c r="AF29" s="142"/>
      <c r="AG29" s="48"/>
      <c r="AI29" s="41"/>
      <c r="AJ29" s="69"/>
      <c r="AK29" s="69"/>
      <c r="AL29" s="69"/>
      <c r="AM29" s="69"/>
      <c r="AN29" s="69"/>
      <c r="AO29" s="69"/>
      <c r="AP29" s="69"/>
      <c r="AQ29" s="69"/>
      <c r="AR29" s="69"/>
      <c r="AS29" s="69" t="str">
        <f t="shared" si="8"/>
        <v>Agregados combinados MD-10</v>
      </c>
      <c r="AT29" s="41"/>
      <c r="AU29" s="69"/>
      <c r="AV29" s="69"/>
      <c r="AW29" s="69"/>
      <c r="AX29" s="69"/>
      <c r="AY29" s="39" t="str">
        <f t="shared" si="5"/>
        <v>Agregados combinados MD-10</v>
      </c>
      <c r="AZ29" s="40"/>
    </row>
    <row r="30" spans="1:65" s="70" customFormat="1" ht="15" customHeight="1" x14ac:dyDescent="0.25">
      <c r="A30" s="41"/>
      <c r="B30" s="71" t="s">
        <v>115</v>
      </c>
      <c r="C30" s="71"/>
      <c r="D30" s="71"/>
      <c r="E30" s="71"/>
      <c r="F30" s="71"/>
      <c r="G30" s="71"/>
      <c r="H30" s="71"/>
      <c r="I30" s="152"/>
      <c r="J30" s="152"/>
      <c r="K30" s="152"/>
      <c r="L30" s="152"/>
      <c r="M30" s="152"/>
      <c r="N30" s="152"/>
      <c r="O30" s="152"/>
      <c r="P30" s="152"/>
      <c r="Q30" s="152"/>
      <c r="R30" s="152"/>
      <c r="S30" s="152"/>
      <c r="T30" s="152"/>
      <c r="U30" s="152"/>
      <c r="V30" s="152"/>
      <c r="W30" s="152"/>
      <c r="X30" s="152"/>
      <c r="Y30" s="152"/>
      <c r="Z30" s="46"/>
      <c r="AA30" s="48" t="s">
        <v>123</v>
      </c>
      <c r="AB30" s="48"/>
      <c r="AC30" s="48"/>
      <c r="AD30" s="140"/>
      <c r="AE30" s="141"/>
      <c r="AF30" s="142"/>
      <c r="AG30" s="48"/>
      <c r="AH30" s="48"/>
      <c r="AI30" s="41"/>
      <c r="AJ30" s="69"/>
      <c r="AK30" s="69"/>
      <c r="AL30" s="69"/>
      <c r="AM30" s="69"/>
      <c r="AN30" s="69"/>
      <c r="AO30" s="69"/>
      <c r="AP30" s="69"/>
      <c r="AQ30" s="69"/>
      <c r="AR30" s="69"/>
      <c r="AS30" s="69" t="str">
        <f t="shared" si="8"/>
        <v>Agregados combinados MD-12</v>
      </c>
      <c r="AT30" s="41"/>
      <c r="AU30" s="69"/>
      <c r="AV30" s="69"/>
      <c r="AW30" s="69"/>
      <c r="AX30" s="69"/>
      <c r="AY30" s="39" t="str">
        <f t="shared" si="5"/>
        <v>Agregados combinados MD-12</v>
      </c>
      <c r="AZ30" s="40"/>
    </row>
    <row r="31" spans="1:65" s="70" customFormat="1" ht="15" customHeight="1" x14ac:dyDescent="0.35">
      <c r="A31" s="41"/>
      <c r="B31" s="71"/>
      <c r="C31" s="71"/>
      <c r="D31" s="71"/>
      <c r="E31" s="71"/>
      <c r="F31" s="71"/>
      <c r="G31" s="71"/>
      <c r="H31" s="71"/>
      <c r="I31" s="83"/>
      <c r="J31" s="71"/>
      <c r="K31" s="71"/>
      <c r="L31" s="71"/>
      <c r="M31" s="71"/>
      <c r="N31" s="71"/>
      <c r="O31" s="71"/>
      <c r="P31" s="71"/>
      <c r="Q31" s="71"/>
      <c r="R31" s="71"/>
      <c r="S31" s="71"/>
      <c r="T31" s="71"/>
      <c r="U31" s="71"/>
      <c r="V31" s="71"/>
      <c r="W31" s="71"/>
      <c r="X31" s="71"/>
      <c r="Y31" s="71"/>
      <c r="Z31" s="84"/>
      <c r="AA31" s="69" t="s">
        <v>121</v>
      </c>
      <c r="AB31" s="69"/>
      <c r="AC31" s="69"/>
      <c r="AD31" s="148"/>
      <c r="AE31" s="150"/>
      <c r="AF31" s="151"/>
      <c r="AG31" s="69"/>
      <c r="AH31" s="69"/>
      <c r="AI31" s="41"/>
      <c r="AJ31" s="69"/>
      <c r="AK31" s="69"/>
      <c r="AL31" s="69"/>
      <c r="AM31" s="69"/>
      <c r="AN31" s="69"/>
      <c r="AO31" s="69"/>
      <c r="AP31" s="69"/>
      <c r="AQ31" s="69"/>
      <c r="AR31" s="69"/>
      <c r="AS31" s="69" t="str">
        <f t="shared" si="8"/>
        <v>Agregados combinados MGCR Tipo 1</v>
      </c>
      <c r="AT31" s="41"/>
      <c r="AU31" s="69"/>
      <c r="AV31" s="69"/>
      <c r="AW31" s="69"/>
      <c r="AX31" s="69"/>
      <c r="AY31" s="39" t="str">
        <f t="shared" si="5"/>
        <v>Agregados combinados MGCR Tipo 1</v>
      </c>
      <c r="AZ31" s="40"/>
    </row>
    <row r="32" spans="1:65" s="70" customFormat="1" ht="15" customHeight="1" x14ac:dyDescent="0.35">
      <c r="A32" s="85"/>
      <c r="B32" s="86" t="s">
        <v>116</v>
      </c>
      <c r="C32" s="69"/>
      <c r="D32" s="69"/>
      <c r="E32" s="69"/>
      <c r="F32" s="69"/>
      <c r="G32" s="69"/>
      <c r="H32" s="69"/>
      <c r="I32" s="69"/>
      <c r="J32" s="69"/>
      <c r="K32" s="69"/>
      <c r="L32" s="69"/>
      <c r="M32" s="69"/>
      <c r="N32" s="69"/>
      <c r="O32" s="69"/>
      <c r="P32" s="69"/>
      <c r="Q32" s="69"/>
      <c r="R32" s="69"/>
      <c r="S32" s="69"/>
      <c r="T32" s="69"/>
      <c r="U32" s="69"/>
      <c r="V32" s="69"/>
      <c r="W32" s="69"/>
      <c r="X32" s="69"/>
      <c r="Y32" s="69"/>
      <c r="Z32" s="87"/>
      <c r="AA32" s="69" t="s">
        <v>122</v>
      </c>
      <c r="AB32" s="69"/>
      <c r="AC32" s="69"/>
      <c r="AD32" s="74"/>
      <c r="AE32" s="74"/>
      <c r="AF32" s="74"/>
      <c r="AG32" s="69"/>
      <c r="AH32" s="69"/>
      <c r="AI32" s="41"/>
      <c r="AJ32" s="69"/>
      <c r="AK32" s="69"/>
      <c r="AL32" s="69"/>
      <c r="AM32" s="69"/>
      <c r="AN32" s="69"/>
      <c r="AO32" s="69"/>
      <c r="AP32" s="69"/>
      <c r="AQ32" s="69"/>
      <c r="AR32" s="69"/>
      <c r="AS32" s="69" t="str">
        <f>+AJ8</f>
        <v>Ver perfil estratigráfico del suelo INV E-101 y 102-13</v>
      </c>
      <c r="AT32" s="41"/>
      <c r="AU32" s="69"/>
      <c r="AV32" s="69"/>
      <c r="AW32" s="69"/>
      <c r="AX32" s="69"/>
      <c r="AY32" s="39" t="str">
        <f t="shared" si="5"/>
        <v>Ver perfil estratigráfico del suelo INV E-101 y 102-13</v>
      </c>
      <c r="AZ32" s="40"/>
    </row>
    <row r="33" spans="1:52" s="70" customFormat="1" ht="15.75" customHeight="1" x14ac:dyDescent="0.3">
      <c r="A33" s="88"/>
      <c r="B33" s="135" t="s">
        <v>129</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89"/>
      <c r="AA33" s="90"/>
      <c r="AB33" s="90"/>
      <c r="AC33" s="90"/>
      <c r="AD33" s="124" t="e">
        <f>+AD6</f>
        <v>#REF!</v>
      </c>
      <c r="AE33" s="125"/>
      <c r="AF33" s="126"/>
      <c r="AG33" s="90"/>
      <c r="AH33" s="90"/>
      <c r="AI33" s="41"/>
      <c r="AJ33" s="69"/>
      <c r="AK33" s="69"/>
      <c r="AL33" s="69"/>
      <c r="AM33" s="69"/>
      <c r="AN33" s="69"/>
      <c r="AO33" s="69"/>
      <c r="AP33" s="69"/>
      <c r="AQ33" s="69"/>
      <c r="AR33" s="69"/>
      <c r="AS33" s="69" t="str">
        <f>+AK11</f>
        <v>Capa 1 MD-12 y Capa 2 MGCR-Tipo 1</v>
      </c>
      <c r="AT33" s="41"/>
      <c r="AU33" s="69"/>
      <c r="AV33" s="69"/>
      <c r="AW33" s="69"/>
      <c r="AX33" s="69"/>
      <c r="AY33" s="39" t="str">
        <f t="shared" si="5"/>
        <v>Capa 1 MD-12 y Capa 2 MGCR-Tipo 1</v>
      </c>
      <c r="AZ33" s="40"/>
    </row>
    <row r="34" spans="1:52" s="70" customFormat="1" ht="15.75" customHeight="1" x14ac:dyDescent="0.3">
      <c r="A34" s="88"/>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89"/>
      <c r="AA34" s="90"/>
      <c r="AB34" s="90"/>
      <c r="AC34" s="90"/>
      <c r="AD34" s="91" t="s">
        <v>8</v>
      </c>
      <c r="AE34" s="92" t="s">
        <v>9</v>
      </c>
      <c r="AF34" s="126"/>
      <c r="AG34" s="90"/>
      <c r="AH34" s="90"/>
      <c r="AI34" s="41"/>
      <c r="AJ34" s="69"/>
      <c r="AK34" s="69"/>
      <c r="AL34" s="69"/>
      <c r="AM34" s="69"/>
      <c r="AN34" s="69"/>
      <c r="AO34" s="69"/>
      <c r="AP34" s="69"/>
      <c r="AQ34" s="69"/>
      <c r="AR34" s="69"/>
      <c r="AS34" s="69" t="str">
        <f>+AK12</f>
        <v>Capa 1 MGCR Tipo 1 y capa 2 MD-12</v>
      </c>
      <c r="AT34" s="41"/>
      <c r="AU34" s="69"/>
      <c r="AV34" s="69"/>
      <c r="AW34" s="69"/>
      <c r="AX34" s="69"/>
      <c r="AY34" s="39" t="str">
        <f t="shared" si="5"/>
        <v>Capa 1 MGCR Tipo 1 y capa 2 MD-12</v>
      </c>
      <c r="AZ34" s="40"/>
    </row>
    <row r="35" spans="1:52" s="70" customFormat="1" ht="18" customHeight="1" x14ac:dyDescent="0.35">
      <c r="A35" s="88"/>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89"/>
      <c r="AA35" s="90"/>
      <c r="AB35" s="90"/>
      <c r="AC35" s="90"/>
      <c r="AD35" s="64" t="s">
        <v>13</v>
      </c>
      <c r="AE35" s="84" t="s">
        <v>14</v>
      </c>
      <c r="AF35" s="126"/>
      <c r="AG35" s="90"/>
      <c r="AH35" s="90"/>
      <c r="AI35" s="41"/>
      <c r="AJ35" s="69"/>
      <c r="AK35" s="69"/>
      <c r="AL35" s="69"/>
      <c r="AM35" s="69"/>
      <c r="AN35" s="69"/>
      <c r="AO35" s="69"/>
      <c r="AP35" s="69"/>
      <c r="AQ35" s="69"/>
      <c r="AR35" s="69"/>
      <c r="AS35" s="69" t="str">
        <f>+AL8</f>
        <v>MD-10</v>
      </c>
      <c r="AT35" s="41"/>
      <c r="AU35" s="69"/>
      <c r="AV35" s="69"/>
      <c r="AW35" s="69"/>
      <c r="AX35" s="69"/>
      <c r="AY35" s="39" t="str">
        <f t="shared" si="5"/>
        <v>MD-10</v>
      </c>
      <c r="AZ35" s="40"/>
    </row>
    <row r="36" spans="1:52" s="70" customFormat="1" ht="18" customHeight="1" x14ac:dyDescent="0.35">
      <c r="A36" s="88"/>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89"/>
      <c r="AA36" s="90"/>
      <c r="AB36" s="90"/>
      <c r="AC36" s="90"/>
      <c r="AD36" s="64" t="str">
        <f>+AD11</f>
        <v>Karen Flórez Barón</v>
      </c>
      <c r="AE36" s="84" t="str">
        <f>+AE11</f>
        <v>Auxiliar de Acreditación</v>
      </c>
      <c r="AF36" s="126"/>
      <c r="AG36" s="90"/>
      <c r="AH36" s="90"/>
      <c r="AI36" s="41"/>
      <c r="AJ36" s="69"/>
      <c r="AK36" s="69"/>
      <c r="AL36" s="69"/>
      <c r="AM36" s="69"/>
      <c r="AN36" s="69"/>
      <c r="AO36" s="69"/>
      <c r="AP36" s="69"/>
      <c r="AQ36" s="69"/>
      <c r="AR36" s="69"/>
      <c r="AS36" s="69" t="str">
        <f t="shared" ref="AS36:AS37" si="9">+AL9</f>
        <v>MD-12</v>
      </c>
      <c r="AT36" s="41"/>
      <c r="AU36" s="69"/>
      <c r="AV36" s="69"/>
      <c r="AW36" s="69"/>
      <c r="AX36" s="69"/>
      <c r="AY36" s="39" t="str">
        <f t="shared" si="5"/>
        <v>MD-12</v>
      </c>
      <c r="AZ36" s="40"/>
    </row>
    <row r="37" spans="1:52" s="70" customFormat="1" ht="18" customHeight="1" x14ac:dyDescent="0.35">
      <c r="A37" s="88"/>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89"/>
      <c r="AA37" s="90"/>
      <c r="AB37" s="90"/>
      <c r="AC37" s="90"/>
      <c r="AD37" s="64" t="s">
        <v>86</v>
      </c>
      <c r="AE37" s="84" t="s">
        <v>87</v>
      </c>
      <c r="AF37" s="126"/>
      <c r="AG37" s="90"/>
      <c r="AH37" s="90"/>
      <c r="AI37" s="41"/>
      <c r="AJ37" s="69"/>
      <c r="AK37" s="69"/>
      <c r="AL37" s="69"/>
      <c r="AM37" s="69"/>
      <c r="AN37" s="69"/>
      <c r="AO37" s="69"/>
      <c r="AP37" s="69"/>
      <c r="AQ37" s="69"/>
      <c r="AR37" s="69"/>
      <c r="AS37" s="69" t="str">
        <f t="shared" si="9"/>
        <v>MGCR Tipo 1</v>
      </c>
      <c r="AT37" s="41"/>
      <c r="AU37" s="69"/>
      <c r="AV37" s="69"/>
      <c r="AW37" s="69"/>
      <c r="AX37" s="69"/>
      <c r="AY37" s="39" t="str">
        <f t="shared" si="5"/>
        <v>MGCR Tipo 1</v>
      </c>
      <c r="AZ37" s="40"/>
    </row>
    <row r="38" spans="1:52" s="70" customFormat="1" ht="18" customHeight="1" x14ac:dyDescent="0.35">
      <c r="A38" s="88"/>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89"/>
      <c r="AA38" s="90"/>
      <c r="AB38" s="90"/>
      <c r="AC38" s="90"/>
      <c r="AD38" s="93" t="s">
        <v>104</v>
      </c>
      <c r="AE38" s="94" t="s">
        <v>104</v>
      </c>
      <c r="AF38" s="126"/>
      <c r="AG38" s="90"/>
      <c r="AH38" s="90"/>
      <c r="AI38" s="41"/>
      <c r="AJ38" s="69"/>
      <c r="AK38" s="69"/>
      <c r="AL38" s="69"/>
      <c r="AM38" s="69"/>
      <c r="AN38" s="69"/>
      <c r="AO38" s="69"/>
      <c r="AP38" s="69"/>
      <c r="AQ38" s="69"/>
      <c r="AR38" s="69"/>
      <c r="AS38" s="69" t="str">
        <f t="shared" ref="AS38:AS43" si="10">+AL11</f>
        <v>Pavimento asfaltico reciclado MBR</v>
      </c>
      <c r="AT38" s="41"/>
      <c r="AU38" s="69"/>
      <c r="AV38" s="69"/>
      <c r="AW38" s="69"/>
      <c r="AX38" s="69"/>
      <c r="AY38" s="39" t="str">
        <f t="shared" si="5"/>
        <v>Pavimento asfaltico reciclado MBR</v>
      </c>
      <c r="AZ38" s="40"/>
    </row>
    <row r="39" spans="1:52" s="70" customFormat="1" ht="15" customHeight="1" x14ac:dyDescent="0.3">
      <c r="A39" s="88"/>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89"/>
      <c r="AA39" s="95"/>
      <c r="AB39" s="95"/>
      <c r="AC39" s="95"/>
      <c r="AD39" s="124" t="str">
        <f>+AD21</f>
        <v>Aprobó</v>
      </c>
      <c r="AE39" s="125"/>
      <c r="AF39" s="126"/>
      <c r="AG39" s="95"/>
      <c r="AH39" s="95"/>
      <c r="AI39" s="41"/>
      <c r="AJ39" s="69"/>
      <c r="AK39" s="69"/>
      <c r="AL39" s="69"/>
      <c r="AM39" s="69"/>
      <c r="AN39" s="69"/>
      <c r="AO39" s="69"/>
      <c r="AP39" s="69"/>
      <c r="AQ39" s="69"/>
      <c r="AR39" s="69"/>
      <c r="AS39" s="69" t="str">
        <f t="shared" si="10"/>
        <v>Fresado</v>
      </c>
      <c r="AT39" s="41"/>
      <c r="AU39" s="69"/>
      <c r="AV39" s="69"/>
      <c r="AW39" s="69"/>
      <c r="AX39" s="69"/>
      <c r="AY39" s="39" t="str">
        <f t="shared" si="5"/>
        <v>Fresado</v>
      </c>
      <c r="AZ39" s="40"/>
    </row>
    <row r="40" spans="1:52" s="70" customFormat="1" ht="18" customHeight="1" x14ac:dyDescent="0.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AA40" s="69"/>
      <c r="AB40" s="97"/>
      <c r="AC40" s="97"/>
      <c r="AD40" s="64" t="str">
        <f>+AD23</f>
        <v>Cindy Nathaly Sastoque G</v>
      </c>
      <c r="AE40" s="84" t="str">
        <f>+AE23</f>
        <v>Coordinador Técnico</v>
      </c>
      <c r="AF40" s="126"/>
      <c r="AG40" s="97"/>
      <c r="AH40" s="97"/>
      <c r="AI40" s="41"/>
      <c r="AJ40" s="69"/>
      <c r="AK40" s="69"/>
      <c r="AL40" s="69"/>
      <c r="AM40" s="69"/>
      <c r="AN40" s="69"/>
      <c r="AO40" s="69"/>
      <c r="AP40" s="69"/>
      <c r="AQ40" s="69"/>
      <c r="AR40" s="69"/>
      <c r="AS40" s="69" t="str">
        <f t="shared" si="10"/>
        <v>Fresado estabilizado con emulsión y cemento</v>
      </c>
      <c r="AT40" s="41"/>
      <c r="AU40" s="69"/>
      <c r="AV40" s="69"/>
      <c r="AW40" s="69"/>
      <c r="AX40" s="69"/>
      <c r="AY40" s="39" t="str">
        <f t="shared" si="5"/>
        <v>Fresado estabilizado con emulsión y cemento</v>
      </c>
      <c r="AZ40" s="40"/>
    </row>
    <row r="41" spans="1:52" s="98" customFormat="1" ht="10.5" customHeight="1" x14ac:dyDescent="0.25">
      <c r="A41" s="136" t="s">
        <v>119</v>
      </c>
      <c r="B41" s="137"/>
      <c r="C41" s="123"/>
      <c r="D41" s="123"/>
      <c r="E41" s="123"/>
      <c r="F41" s="114"/>
      <c r="G41" s="119"/>
      <c r="H41" s="120"/>
      <c r="I41" s="120"/>
      <c r="J41" s="120"/>
      <c r="K41" s="119"/>
      <c r="L41" s="120"/>
      <c r="M41" s="120"/>
      <c r="N41" s="120"/>
      <c r="O41" s="120"/>
      <c r="P41" s="120"/>
      <c r="Q41" s="119"/>
      <c r="R41" s="120"/>
      <c r="S41" s="120"/>
      <c r="T41" s="119"/>
      <c r="U41" s="119"/>
      <c r="V41" s="120"/>
      <c r="W41" s="120"/>
      <c r="X41" s="120"/>
      <c r="Y41" s="120"/>
      <c r="Z41" s="122"/>
      <c r="AA41" s="69"/>
      <c r="AB41" s="97"/>
      <c r="AC41" s="97"/>
      <c r="AD41" s="64" t="s">
        <v>112</v>
      </c>
      <c r="AE41" s="84" t="str">
        <f>+AE26</f>
        <v>Líder Operativo</v>
      </c>
      <c r="AF41" s="69"/>
      <c r="AG41" s="97"/>
      <c r="AH41" s="97"/>
      <c r="AI41" s="59"/>
      <c r="AJ41" s="57"/>
      <c r="AK41" s="57"/>
      <c r="AL41" s="57"/>
      <c r="AM41" s="57"/>
      <c r="AN41" s="57"/>
      <c r="AO41" s="57"/>
      <c r="AP41" s="57"/>
      <c r="AQ41" s="57"/>
      <c r="AR41" s="57"/>
      <c r="AS41" s="69" t="str">
        <f t="shared" si="10"/>
        <v>MR-43</v>
      </c>
      <c r="AT41" s="41"/>
      <c r="AU41" s="69"/>
      <c r="AV41" s="69"/>
      <c r="AW41" s="69"/>
      <c r="AX41" s="69"/>
      <c r="AY41" s="39" t="str">
        <f t="shared" si="5"/>
        <v>MR-43</v>
      </c>
      <c r="AZ41" s="40"/>
    </row>
    <row r="42" spans="1:52" s="98" customFormat="1" ht="12.75" customHeight="1" x14ac:dyDescent="0.25">
      <c r="A42" s="115"/>
      <c r="B42" s="116"/>
      <c r="C42" s="117"/>
      <c r="D42" s="117"/>
      <c r="E42" s="117"/>
      <c r="F42" s="121"/>
      <c r="G42" s="121"/>
      <c r="H42" s="117"/>
      <c r="I42" s="117"/>
      <c r="J42" s="117"/>
      <c r="K42" s="121"/>
      <c r="L42" s="117"/>
      <c r="M42" s="117"/>
      <c r="N42" s="117"/>
      <c r="O42" s="117"/>
      <c r="P42" s="117"/>
      <c r="Q42" s="121"/>
      <c r="R42" s="117"/>
      <c r="S42" s="117"/>
      <c r="T42" s="121"/>
      <c r="U42" s="121"/>
      <c r="V42" s="117"/>
      <c r="W42" s="117"/>
      <c r="X42" s="117"/>
      <c r="Y42" s="117"/>
      <c r="Z42" s="118"/>
      <c r="AA42" s="96"/>
      <c r="AB42" s="96"/>
      <c r="AC42" s="96"/>
      <c r="AD42" s="93" t="s">
        <v>104</v>
      </c>
      <c r="AE42" s="94" t="s">
        <v>104</v>
      </c>
      <c r="AF42" s="90"/>
      <c r="AG42" s="96"/>
      <c r="AH42" s="96"/>
      <c r="AI42" s="59"/>
      <c r="AJ42" s="57"/>
      <c r="AK42" s="57"/>
      <c r="AL42" s="57"/>
      <c r="AM42" s="57"/>
      <c r="AN42" s="57"/>
      <c r="AO42" s="57"/>
      <c r="AP42" s="57"/>
      <c r="AQ42" s="57"/>
      <c r="AR42" s="57"/>
      <c r="AS42" s="69" t="str">
        <f t="shared" si="10"/>
        <v>3000 psi</v>
      </c>
      <c r="AT42" s="41"/>
      <c r="AU42" s="69"/>
      <c r="AV42" s="69"/>
      <c r="AW42" s="69"/>
      <c r="AX42" s="69"/>
      <c r="AY42" s="39" t="str">
        <f t="shared" si="5"/>
        <v>3000 psi</v>
      </c>
      <c r="AZ42" s="40"/>
    </row>
    <row r="43" spans="1:52" s="98" customFormat="1" ht="10.5" customHeight="1" x14ac:dyDescent="0.25">
      <c r="A43" s="174" t="s">
        <v>117</v>
      </c>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6"/>
      <c r="AA43" s="99"/>
      <c r="AB43" s="100"/>
      <c r="AC43" s="100"/>
      <c r="AD43" s="90"/>
      <c r="AE43" s="90"/>
      <c r="AF43" s="90"/>
      <c r="AG43" s="100"/>
      <c r="AH43" s="100"/>
      <c r="AI43" s="59"/>
      <c r="AJ43" s="57"/>
      <c r="AK43" s="57"/>
      <c r="AL43" s="57"/>
      <c r="AM43" s="57"/>
      <c r="AN43" s="57"/>
      <c r="AO43" s="57"/>
      <c r="AP43" s="57"/>
      <c r="AQ43" s="57"/>
      <c r="AR43" s="57"/>
      <c r="AS43" s="69" t="str">
        <f t="shared" si="10"/>
        <v>2500 psi</v>
      </c>
      <c r="AT43" s="41"/>
      <c r="AU43" s="69"/>
      <c r="AV43" s="69"/>
      <c r="AW43" s="69"/>
      <c r="AX43" s="69"/>
      <c r="AY43" s="39" t="str">
        <f t="shared" si="5"/>
        <v>2500 psi</v>
      </c>
      <c r="AZ43" s="40"/>
    </row>
    <row r="44" spans="1:52" s="98" customFormat="1" ht="15" customHeight="1" x14ac:dyDescent="0.25">
      <c r="AA44" s="101"/>
      <c r="AB44" s="102"/>
      <c r="AC44" s="102"/>
      <c r="AD44" s="90"/>
      <c r="AE44" s="90"/>
      <c r="AF44" s="90"/>
      <c r="AG44" s="102"/>
      <c r="AH44" s="102"/>
      <c r="AI44" s="59"/>
      <c r="AJ44" s="57"/>
      <c r="AK44" s="57"/>
      <c r="AL44" s="57"/>
      <c r="AM44" s="57"/>
      <c r="AN44" s="57"/>
      <c r="AO44" s="57"/>
      <c r="AP44" s="57"/>
      <c r="AQ44" s="57"/>
      <c r="AR44" s="57"/>
      <c r="AS44" s="57" t="str">
        <f>+AM8</f>
        <v>Cemento asfaltico CA-14</v>
      </c>
      <c r="AT44" s="59"/>
      <c r="AU44" s="57"/>
      <c r="AV44" s="57"/>
      <c r="AW44" s="57"/>
      <c r="AX44" s="57"/>
      <c r="AY44" s="39" t="str">
        <f t="shared" si="5"/>
        <v>Cemento asfaltico CA-14</v>
      </c>
      <c r="AZ44" s="40"/>
    </row>
    <row r="45" spans="1:52" s="105" customFormat="1" ht="15" customHeight="1" x14ac:dyDescent="0.25">
      <c r="A45" s="177"/>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9"/>
      <c r="AA45" s="101"/>
      <c r="AB45" s="101"/>
      <c r="AC45" s="101"/>
      <c r="AD45" s="90"/>
      <c r="AE45" s="90"/>
      <c r="AF45" s="90"/>
      <c r="AG45" s="101"/>
      <c r="AH45" s="101"/>
      <c r="AI45" s="103"/>
      <c r="AJ45" s="104"/>
      <c r="AK45" s="104"/>
      <c r="AL45" s="104"/>
      <c r="AM45" s="104"/>
      <c r="AN45" s="104"/>
      <c r="AO45" s="104"/>
      <c r="AP45" s="104"/>
      <c r="AQ45" s="104"/>
      <c r="AR45" s="104"/>
      <c r="AS45" s="57" t="str">
        <f>+AM9</f>
        <v>Cemento asfaltico modificado con GCR</v>
      </c>
      <c r="AT45" s="59"/>
      <c r="AU45" s="57"/>
      <c r="AV45" s="57"/>
      <c r="AW45" s="57"/>
      <c r="AX45" s="57"/>
      <c r="AY45" s="39" t="str">
        <f t="shared" si="5"/>
        <v>Cemento asfaltico modificado con GCR</v>
      </c>
      <c r="AZ45" s="40"/>
    </row>
    <row r="46" spans="1:52" s="105" customFormat="1" ht="11.25" customHeight="1" x14ac:dyDescent="0.25">
      <c r="AA46" s="106"/>
      <c r="AB46" s="106"/>
      <c r="AC46" s="106"/>
      <c r="AD46" s="90"/>
      <c r="AE46" s="90"/>
      <c r="AF46" s="90"/>
      <c r="AG46" s="106"/>
      <c r="AH46" s="106"/>
      <c r="AI46" s="103"/>
      <c r="AJ46" s="104"/>
      <c r="AK46" s="104"/>
      <c r="AL46" s="104"/>
      <c r="AM46" s="104"/>
      <c r="AN46" s="104"/>
      <c r="AO46" s="104"/>
      <c r="AP46" s="104"/>
      <c r="AQ46" s="104"/>
      <c r="AR46" s="104"/>
      <c r="AS46" s="57" t="str">
        <f>+AM10</f>
        <v>Asfalto modificado para sello de fisuras</v>
      </c>
      <c r="AT46" s="59"/>
      <c r="AU46" s="57"/>
      <c r="AV46" s="57"/>
      <c r="AW46" s="57"/>
      <c r="AX46" s="57"/>
      <c r="AY46" s="39" t="str">
        <f t="shared" si="5"/>
        <v>Asfalto modificado para sello de fisuras</v>
      </c>
      <c r="AZ46" s="40"/>
    </row>
    <row r="47" spans="1:52" s="98" customFormat="1" ht="12" customHeight="1" x14ac:dyDescent="0.25">
      <c r="A47" s="129"/>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1"/>
      <c r="AA47" s="106"/>
      <c r="AB47" s="106"/>
      <c r="AC47" s="106"/>
      <c r="AD47" s="90"/>
      <c r="AE47" s="90"/>
      <c r="AF47" s="90"/>
      <c r="AG47" s="106"/>
      <c r="AH47" s="106"/>
      <c r="AI47" s="59"/>
      <c r="AJ47" s="57"/>
      <c r="AK47" s="57"/>
      <c r="AL47" s="57"/>
      <c r="AM47" s="57"/>
      <c r="AN47" s="57"/>
      <c r="AO47" s="57"/>
      <c r="AP47" s="57"/>
      <c r="AQ47" s="57"/>
      <c r="AR47" s="57"/>
      <c r="AS47" s="57" t="str">
        <f>+AN8</f>
        <v>Emulsión asfaltica CRL-1 (60-100)</v>
      </c>
      <c r="AT47" s="59"/>
      <c r="AU47" s="57"/>
      <c r="AV47" s="57"/>
      <c r="AW47" s="57"/>
      <c r="AX47" s="57"/>
      <c r="AY47" s="39" t="str">
        <f t="shared" si="5"/>
        <v>Emulsión asfaltica CRL-1 (60-100)</v>
      </c>
      <c r="AZ47" s="40"/>
    </row>
    <row r="48" spans="1:52" s="98" customFormat="1" ht="15" customHeight="1" thickBot="1" x14ac:dyDescent="0.3">
      <c r="A48" s="132" t="str">
        <f>IF(A47="","",VLOOKUP(A47,AD40:AE42,2,0))</f>
        <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4"/>
      <c r="AA48" s="106"/>
      <c r="AB48" s="106"/>
      <c r="AC48" s="106"/>
      <c r="AD48" s="90"/>
      <c r="AE48" s="90"/>
      <c r="AF48" s="95"/>
      <c r="AG48" s="106"/>
      <c r="AH48" s="106"/>
      <c r="AI48" s="59"/>
      <c r="AJ48" s="57"/>
      <c r="AK48" s="57"/>
      <c r="AL48" s="57"/>
      <c r="AM48" s="57"/>
      <c r="AN48" s="57"/>
      <c r="AO48" s="57"/>
      <c r="AP48" s="57"/>
      <c r="AQ48" s="57"/>
      <c r="AR48" s="57"/>
      <c r="AS48" s="57" t="str">
        <f>+AN9</f>
        <v>Emulsión asfaltica CRL-1 (100-250)</v>
      </c>
      <c r="AT48" s="59"/>
      <c r="AU48" s="57"/>
      <c r="AV48" s="57"/>
      <c r="AW48" s="57"/>
      <c r="AX48" s="57"/>
      <c r="AY48" s="39" t="str">
        <f t="shared" si="5"/>
        <v>Emulsión asfaltica CRL-1 (100-250)</v>
      </c>
      <c r="AZ48" s="40"/>
    </row>
    <row r="49" spans="1:52" s="98" customFormat="1" ht="12" customHeight="1" thickTop="1" x14ac:dyDescent="0.25">
      <c r="A49" s="127" t="s">
        <v>118</v>
      </c>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D49" s="95"/>
      <c r="AE49" s="95"/>
      <c r="AF49" s="97"/>
      <c r="AI49" s="59"/>
      <c r="AJ49" s="57"/>
      <c r="AK49" s="57"/>
      <c r="AL49" s="57"/>
      <c r="AM49" s="57"/>
      <c r="AN49" s="57"/>
      <c r="AO49" s="57"/>
      <c r="AP49" s="57"/>
      <c r="AQ49" s="57"/>
      <c r="AR49" s="57"/>
      <c r="AS49" s="57" t="str">
        <f>+AN10</f>
        <v>Emulsión asfaltica CRR-1</v>
      </c>
      <c r="AT49" s="59"/>
      <c r="AU49" s="57"/>
      <c r="AV49" s="57"/>
      <c r="AW49" s="57"/>
      <c r="AX49" s="57"/>
      <c r="AY49" s="39" t="str">
        <f t="shared" si="5"/>
        <v>Emulsión asfaltica CRR-1</v>
      </c>
      <c r="AZ49" s="40"/>
    </row>
    <row r="50" spans="1:52" x14ac:dyDescent="0.25">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D50" s="97"/>
      <c r="AE50" s="97"/>
      <c r="AF50" s="97"/>
      <c r="AI50" s="50"/>
      <c r="AJ50" s="108"/>
      <c r="AK50" s="108"/>
      <c r="AL50" s="108"/>
      <c r="AM50" s="108"/>
      <c r="AN50" s="108"/>
      <c r="AO50" s="108"/>
      <c r="AP50" s="108"/>
      <c r="AQ50" s="108"/>
      <c r="AR50" s="108"/>
      <c r="AS50" s="108"/>
      <c r="AT50" s="50"/>
      <c r="AU50" s="108"/>
      <c r="AV50" s="108"/>
      <c r="AW50" s="108"/>
      <c r="AX50" s="108"/>
      <c r="AY50" s="108"/>
      <c r="AZ50" s="109"/>
    </row>
    <row r="51" spans="1:52" x14ac:dyDescent="0.25">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D51" s="97"/>
      <c r="AE51" s="97"/>
      <c r="AF51" s="96"/>
      <c r="AI51" s="50"/>
      <c r="AJ51" s="108"/>
      <c r="AK51" s="108"/>
      <c r="AL51" s="108"/>
      <c r="AM51" s="108"/>
      <c r="AN51" s="108"/>
      <c r="AO51" s="108"/>
      <c r="AP51" s="108"/>
      <c r="AQ51" s="108"/>
      <c r="AR51" s="108"/>
      <c r="AS51" s="108"/>
      <c r="AT51" s="50"/>
      <c r="AU51" s="108"/>
      <c r="AV51" s="108"/>
      <c r="AW51" s="108"/>
      <c r="AX51" s="108"/>
      <c r="AY51" s="108"/>
      <c r="AZ51" s="109"/>
    </row>
    <row r="52" spans="1:52" x14ac:dyDescent="0.25">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D52" s="96"/>
      <c r="AE52" s="96"/>
      <c r="AF52" s="100"/>
      <c r="AI52" s="110"/>
      <c r="AJ52" s="111"/>
      <c r="AK52" s="111"/>
      <c r="AL52" s="111"/>
      <c r="AM52" s="111"/>
      <c r="AN52" s="111"/>
      <c r="AO52" s="111"/>
      <c r="AP52" s="111"/>
      <c r="AQ52" s="111"/>
      <c r="AR52" s="111"/>
      <c r="AS52" s="111"/>
      <c r="AT52" s="110"/>
      <c r="AU52" s="111"/>
      <c r="AV52" s="111"/>
      <c r="AW52" s="111"/>
      <c r="AX52" s="111"/>
      <c r="AY52" s="111"/>
      <c r="AZ52" s="112"/>
    </row>
    <row r="53" spans="1:52" x14ac:dyDescent="0.25">
      <c r="AD53" s="100"/>
      <c r="AE53" s="100"/>
      <c r="AF53" s="102"/>
    </row>
    <row r="54" spans="1:52" x14ac:dyDescent="0.25">
      <c r="AD54" s="102"/>
      <c r="AE54" s="102"/>
      <c r="AF54" s="101"/>
    </row>
    <row r="55" spans="1:52" x14ac:dyDescent="0.25">
      <c r="AD55" s="101"/>
      <c r="AE55" s="101"/>
      <c r="AF55" s="106"/>
    </row>
    <row r="56" spans="1:52" x14ac:dyDescent="0.25">
      <c r="AD56" s="106"/>
      <c r="AE56" s="106"/>
      <c r="AF56" s="106"/>
    </row>
    <row r="57" spans="1:52" x14ac:dyDescent="0.25">
      <c r="AD57" s="106"/>
      <c r="AE57" s="106"/>
      <c r="AF57" s="106"/>
    </row>
    <row r="58" spans="1:52" x14ac:dyDescent="0.25">
      <c r="AD58" s="106"/>
      <c r="AE58" s="106"/>
      <c r="AF58" s="98"/>
    </row>
    <row r="59" spans="1:52" x14ac:dyDescent="0.25">
      <c r="AD59" s="98"/>
      <c r="AE59" s="98"/>
    </row>
  </sheetData>
  <sheetProtection formatCells="0" formatColumns="0" formatRows="0"/>
  <mergeCells count="79">
    <mergeCell ref="AW3:AW6"/>
    <mergeCell ref="A43:Z43"/>
    <mergeCell ref="A45:Z45"/>
    <mergeCell ref="A1:D5"/>
    <mergeCell ref="E1:Z3"/>
    <mergeCell ref="AT3:AT6"/>
    <mergeCell ref="AU3:AU6"/>
    <mergeCell ref="AV3:AV6"/>
    <mergeCell ref="B11:H11"/>
    <mergeCell ref="I11:Y11"/>
    <mergeCell ref="AD11:AD13"/>
    <mergeCell ref="AE11:AE13"/>
    <mergeCell ref="AF11:AF13"/>
    <mergeCell ref="B12:H12"/>
    <mergeCell ref="I12:Y13"/>
    <mergeCell ref="B14:Y14"/>
    <mergeCell ref="BB6:BM6"/>
    <mergeCell ref="T7:Y7"/>
    <mergeCell ref="V8:Y8"/>
    <mergeCell ref="AD8:AD10"/>
    <mergeCell ref="AE8:AE10"/>
    <mergeCell ref="AF8:AF10"/>
    <mergeCell ref="B9:Y9"/>
    <mergeCell ref="G10:Z10"/>
    <mergeCell ref="AX3:AX6"/>
    <mergeCell ref="AY3:AY6"/>
    <mergeCell ref="AZ3:AZ6"/>
    <mergeCell ref="E4:T4"/>
    <mergeCell ref="U4:Z4"/>
    <mergeCell ref="E5:Z5"/>
    <mergeCell ref="AD6:AF6"/>
    <mergeCell ref="AI6:AS6"/>
    <mergeCell ref="AD14:AD16"/>
    <mergeCell ref="AE14:AE16"/>
    <mergeCell ref="AF14:AF16"/>
    <mergeCell ref="B16:H16"/>
    <mergeCell ref="I16:Y16"/>
    <mergeCell ref="AD17:AD19"/>
    <mergeCell ref="AE17:AE19"/>
    <mergeCell ref="AF17:AF19"/>
    <mergeCell ref="B18:H18"/>
    <mergeCell ref="I18:Y18"/>
    <mergeCell ref="B19:H19"/>
    <mergeCell ref="I19:Y19"/>
    <mergeCell ref="B22:H22"/>
    <mergeCell ref="I22:J22"/>
    <mergeCell ref="N22:O22"/>
    <mergeCell ref="B17:H17"/>
    <mergeCell ref="I17:Y17"/>
    <mergeCell ref="B20:H20"/>
    <mergeCell ref="I20:Y20"/>
    <mergeCell ref="B21:H21"/>
    <mergeCell ref="I21:Y21"/>
    <mergeCell ref="AD21:AF21"/>
    <mergeCell ref="I25:Y25"/>
    <mergeCell ref="AD29:AD31"/>
    <mergeCell ref="AE29:AE31"/>
    <mergeCell ref="AF29:AF31"/>
    <mergeCell ref="AD26:AD28"/>
    <mergeCell ref="AE26:AE28"/>
    <mergeCell ref="AF26:AF28"/>
    <mergeCell ref="I29:Y29"/>
    <mergeCell ref="I30:Y30"/>
    <mergeCell ref="I27:Y27"/>
    <mergeCell ref="B23:H23"/>
    <mergeCell ref="I23:Y23"/>
    <mergeCell ref="AD23:AD25"/>
    <mergeCell ref="AE23:AE25"/>
    <mergeCell ref="AF23:AF25"/>
    <mergeCell ref="B24:H24"/>
    <mergeCell ref="I24:Y24"/>
    <mergeCell ref="AD33:AE33"/>
    <mergeCell ref="AF33:AF40"/>
    <mergeCell ref="AD39:AE39"/>
    <mergeCell ref="A49:Z51"/>
    <mergeCell ref="A47:Z47"/>
    <mergeCell ref="A48:Z48"/>
    <mergeCell ref="B33:Y40"/>
    <mergeCell ref="A41:B41"/>
  </mergeCells>
  <conditionalFormatting sqref="I30">
    <cfRule type="cellIs" dxfId="1" priority="2" operator="lessThan">
      <formula>$I$29</formula>
    </cfRule>
  </conditionalFormatting>
  <conditionalFormatting sqref="AB8">
    <cfRule type="cellIs" dxfId="0" priority="1" operator="greaterThan">
      <formula>$AB$10</formula>
    </cfRule>
  </conditionalFormatting>
  <dataValidations count="6">
    <dataValidation type="list" allowBlank="1" showInputMessage="1" showErrorMessage="1" sqref="AA7">
      <formula1>$AH$7:$AH$17</formula1>
    </dataValidation>
    <dataValidation type="list" allowBlank="1" showInputMessage="1" showErrorMessage="1" sqref="I27:Y27">
      <formula1>$AC$7:$AC$10</formula1>
    </dataValidation>
    <dataValidation type="list" allowBlank="1" showInputMessage="1" showErrorMessage="1" sqref="AA43">
      <formula1>$AD$23:$AD$29</formula1>
    </dataValidation>
    <dataValidation type="list" allowBlank="1" showInputMessage="1" showErrorMessage="1" sqref="I11:Y11">
      <formula1>$AO$8:$AO$13</formula1>
    </dataValidation>
    <dataValidation type="list" allowBlank="1" showInputMessage="1" showErrorMessage="1" sqref="I19:Y19">
      <formula1>$AB$16:$AB$19</formula1>
    </dataValidation>
    <dataValidation type="list" allowBlank="1" showInputMessage="1" showErrorMessage="1" sqref="A47">
      <formula1>$AD$40:$AD$42</formula1>
    </dataValidation>
  </dataValidations>
  <printOptions horizontalCentered="1"/>
  <pageMargins left="0.59055118110236227" right="0.39370078740157483" top="0.39370078740157483" bottom="0.59055118110236227" header="0" footer="0.19685039370078741"/>
  <pageSetup orientation="portrait" r:id="rId1"/>
  <headerFooter scaleWithDoc="0">
    <oddFooter xml:space="preserve">&amp;L&amp;"Arial,Normal"&amp;6Calle 26 No.69-76 Edificio Elemento Torre 1, Piso 3 – C.P. 111071
PBX: 3779555 – Información: Línea 195
Sede Operativa - Atención al Ciudadano: Calle 22D No. 120-40
www.umv.gov.co&amp;C&amp;"Arial,Normal"&amp;6Página 1 de 1&amp;R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
  <sheetViews>
    <sheetView workbookViewId="0">
      <selection activeCell="E6" sqref="E6"/>
    </sheetView>
  </sheetViews>
  <sheetFormatPr baseColWidth="10" defaultRowHeight="14.5" x14ac:dyDescent="0.35"/>
  <cols>
    <col min="5" max="5" width="41.6328125" customWidth="1"/>
  </cols>
  <sheetData>
    <row r="2" spans="2:8" ht="15" thickBot="1" x14ac:dyDescent="0.4"/>
    <row r="3" spans="2:8" ht="15.5" x14ac:dyDescent="0.35">
      <c r="B3" s="205" t="s">
        <v>130</v>
      </c>
      <c r="C3" s="207" t="s">
        <v>131</v>
      </c>
      <c r="D3" s="208"/>
      <c r="E3" s="209"/>
      <c r="F3" s="206" t="s">
        <v>132</v>
      </c>
      <c r="G3" s="210" t="s">
        <v>133</v>
      </c>
      <c r="H3" s="211"/>
    </row>
    <row r="4" spans="2:8" ht="191" customHeight="1" thickBot="1" x14ac:dyDescent="0.4">
      <c r="B4" s="203">
        <v>1</v>
      </c>
      <c r="C4" s="212" t="s">
        <v>136</v>
      </c>
      <c r="D4" s="213"/>
      <c r="E4" s="214"/>
      <c r="F4" s="204" t="s">
        <v>135</v>
      </c>
      <c r="G4" s="215" t="s">
        <v>134</v>
      </c>
      <c r="H4" s="216"/>
    </row>
  </sheetData>
  <mergeCells count="4">
    <mergeCell ref="C3:E3"/>
    <mergeCell ref="G3:H3"/>
    <mergeCell ref="C4:E4"/>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GLAB-FM-118-V1</vt:lpstr>
      <vt:lpstr>Control de cambios </vt:lpstr>
      <vt:lpstr>'GLAB-FM-118-V1'!Área_de_impresión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Daniela Flórez Barón</dc:creator>
  <cp:lastModifiedBy>Julio Cesar Guapacha Osorio</cp:lastModifiedBy>
  <cp:lastPrinted>2023-09-12T19:03:50Z</cp:lastPrinted>
  <dcterms:created xsi:type="dcterms:W3CDTF">2022-08-23T12:37:43Z</dcterms:created>
  <dcterms:modified xsi:type="dcterms:W3CDTF">2025-02-03T15:42:37Z</dcterms:modified>
</cp:coreProperties>
</file>