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Lizarazo\Desktop\Para publicar\"/>
    </mc:Choice>
  </mc:AlternateContent>
  <xr:revisionPtr revIDLastSave="0" documentId="8_{AD79E95E-A944-4B78-BC00-D0286842E14D}" xr6:coauthVersionLast="47" xr6:coauthVersionMax="47" xr10:uidLastSave="{00000000-0000-0000-0000-000000000000}"/>
  <bookViews>
    <workbookView xWindow="-110" yWindow="-110" windowWidth="19420" windowHeight="10300" firstSheet="11" activeTab="11" xr2:uid="{00000000-000D-0000-FFFF-FFFF00000000}"/>
  </bookViews>
  <sheets>
    <sheet name="GRADACION, LIMITES, E.A.petreos" sheetId="1" state="hidden" r:id="rId1"/>
    <sheet name="PROCTOR MODIFICADO" sheetId="45" state="hidden" r:id="rId2"/>
    <sheet name="PESO ESP. ARENA, ANGULAR. " sheetId="6" state="hidden" r:id="rId3"/>
    <sheet name="DESGASTES ANGEL. MICROD" sheetId="8" state="hidden" r:id="rId4"/>
    <sheet name="PESO UNITARIO" sheetId="9" state="hidden" r:id="rId5"/>
    <sheet name="PROCTOR, CBR LAB." sheetId="2" state="hidden" r:id="rId6"/>
    <sheet name="CBR INALTERADO" sheetId="40" state="hidden" r:id="rId7"/>
    <sheet name="CONO ARENA" sheetId="10" state="hidden" r:id="rId8"/>
    <sheet name="APIQUES Y CONO DINAMICO" sheetId="11" state="hidden" r:id="rId9"/>
    <sheet name="INMERSION-COMPRESION" sheetId="13" state="hidden" r:id="rId10"/>
    <sheet name="REGISTRO MUESTRAS" sheetId="27" state="hidden" r:id="rId11"/>
    <sheet name="MARSHALL MEZCLA" sheetId="14" r:id="rId12"/>
    <sheet name="PESO ESPEC. AGREG. GRUESO" sheetId="20" state="hidden" r:id="rId13"/>
    <sheet name="RICE" sheetId="42" state="hidden" r:id="rId14"/>
    <sheet name="CBR INALTERADO " sheetId="15" state="hidden" r:id="rId15"/>
    <sheet name="SOLIDEZ" sheetId="16" state="hidden" r:id="rId16"/>
    <sheet name="EMULSION" sheetId="35" state="hidden" r:id="rId17"/>
    <sheet name="EXTRACCION Y GRADACION RAP" sheetId="17" state="hidden" r:id="rId18"/>
    <sheet name="ASFALTO SOLIDO" sheetId="24" state="hidden" r:id="rId19"/>
    <sheet name=" CONTROL DIARIO RAP" sheetId="22" state="hidden" r:id="rId20"/>
    <sheet name="CONCRETOS" sheetId="25" state="hidden" r:id="rId21"/>
    <sheet name="recepcion de muestras" sheetId="30" state="hidden" r:id="rId22"/>
    <sheet name="informa muestra mezcla" sheetId="29" state="hidden" r:id="rId23"/>
    <sheet name="10% DE FINOS" sheetId="36" state="hidden" r:id="rId24"/>
    <sheet name="MASA UNITARIA MEZCLA" sheetId="33" state="hidden" r:id="rId25"/>
    <sheet name="TERRONES DE ARCILLA" sheetId="34" state="hidden" r:id="rId26"/>
    <sheet name="EXTRACCION  NUCLEOS" sheetId="37" state="hidden" r:id="rId27"/>
    <sheet name="HUMEDAD NATURAL" sheetId="46" state="hidden" r:id="rId28"/>
    <sheet name="ALARG Y APLAN CARAS FRACT." sheetId="41" state="hidden" r:id="rId29"/>
    <sheet name="CONTROL Y SEGUIMIENTO" sheetId="43" state="hidden" r:id="rId30"/>
    <sheet name="CONTROL DE TEMPERATURAS TANQUES" sheetId="44" state="hidden" r:id="rId31"/>
    <sheet name="DENSIDADES CONO ARENA" sheetId="47" state="hidden" r:id="rId32"/>
    <sheet name="GRADACION, LIMITES, bases y sub" sheetId="48" state="hidden" r:id="rId33"/>
  </sheets>
  <externalReferences>
    <externalReference r:id="rId34"/>
    <externalReference r:id="rId35"/>
  </externalReferences>
  <definedNames>
    <definedName name="\0" localSheetId="8">#REF!</definedName>
    <definedName name="\0" localSheetId="14">#REF!</definedName>
    <definedName name="\0" localSheetId="30">#REF!</definedName>
    <definedName name="\0" localSheetId="31">#REF!</definedName>
    <definedName name="\0" localSheetId="32">#REF!</definedName>
    <definedName name="\0" localSheetId="27">#REF!</definedName>
    <definedName name="\0" localSheetId="2">#REF!</definedName>
    <definedName name="\0" localSheetId="15">#REF!</definedName>
    <definedName name="\0">#REF!</definedName>
    <definedName name="\d" localSheetId="8">#REF!</definedName>
    <definedName name="\d" localSheetId="14">#REF!</definedName>
    <definedName name="\d" localSheetId="30">#REF!</definedName>
    <definedName name="\d" localSheetId="31">#REF!</definedName>
    <definedName name="\d" localSheetId="32">#REF!</definedName>
    <definedName name="\d" localSheetId="27">#REF!</definedName>
    <definedName name="\d" localSheetId="2">#REF!</definedName>
    <definedName name="\d" localSheetId="15">#REF!</definedName>
    <definedName name="\d">#REF!</definedName>
    <definedName name="\g" localSheetId="8">#REF!</definedName>
    <definedName name="\g" localSheetId="14">#REF!</definedName>
    <definedName name="\g" localSheetId="30">#REF!</definedName>
    <definedName name="\g" localSheetId="31">#REF!</definedName>
    <definedName name="\g" localSheetId="32">#REF!</definedName>
    <definedName name="\g" localSheetId="27">#REF!</definedName>
    <definedName name="\g" localSheetId="2">#REF!</definedName>
    <definedName name="\g" localSheetId="15">#REF!</definedName>
    <definedName name="\g">#REF!</definedName>
    <definedName name="\m" localSheetId="30">#REF!</definedName>
    <definedName name="\m" localSheetId="31">#REF!</definedName>
    <definedName name="\m" localSheetId="32">#REF!</definedName>
    <definedName name="\m" localSheetId="27">#REF!</definedName>
    <definedName name="\m">#REF!</definedName>
    <definedName name="\n" localSheetId="30">#REF!</definedName>
    <definedName name="\n" localSheetId="31">#REF!</definedName>
    <definedName name="\n" localSheetId="32">#REF!</definedName>
    <definedName name="\n" localSheetId="27">#REF!</definedName>
    <definedName name="\n">#REF!</definedName>
    <definedName name="\p" localSheetId="30">#REF!</definedName>
    <definedName name="\p" localSheetId="31">#REF!</definedName>
    <definedName name="\p" localSheetId="32">#REF!</definedName>
    <definedName name="\p" localSheetId="27">#REF!</definedName>
    <definedName name="\p">#REF!</definedName>
    <definedName name="\w" localSheetId="30">#REF!</definedName>
    <definedName name="\w" localSheetId="31">#REF!</definedName>
    <definedName name="\w" localSheetId="32">#REF!</definedName>
    <definedName name="\w" localSheetId="27">#REF!</definedName>
    <definedName name="\w">#REF!</definedName>
    <definedName name="_a03" localSheetId="30">#REF!</definedName>
    <definedName name="_a03" localSheetId="31">#REF!</definedName>
    <definedName name="_a03" localSheetId="32">#REF!</definedName>
    <definedName name="_a03" localSheetId="27">#REF!</definedName>
    <definedName name="_a03">#REF!</definedName>
    <definedName name="_A1" localSheetId="30">#REF!</definedName>
    <definedName name="_A1" localSheetId="31">#REF!</definedName>
    <definedName name="_A1" localSheetId="32">#REF!</definedName>
    <definedName name="_A1" localSheetId="27">#REF!</definedName>
    <definedName name="_A1">#REF!</definedName>
    <definedName name="_A25" localSheetId="30">#REF!</definedName>
    <definedName name="_A25" localSheetId="31">#REF!</definedName>
    <definedName name="_A25" localSheetId="32">#REF!</definedName>
    <definedName name="_A25" localSheetId="27">#REF!</definedName>
    <definedName name="_A25">#REF!</definedName>
    <definedName name="_ddd1" localSheetId="30">#REF!</definedName>
    <definedName name="_ddd1" localSheetId="31">#REF!</definedName>
    <definedName name="_ddd1" localSheetId="32">#REF!</definedName>
    <definedName name="_ddd1" localSheetId="27">#REF!</definedName>
    <definedName name="_ddd1">#REF!</definedName>
    <definedName name="_JJ1" localSheetId="30">#REF!</definedName>
    <definedName name="_JJ1" localSheetId="31">#REF!</definedName>
    <definedName name="_JJ1" localSheetId="32">#REF!</definedName>
    <definedName name="_JJ1" localSheetId="27">#REF!</definedName>
    <definedName name="_JJ1">#REF!</definedName>
    <definedName name="_K1" localSheetId="30">#REF!</definedName>
    <definedName name="_K1" localSheetId="31">#REF!</definedName>
    <definedName name="_K1" localSheetId="32">#REF!</definedName>
    <definedName name="_K1" localSheetId="27">#REF!</definedName>
    <definedName name="_K1">#REF!</definedName>
    <definedName name="_L1" localSheetId="30">#REF!</definedName>
    <definedName name="_L1" localSheetId="31">#REF!</definedName>
    <definedName name="_L1" localSheetId="32">#REF!</definedName>
    <definedName name="_L1" localSheetId="27">#REF!</definedName>
    <definedName name="_L1">#REF!</definedName>
    <definedName name="_L2" localSheetId="30">#REF!</definedName>
    <definedName name="_L2" localSheetId="31">#REF!</definedName>
    <definedName name="_L2" localSheetId="32">#REF!</definedName>
    <definedName name="_L2" localSheetId="27">#REF!</definedName>
    <definedName name="_L2">#REF!</definedName>
    <definedName name="_Regression_Out" localSheetId="8" hidden="1">[1]L!#REF!</definedName>
    <definedName name="_Regression_Out" localSheetId="30" hidden="1">[1]L!#REF!</definedName>
    <definedName name="_Regression_Out" localSheetId="31" hidden="1">[1]L!#REF!</definedName>
    <definedName name="_Regression_Out" localSheetId="32" hidden="1">[1]L!#REF!</definedName>
    <definedName name="_Regression_Out" localSheetId="27" hidden="1">[1]L!#REF!</definedName>
    <definedName name="_Regression_Out" localSheetId="2" hidden="1">[1]L!#REF!</definedName>
    <definedName name="_Regression_Out" localSheetId="1" hidden="1">[1]L!#REF!</definedName>
    <definedName name="_Regression_Out" hidden="1">[1]L!#REF!</definedName>
    <definedName name="A" localSheetId="30">#REF!</definedName>
    <definedName name="A" localSheetId="31">#REF!</definedName>
    <definedName name="A" localSheetId="32">#REF!</definedName>
    <definedName name="A" localSheetId="27">#REF!</definedName>
    <definedName name="A" localSheetId="1">#REF!</definedName>
    <definedName name="A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27">#REF!</definedName>
    <definedName name="A_IMPRESIÓN_IM" localSheetId="1">#REF!</definedName>
    <definedName name="A_IMPRESIÓN_IM">#REF!</definedName>
    <definedName name="AAAA" localSheetId="30">#REF!</definedName>
    <definedName name="AAAA" localSheetId="31">#REF!</definedName>
    <definedName name="AAAA" localSheetId="32">#REF!</definedName>
    <definedName name="AAAA" localSheetId="27">#REF!</definedName>
    <definedName name="AAAA" localSheetId="1">#REF!</definedName>
    <definedName name="AAAA">#REF!</definedName>
    <definedName name="AAAAA" localSheetId="30">#REF!</definedName>
    <definedName name="AAAAA" localSheetId="31">#REF!</definedName>
    <definedName name="AAAAA" localSheetId="32">#REF!</definedName>
    <definedName name="AAAAA" localSheetId="27">#REF!</definedName>
    <definedName name="AAAAA">#REF!</definedName>
    <definedName name="AAAAAA" localSheetId="30">#REF!</definedName>
    <definedName name="AAAAAA" localSheetId="31">#REF!</definedName>
    <definedName name="AAAAAA" localSheetId="32">#REF!</definedName>
    <definedName name="AAAAAA" localSheetId="27">#REF!</definedName>
    <definedName name="AAAAAA">#REF!</definedName>
    <definedName name="_xlnm.Print_Area" localSheetId="19">' CONTROL DIARIO RAP'!$A$1:$L$54</definedName>
    <definedName name="_xlnm.Print_Area" localSheetId="23">'10% DE FINOS'!$A$1:$J$45</definedName>
    <definedName name="_xlnm.Print_Area" localSheetId="28">'ALARG Y APLAN CARAS FRACT.'!$A$1:$J$47</definedName>
    <definedName name="_xlnm.Print_Area" localSheetId="8">'APIQUES Y CONO DINAMICO'!$A$1:$T$61</definedName>
    <definedName name="_xlnm.Print_Area" localSheetId="18">'ASFALTO SOLIDO'!$A$1:$H$30</definedName>
    <definedName name="_xlnm.Print_Area" localSheetId="6">'CBR INALTERADO'!$A$1:$N$61</definedName>
    <definedName name="_xlnm.Print_Area" localSheetId="14">'CBR INALTERADO '!$A$1:$O$58</definedName>
    <definedName name="_xlnm.Print_Area" localSheetId="20">CONCRETOS!$A$1:$T$48</definedName>
    <definedName name="_xlnm.Print_Area" localSheetId="7">'CONO ARENA'!$A$1:$I$47</definedName>
    <definedName name="_xlnm.Print_Area" localSheetId="30">'CONTROL DE TEMPERATURAS TANQUES'!$A$1:$J$41</definedName>
    <definedName name="_xlnm.Print_Area" localSheetId="29">'CONTROL Y SEGUIMIENTO'!$A$1:$H$31</definedName>
    <definedName name="_xlnm.Print_Area" localSheetId="31">'DENSIDADES CONO ARENA'!$A$1:$G$43</definedName>
    <definedName name="_xlnm.Print_Area" localSheetId="3">'DESGASTES ANGEL. MICROD'!$A$1:$I$65</definedName>
    <definedName name="_xlnm.Print_Area" localSheetId="16">EMULSION!$A$1:$J$48</definedName>
    <definedName name="_xlnm.Print_Area" localSheetId="26">'EXTRACCION  NUCLEOS'!$A$1:$N$40</definedName>
    <definedName name="_xlnm.Print_Area" localSheetId="17">'EXTRACCION Y GRADACION RAP'!$A$1:$M$88</definedName>
    <definedName name="_xlnm.Print_Area" localSheetId="32">'GRADACION, LIMITES, bases y sub'!$A$1:$J$66</definedName>
    <definedName name="_xlnm.Print_Area" localSheetId="0">'GRADACION, LIMITES, E.A.petreos'!$A$1:$J$68</definedName>
    <definedName name="_xlnm.Print_Area" localSheetId="27">'HUMEDAD NATURAL'!$A$1:$I$36</definedName>
    <definedName name="_xlnm.Print_Area" localSheetId="22">'informa muestra mezcla'!$A$1:$I$47</definedName>
    <definedName name="_xlnm.Print_Area" localSheetId="9">'INMERSION-COMPRESION'!$A$1:$N$33</definedName>
    <definedName name="_xlnm.Print_Area" localSheetId="11">'MARSHALL MEZCLA'!$A$1:$AD$45</definedName>
    <definedName name="_xlnm.Print_Area" localSheetId="24">'MASA UNITARIA MEZCLA'!$A$1:$I$29</definedName>
    <definedName name="_xlnm.Print_Area" localSheetId="2">'PESO ESP. ARENA, ANGULAR. '!$A$1:$J$55</definedName>
    <definedName name="_xlnm.Print_Area" localSheetId="12">'PESO ESPEC. AGREG. GRUESO'!$A$1:$K$29</definedName>
    <definedName name="_xlnm.Print_Area" localSheetId="4">'PESO UNITARIO'!$A$1:$J$28</definedName>
    <definedName name="_xlnm.Print_Area" localSheetId="1">'PROCTOR MODIFICADO'!$A$1:$L$58</definedName>
    <definedName name="_xlnm.Print_Area" localSheetId="5">'PROCTOR, CBR LAB.'!$A$1:$K$68</definedName>
    <definedName name="_xlnm.Print_Area" localSheetId="10">'REGISTRO MUESTRAS'!$A$2:$Y$33</definedName>
    <definedName name="_xlnm.Print_Area" localSheetId="13">RICE!$A$1:$I$57</definedName>
    <definedName name="_xlnm.Print_Area" localSheetId="15">SOLIDEZ!$A$1:$J$53</definedName>
    <definedName name="_xlnm.Print_Area" localSheetId="25">'TERRONES DE ARCILLA'!$A$1:$J$41</definedName>
    <definedName name="CARLOS" localSheetId="8">#REF!</definedName>
    <definedName name="CARLOS" localSheetId="14">#REF!</definedName>
    <definedName name="CARLOS" localSheetId="30">#REF!</definedName>
    <definedName name="CARLOS" localSheetId="31">#REF!</definedName>
    <definedName name="CARLOS" localSheetId="32">#REF!</definedName>
    <definedName name="CARLOS" localSheetId="27">#REF!</definedName>
    <definedName name="CARLOS" localSheetId="2">#REF!</definedName>
    <definedName name="CARLOS" localSheetId="15">#REF!</definedName>
    <definedName name="CARLOS">#REF!</definedName>
    <definedName name="Clasificacion" localSheetId="30">[2]!Clasificacion</definedName>
    <definedName name="Clasificacion" localSheetId="31">[2]!Clasificacion</definedName>
    <definedName name="Clasificacion" localSheetId="32">[2]!Clasificacion</definedName>
    <definedName name="Clasificacion">[2]!Clasificacion</definedName>
    <definedName name="CUA" localSheetId="8">#REF!</definedName>
    <definedName name="CUA" localSheetId="14">#REF!</definedName>
    <definedName name="CUA" localSheetId="30">#REF!</definedName>
    <definedName name="CUA" localSheetId="31">#REF!</definedName>
    <definedName name="CUA" localSheetId="32">#REF!</definedName>
    <definedName name="CUA" localSheetId="27">#REF!</definedName>
    <definedName name="CUA" localSheetId="2">#REF!</definedName>
    <definedName name="CUA" localSheetId="1">#REF!</definedName>
    <definedName name="CUA" localSheetId="15">#REF!</definedName>
    <definedName name="CUA">#REF!</definedName>
    <definedName name="CUADR1" localSheetId="8">#REF!</definedName>
    <definedName name="CUADR1" localSheetId="14">#REF!</definedName>
    <definedName name="CUADR1" localSheetId="30">#REF!</definedName>
    <definedName name="CUADR1" localSheetId="31">#REF!</definedName>
    <definedName name="CUADR1" localSheetId="32">#REF!</definedName>
    <definedName name="CUADR1" localSheetId="27">#REF!</definedName>
    <definedName name="CUADR1" localSheetId="2">#REF!</definedName>
    <definedName name="CUADR1" localSheetId="1">#REF!</definedName>
    <definedName name="CUADR1" localSheetId="15">#REF!</definedName>
    <definedName name="CUADR1">#REF!</definedName>
    <definedName name="CUADRO" localSheetId="8">#REF!</definedName>
    <definedName name="CUADRO" localSheetId="14">#REF!</definedName>
    <definedName name="CUADRO" localSheetId="30">#REF!</definedName>
    <definedName name="CUADRO" localSheetId="31">#REF!</definedName>
    <definedName name="CUADRO" localSheetId="32">#REF!</definedName>
    <definedName name="CUADRO" localSheetId="27">#REF!</definedName>
    <definedName name="CUADRO" localSheetId="2">#REF!</definedName>
    <definedName name="CUADRO" localSheetId="1">#REF!</definedName>
    <definedName name="CUADRO" localSheetId="15">#REF!</definedName>
    <definedName name="CUADRO">#REF!</definedName>
    <definedName name="D" localSheetId="30">#REF!</definedName>
    <definedName name="D" localSheetId="31">#REF!</definedName>
    <definedName name="D" localSheetId="32">#REF!</definedName>
    <definedName name="D" localSheetId="27">#REF!</definedName>
    <definedName name="D">#REF!</definedName>
    <definedName name="dddd" localSheetId="30">#REF!</definedName>
    <definedName name="dddd" localSheetId="31">#REF!</definedName>
    <definedName name="dddd" localSheetId="32">#REF!</definedName>
    <definedName name="dddd" localSheetId="27">#REF!</definedName>
    <definedName name="dddd">#REF!</definedName>
    <definedName name="dgdgdg" localSheetId="30">#REF!</definedName>
    <definedName name="dgdgdg" localSheetId="31">#REF!</definedName>
    <definedName name="dgdgdg" localSheetId="32">#REF!</definedName>
    <definedName name="dgdgdg" localSheetId="27">#REF!</definedName>
    <definedName name="dgdgdg">#REF!</definedName>
    <definedName name="DIANA" localSheetId="30">#REF!</definedName>
    <definedName name="DIANA" localSheetId="31">#REF!</definedName>
    <definedName name="DIANA" localSheetId="32">#REF!</definedName>
    <definedName name="DIANA" localSheetId="27">#REF!</definedName>
    <definedName name="DIANA">#REF!</definedName>
    <definedName name="DLKFK" localSheetId="30">#REF!</definedName>
    <definedName name="DLKFK" localSheetId="31">#REF!</definedName>
    <definedName name="DLKFK" localSheetId="32">#REF!</definedName>
    <definedName name="DLKFK" localSheetId="27">#REF!</definedName>
    <definedName name="DLKFK">#REF!</definedName>
    <definedName name="ff" localSheetId="30">#REF!</definedName>
    <definedName name="ff" localSheetId="31">#REF!</definedName>
    <definedName name="ff" localSheetId="32">#REF!</definedName>
    <definedName name="ff" localSheetId="27">#REF!</definedName>
    <definedName name="ff">#REF!</definedName>
    <definedName name="fff" localSheetId="30">#REF!</definedName>
    <definedName name="fff" localSheetId="31">#REF!</definedName>
    <definedName name="fff" localSheetId="32">#REF!</definedName>
    <definedName name="fff" localSheetId="27">#REF!</definedName>
    <definedName name="fff">#REF!</definedName>
    <definedName name="j" localSheetId="30">#REF!</definedName>
    <definedName name="j" localSheetId="31">#REF!</definedName>
    <definedName name="j" localSheetId="32">#REF!</definedName>
    <definedName name="j" localSheetId="27">#REF!</definedName>
    <definedName name="j">#REF!</definedName>
    <definedName name="J.J" localSheetId="30">#REF!</definedName>
    <definedName name="J.J" localSheetId="31">#REF!</definedName>
    <definedName name="J.J" localSheetId="32">#REF!</definedName>
    <definedName name="J.J" localSheetId="27">#REF!</definedName>
    <definedName name="J.J">#REF!</definedName>
    <definedName name="J.J5" localSheetId="30">#REF!</definedName>
    <definedName name="J.J5" localSheetId="31">#REF!</definedName>
    <definedName name="J.J5" localSheetId="32">#REF!</definedName>
    <definedName name="J.J5" localSheetId="27">#REF!</definedName>
    <definedName name="J.J5">#REF!</definedName>
    <definedName name="JAIME" localSheetId="30">#REF!</definedName>
    <definedName name="JAIME" localSheetId="31">#REF!</definedName>
    <definedName name="JAIME" localSheetId="32">#REF!</definedName>
    <definedName name="JAIME" localSheetId="27">#REF!</definedName>
    <definedName name="JAIME">#REF!</definedName>
    <definedName name="JJUUI" localSheetId="30">#REF!</definedName>
    <definedName name="JJUUI" localSheetId="31">#REF!</definedName>
    <definedName name="JJUUI" localSheetId="32">#REF!</definedName>
    <definedName name="JJUUI" localSheetId="27">#REF!</definedName>
    <definedName name="JJUUI">#REF!</definedName>
    <definedName name="JKJK" localSheetId="30">#REF!</definedName>
    <definedName name="JKJK" localSheetId="31">#REF!</definedName>
    <definedName name="JKJK" localSheetId="32">#REF!</definedName>
    <definedName name="JKJK" localSheetId="27">#REF!</definedName>
    <definedName name="JKJK">#REF!</definedName>
    <definedName name="jose" localSheetId="30">#REF!</definedName>
    <definedName name="jose" localSheetId="31">#REF!</definedName>
    <definedName name="jose" localSheetId="32">#REF!</definedName>
    <definedName name="jose" localSheetId="27">#REF!</definedName>
    <definedName name="jose">#REF!</definedName>
    <definedName name="JUAN" localSheetId="30">#REF!</definedName>
    <definedName name="JUAN" localSheetId="31">#REF!</definedName>
    <definedName name="JUAN" localSheetId="32">#REF!</definedName>
    <definedName name="JUAN" localSheetId="27">#REF!</definedName>
    <definedName name="JUAN">#REF!</definedName>
    <definedName name="julio" localSheetId="30">#REF!</definedName>
    <definedName name="julio" localSheetId="31">#REF!</definedName>
    <definedName name="julio" localSheetId="32">#REF!</definedName>
    <definedName name="julio" localSheetId="27">#REF!</definedName>
    <definedName name="julio">#REF!</definedName>
    <definedName name="JUSNSNS" localSheetId="30">#REF!</definedName>
    <definedName name="JUSNSNS" localSheetId="31">#REF!</definedName>
    <definedName name="JUSNSNS" localSheetId="32">#REF!</definedName>
    <definedName name="JUSNSNS" localSheetId="27">#REF!</definedName>
    <definedName name="JUSNSNS">#REF!</definedName>
    <definedName name="K" localSheetId="30">#REF!</definedName>
    <definedName name="K" localSheetId="31">#REF!</definedName>
    <definedName name="K" localSheetId="32">#REF!</definedName>
    <definedName name="K" localSheetId="27">#REF!</definedName>
    <definedName name="K">#REF!</definedName>
    <definedName name="KIU" localSheetId="30">#REF!</definedName>
    <definedName name="KIU" localSheetId="31">#REF!</definedName>
    <definedName name="KIU" localSheetId="32">#REF!</definedName>
    <definedName name="KIU" localSheetId="27">#REF!</definedName>
    <definedName name="KIU">#REF!</definedName>
    <definedName name="KJUI" localSheetId="30">#REF!</definedName>
    <definedName name="KJUI" localSheetId="31">#REF!</definedName>
    <definedName name="KJUI" localSheetId="32">#REF!</definedName>
    <definedName name="KJUI" localSheetId="27">#REF!</definedName>
    <definedName name="KJUI">#REF!</definedName>
    <definedName name="KOIUIYUU" localSheetId="30">#REF!</definedName>
    <definedName name="KOIUIYUU" localSheetId="31">#REF!</definedName>
    <definedName name="KOIUIYUU" localSheetId="32">#REF!</definedName>
    <definedName name="KOIUIYUU" localSheetId="27">#REF!</definedName>
    <definedName name="KOIUIYUU">#REF!</definedName>
    <definedName name="KOP" localSheetId="30">#REF!</definedName>
    <definedName name="KOP" localSheetId="31">#REF!</definedName>
    <definedName name="KOP" localSheetId="32">#REF!</definedName>
    <definedName name="KOP" localSheetId="27">#REF!</definedName>
    <definedName name="KOP">#REF!</definedName>
    <definedName name="KSUDUD" localSheetId="30">#REF!</definedName>
    <definedName name="KSUDUD" localSheetId="31">#REF!</definedName>
    <definedName name="KSUDUD" localSheetId="32">#REF!</definedName>
    <definedName name="KSUDUD" localSheetId="27">#REF!</definedName>
    <definedName name="KSUDUD">#REF!</definedName>
    <definedName name="LGSDGHGGSDF" localSheetId="30">#REF!</definedName>
    <definedName name="LGSDGHGGSDF" localSheetId="31">#REF!</definedName>
    <definedName name="LGSDGHGGSDF" localSheetId="32">#REF!</definedName>
    <definedName name="LGSDGHGGSDF" localSheetId="27">#REF!</definedName>
    <definedName name="LGSDGHGGSDF">#REF!</definedName>
    <definedName name="limite" localSheetId="30">#REF!</definedName>
    <definedName name="limite" localSheetId="31">#REF!</definedName>
    <definedName name="limite" localSheetId="32">#REF!</definedName>
    <definedName name="limite" localSheetId="27">#REF!</definedName>
    <definedName name="limite">#REF!</definedName>
    <definedName name="lll" localSheetId="30">#REF!</definedName>
    <definedName name="lll" localSheetId="31">#REF!</definedName>
    <definedName name="lll" localSheetId="32">#REF!</definedName>
    <definedName name="lll" localSheetId="27">#REF!</definedName>
    <definedName name="lll">#REF!</definedName>
    <definedName name="LUIS" localSheetId="30">#REF!</definedName>
    <definedName name="LUIS" localSheetId="31">#REF!</definedName>
    <definedName name="LUIS" localSheetId="32">#REF!</definedName>
    <definedName name="LUIS" localSheetId="27">#REF!</definedName>
    <definedName name="LUIS">#REF!</definedName>
    <definedName name="LUISJUAN" localSheetId="30">#REF!</definedName>
    <definedName name="LUISJUAN" localSheetId="31">#REF!</definedName>
    <definedName name="LUISJUAN" localSheetId="32">#REF!</definedName>
    <definedName name="LUISJUAN" localSheetId="27">#REF!</definedName>
    <definedName name="LUISJUAN">#REF!</definedName>
    <definedName name="NLL">"Rectángulo 9"</definedName>
    <definedName name="ÑÑ" localSheetId="30">#REF!</definedName>
    <definedName name="ÑÑ" localSheetId="31">#REF!</definedName>
    <definedName name="ÑÑ" localSheetId="32">#REF!</definedName>
    <definedName name="ÑÑ" localSheetId="27">#REF!</definedName>
    <definedName name="ÑÑ" localSheetId="1">#REF!</definedName>
    <definedName name="ÑÑ">#REF!</definedName>
    <definedName name="ÑÑÑ" localSheetId="30">#REF!</definedName>
    <definedName name="ÑÑÑ" localSheetId="31">#REF!</definedName>
    <definedName name="ÑÑÑ" localSheetId="32">#REF!</definedName>
    <definedName name="ÑÑÑ" localSheetId="27">#REF!</definedName>
    <definedName name="ÑÑÑ" localSheetId="1">#REF!</definedName>
    <definedName name="ÑÑÑ">#REF!</definedName>
    <definedName name="P" localSheetId="30">#REF!</definedName>
    <definedName name="P" localSheetId="31">#REF!</definedName>
    <definedName name="P" localSheetId="32">#REF!</definedName>
    <definedName name="P" localSheetId="27">#REF!</definedName>
    <definedName name="P" localSheetId="1">#REF!</definedName>
    <definedName name="P">#REF!</definedName>
    <definedName name="perfil" localSheetId="30">#REF!</definedName>
    <definedName name="perfil" localSheetId="31">#REF!</definedName>
    <definedName name="perfil" localSheetId="32">#REF!</definedName>
    <definedName name="perfil" localSheetId="27">#REF!</definedName>
    <definedName name="perfil">#REF!</definedName>
    <definedName name="PR" localSheetId="30">#REF!</definedName>
    <definedName name="PR" localSheetId="31">#REF!</definedName>
    <definedName name="PR" localSheetId="32">#REF!</definedName>
    <definedName name="PR" localSheetId="27">#REF!</definedName>
    <definedName name="PR">#REF!</definedName>
    <definedName name="sojo" localSheetId="30">#REF!</definedName>
    <definedName name="sojo" localSheetId="31">#REF!</definedName>
    <definedName name="sojo" localSheetId="32">#REF!</definedName>
    <definedName name="sojo" localSheetId="27">#REF!</definedName>
    <definedName name="sojo">#REF!</definedName>
    <definedName name="solver_cvg" localSheetId="8" hidden="1">0.001</definedName>
    <definedName name="solver_drv" localSheetId="8" hidden="1">1</definedName>
    <definedName name="solver_est" localSheetId="8" hidden="1">1</definedName>
    <definedName name="solver_itr" localSheetId="8" hidden="1">100</definedName>
    <definedName name="solver_lin" localSheetId="8" hidden="1">2</definedName>
    <definedName name="solver_neg" localSheetId="8" hidden="1">2</definedName>
    <definedName name="solver_num" localSheetId="8" hidden="1">0</definedName>
    <definedName name="solver_nwt" localSheetId="8" hidden="1">1</definedName>
    <definedName name="solver_opt" localSheetId="8" hidden="1">'APIQUES Y CONO DINAMICO'!#REF!</definedName>
    <definedName name="solver_pre" localSheetId="8" hidden="1">0.000001</definedName>
    <definedName name="solver_scl" localSheetId="8" hidden="1">2</definedName>
    <definedName name="solver_sho" localSheetId="8" hidden="1">2</definedName>
    <definedName name="solver_tim" localSheetId="8" hidden="1">100</definedName>
    <definedName name="solver_tol" localSheetId="8" hidden="1">0.05</definedName>
    <definedName name="solver_typ" localSheetId="8" hidden="1">1</definedName>
    <definedName name="solver_val" localSheetId="8" hidden="1">0</definedName>
    <definedName name="sososo" localSheetId="8">#REF!</definedName>
    <definedName name="sososo" localSheetId="14">#REF!</definedName>
    <definedName name="sososo" localSheetId="30">#REF!</definedName>
    <definedName name="sososo" localSheetId="31">#REF!</definedName>
    <definedName name="sososo" localSheetId="32">#REF!</definedName>
    <definedName name="sososo" localSheetId="27">#REF!</definedName>
    <definedName name="sososo" localSheetId="2">#REF!</definedName>
    <definedName name="sososo" localSheetId="15">#REF!</definedName>
    <definedName name="sososo">#REF!</definedName>
    <definedName name="Z_F7CC0B41_4D51_11D2_90DA_444553540000_.wvu.PrintArea" localSheetId="6" hidden="1">'CBR INALTERADO'!#REF!</definedName>
    <definedName name="Z_F7CC0B41_4D51_11D2_90DA_444553540000_.wvu.PrintArea" localSheetId="14" hidden="1">'CBR INALTERADO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1" i="47" l="1"/>
  <c r="AB41" i="47"/>
  <c r="K31" i="47"/>
  <c r="J31" i="47"/>
  <c r="I31" i="47"/>
  <c r="G18" i="47"/>
  <c r="G20" i="47" s="1"/>
  <c r="G22" i="47" s="1"/>
  <c r="F18" i="47"/>
  <c r="F20" i="47" s="1"/>
  <c r="F22" i="47" s="1"/>
  <c r="H30" i="41"/>
  <c r="P56" i="45" l="1"/>
  <c r="O56" i="45"/>
  <c r="N33" i="45"/>
  <c r="O33" i="45" s="1"/>
  <c r="M33" i="45"/>
  <c r="N32" i="45"/>
  <c r="O32" i="45" s="1"/>
  <c r="M32" i="45"/>
  <c r="N31" i="45"/>
  <c r="O31" i="45" s="1"/>
  <c r="M31" i="45"/>
  <c r="M26" i="45"/>
  <c r="M27" i="45" s="1"/>
  <c r="R18" i="45"/>
  <c r="P25" i="45" s="1"/>
  <c r="Q18" i="45"/>
  <c r="S25" i="45" s="1"/>
  <c r="R17" i="45"/>
  <c r="P23" i="45" s="1"/>
  <c r="Q17" i="45"/>
  <c r="S23" i="45" s="1"/>
  <c r="R16" i="45"/>
  <c r="Q21" i="45" s="1"/>
  <c r="Q16" i="45"/>
  <c r="O24" i="37"/>
  <c r="P23" i="37"/>
  <c r="P22" i="37"/>
  <c r="P21" i="37"/>
  <c r="P20" i="37"/>
  <c r="P19" i="37"/>
  <c r="O23" i="37"/>
  <c r="O22" i="37"/>
  <c r="O21" i="37"/>
  <c r="O20" i="37"/>
  <c r="O19" i="37"/>
  <c r="S17" i="37"/>
  <c r="W17" i="37"/>
  <c r="T17" i="37"/>
  <c r="V17" i="37"/>
  <c r="U17" i="37"/>
  <c r="S13" i="37"/>
  <c r="Q21" i="37"/>
  <c r="Q22" i="37"/>
  <c r="Q23" i="37"/>
  <c r="Q34" i="37"/>
  <c r="Q28" i="37"/>
  <c r="Q27" i="37"/>
  <c r="U21" i="37"/>
  <c r="Q19" i="37"/>
  <c r="O31" i="44"/>
  <c r="N31" i="44"/>
  <c r="M31" i="44"/>
  <c r="I31" i="41"/>
  <c r="H31" i="41"/>
  <c r="D30" i="41"/>
  <c r="I30" i="41" s="1"/>
  <c r="C30" i="41"/>
  <c r="I17" i="41"/>
  <c r="J17" i="41" s="1"/>
  <c r="F17" i="41"/>
  <c r="G17" i="41" s="1"/>
  <c r="I16" i="41"/>
  <c r="F16" i="41"/>
  <c r="C16" i="41"/>
  <c r="I20" i="40"/>
  <c r="P21" i="45" l="1"/>
  <c r="U23" i="45" s="1"/>
  <c r="Q25" i="45"/>
  <c r="V25" i="45" s="1"/>
  <c r="S21" i="45"/>
  <c r="X23" i="45" s="1"/>
  <c r="R21" i="45"/>
  <c r="W23" i="45" s="1"/>
  <c r="Q23" i="45"/>
  <c r="V23" i="45" s="1"/>
  <c r="V27" i="45" s="1"/>
  <c r="J31" i="41"/>
  <c r="J30" i="41"/>
  <c r="J16" i="41"/>
  <c r="G16" i="41"/>
  <c r="C92" i="40"/>
  <c r="D84" i="40"/>
  <c r="C84" i="40"/>
  <c r="C83" i="40"/>
  <c r="C82" i="40"/>
  <c r="C81" i="40"/>
  <c r="D80" i="40"/>
  <c r="C80" i="40"/>
  <c r="D35" i="40"/>
  <c r="Z32" i="40"/>
  <c r="Y32" i="40"/>
  <c r="X32" i="40"/>
  <c r="W32" i="40"/>
  <c r="V32" i="40"/>
  <c r="U32" i="40"/>
  <c r="T32" i="40"/>
  <c r="S32" i="40"/>
  <c r="R32" i="40"/>
  <c r="Q32" i="40"/>
  <c r="L32" i="40"/>
  <c r="Z31" i="40"/>
  <c r="Y31" i="40"/>
  <c r="X31" i="40"/>
  <c r="W31" i="40"/>
  <c r="V31" i="40"/>
  <c r="U31" i="40"/>
  <c r="T31" i="40"/>
  <c r="S31" i="40"/>
  <c r="R31" i="40"/>
  <c r="Q31" i="40"/>
  <c r="C91" i="40"/>
  <c r="C20" i="40"/>
  <c r="U25" i="45" l="1"/>
  <c r="X25" i="45"/>
  <c r="W27" i="45"/>
  <c r="W29" i="45" s="1"/>
  <c r="X27" i="45"/>
  <c r="V29" i="45"/>
  <c r="W25" i="45"/>
  <c r="D38" i="40"/>
  <c r="D81" i="40" s="1"/>
  <c r="F38" i="40"/>
  <c r="D82" i="40" s="1"/>
  <c r="H38" i="40"/>
  <c r="J38" i="40"/>
  <c r="D83" i="40" s="1"/>
  <c r="C90" i="40"/>
  <c r="D89" i="40"/>
  <c r="D90" i="40"/>
  <c r="C89" i="40"/>
  <c r="X29" i="45" l="1"/>
  <c r="Q30" i="45"/>
  <c r="S32" i="45" s="1"/>
  <c r="S34" i="45" s="1"/>
  <c r="S37" i="45" s="1"/>
  <c r="Q20" i="37"/>
  <c r="R38" i="45" l="1"/>
  <c r="R40" i="45" s="1"/>
  <c r="R42" i="45" s="1"/>
  <c r="Q30" i="37"/>
  <c r="I16" i="36" l="1"/>
  <c r="H16" i="36"/>
  <c r="I15" i="36"/>
  <c r="H15" i="36"/>
  <c r="I13" i="36"/>
  <c r="H13" i="36"/>
  <c r="I12" i="36"/>
  <c r="H12" i="36"/>
  <c r="I20" i="34"/>
  <c r="I19" i="34"/>
  <c r="I18" i="34"/>
  <c r="L39" i="25"/>
  <c r="S38" i="25"/>
  <c r="L38" i="25"/>
  <c r="L37" i="25"/>
  <c r="S36" i="25"/>
  <c r="L36" i="25"/>
  <c r="AC28" i="24"/>
  <c r="AB28" i="24"/>
  <c r="J43" i="22"/>
  <c r="J29" i="22"/>
  <c r="E43" i="22"/>
  <c r="E41" i="22"/>
  <c r="E38" i="22"/>
  <c r="E29" i="22"/>
  <c r="E27" i="22"/>
  <c r="E24" i="22"/>
  <c r="J15" i="22"/>
  <c r="E15" i="22"/>
  <c r="I14" i="36" l="1"/>
  <c r="I17" i="36" s="1"/>
  <c r="I18" i="36" s="1"/>
  <c r="H14" i="36"/>
  <c r="H17" i="36" s="1"/>
  <c r="H18" i="36" s="1"/>
  <c r="E13" i="22"/>
  <c r="E10" i="22"/>
  <c r="H19" i="36" l="1"/>
  <c r="L26" i="17"/>
  <c r="C18" i="17" l="1"/>
  <c r="E17" i="17"/>
  <c r="C15" i="17"/>
  <c r="C19" i="17" s="1"/>
  <c r="G12" i="17"/>
  <c r="I15" i="17" s="1"/>
  <c r="C77" i="15"/>
  <c r="D75" i="15"/>
  <c r="C75" i="15"/>
  <c r="D74" i="15"/>
  <c r="C74" i="15"/>
  <c r="D69" i="15"/>
  <c r="C69" i="15"/>
  <c r="D68" i="15"/>
  <c r="C68" i="15"/>
  <c r="D67" i="15"/>
  <c r="C67" i="15"/>
  <c r="D66" i="15"/>
  <c r="C66" i="15"/>
  <c r="D65" i="15"/>
  <c r="C65" i="15"/>
  <c r="F25" i="15"/>
  <c r="C76" i="15" s="1"/>
  <c r="J24" i="15"/>
  <c r="C24" i="15"/>
  <c r="J23" i="15"/>
  <c r="C23" i="15"/>
  <c r="J22" i="15"/>
  <c r="C22" i="15"/>
  <c r="J21" i="15"/>
  <c r="C21" i="15"/>
  <c r="J20" i="15"/>
  <c r="C20" i="15"/>
  <c r="J19" i="15"/>
  <c r="C19" i="15"/>
  <c r="J18" i="15"/>
  <c r="C18" i="15"/>
  <c r="J17" i="15"/>
  <c r="C17" i="15"/>
  <c r="J16" i="15"/>
  <c r="C16" i="15"/>
  <c r="AD44" i="10"/>
  <c r="AC44" i="10"/>
  <c r="L32" i="10"/>
  <c r="K32" i="10"/>
  <c r="J32" i="10"/>
  <c r="G32" i="10"/>
  <c r="H29" i="10"/>
  <c r="H19" i="10"/>
  <c r="H21" i="10" s="1"/>
  <c r="G19" i="10"/>
  <c r="G13" i="10"/>
  <c r="AD26" i="9"/>
  <c r="AC26" i="9"/>
  <c r="H21" i="9"/>
  <c r="H17" i="9"/>
  <c r="I13" i="9"/>
  <c r="H13" i="9"/>
  <c r="G13" i="9"/>
  <c r="H16" i="8"/>
  <c r="I17" i="17" l="1"/>
  <c r="G21" i="10"/>
  <c r="H17" i="8"/>
  <c r="H13" i="10"/>
  <c r="H23" i="10"/>
  <c r="H26" i="17"/>
  <c r="I25" i="17"/>
  <c r="I22" i="17"/>
  <c r="I21" i="17"/>
  <c r="I24" i="17"/>
  <c r="I23" i="17"/>
  <c r="I20" i="17"/>
  <c r="I18" i="17"/>
  <c r="I19" i="17"/>
  <c r="I16" i="17"/>
  <c r="J15" i="17" s="1"/>
  <c r="J16" i="17" s="1"/>
  <c r="G23" i="10" l="1"/>
  <c r="G30" i="10" s="1"/>
  <c r="G31" i="10" s="1"/>
  <c r="J17" i="17"/>
  <c r="J18" i="17" s="1"/>
  <c r="J19" i="17" s="1"/>
  <c r="H30" i="10"/>
  <c r="H31" i="10" s="1"/>
  <c r="N17" i="17" l="1"/>
  <c r="G33" i="10"/>
  <c r="H33" i="10"/>
  <c r="N19" i="17"/>
  <c r="J20" i="17"/>
  <c r="N18" i="17"/>
  <c r="J21" i="17" l="1"/>
  <c r="N20" i="17"/>
  <c r="N21" i="17" l="1"/>
  <c r="J22" i="17"/>
  <c r="N22" i="17" l="1"/>
  <c r="J23" i="17"/>
  <c r="J24" i="17" l="1"/>
  <c r="N24" i="17" s="1"/>
  <c r="N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mezcla asfaltica MD12 MD20 ó concreto MR43, 3000PSI, con acelerante o sin acelerante)</t>
        </r>
      </text>
    </comment>
    <comment ref="H9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solo aplica para mezcla asfaltica</t>
        </r>
      </text>
    </comment>
    <comment ref="E10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solo aplica para concreto</t>
        </r>
      </text>
    </comment>
    <comment ref="G10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solo aplica para concreto</t>
        </r>
      </text>
    </comment>
    <comment ref="D11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planta la esmeralda o planta de donde provenga la mezcla si es de contrato</t>
        </r>
      </text>
    </comment>
    <comment ref="G12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este numero se encuentra en el vale</t>
        </r>
      </text>
    </comment>
    <comment ref="D13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 ejemplo nombre de quien toma la muestra, si llueve u otra observacion importante</t>
        </r>
      </text>
    </comment>
  </commentList>
</comments>
</file>

<file path=xl/sharedStrings.xml><?xml version="1.0" encoding="utf-8"?>
<sst xmlns="http://schemas.openxmlformats.org/spreadsheetml/2006/main" count="2595" uniqueCount="1136">
  <si>
    <t>CÓDIGO: PRO-FM-027</t>
  </si>
  <si>
    <t>VERSIÓN: 5.0</t>
  </si>
  <si>
    <t>FECHA DE APLICACIÓN: SEPTIEMBRE DE 2013</t>
  </si>
  <si>
    <t>INFORMACION MUESTRA</t>
  </si>
  <si>
    <t>Código</t>
  </si>
  <si>
    <t>Fecha Ingreso:</t>
  </si>
  <si>
    <t xml:space="preserve">Proyecto </t>
  </si>
  <si>
    <t>Cliente</t>
  </si>
  <si>
    <t>Fuente</t>
  </si>
  <si>
    <t xml:space="preserve">Cantera </t>
  </si>
  <si>
    <t>Placa</t>
  </si>
  <si>
    <t>Remision</t>
  </si>
  <si>
    <t xml:space="preserve">Tipo Material </t>
  </si>
  <si>
    <t>Descripcion</t>
  </si>
  <si>
    <t>Color</t>
  </si>
  <si>
    <t xml:space="preserve">Dirección </t>
  </si>
  <si>
    <t>Sondeo #</t>
  </si>
  <si>
    <t>Muestra #</t>
  </si>
  <si>
    <t>,</t>
  </si>
  <si>
    <t xml:space="preserve">Profundidad </t>
  </si>
  <si>
    <t>LIMITE LIQUIDO Y PLASTICO</t>
  </si>
  <si>
    <t>Limite</t>
  </si>
  <si>
    <t>Liquido</t>
  </si>
  <si>
    <t>Plastico</t>
  </si>
  <si>
    <t>Golpes</t>
  </si>
  <si>
    <t>R#</t>
  </si>
  <si>
    <t>P-1</t>
  </si>
  <si>
    <t>P-2</t>
  </si>
  <si>
    <t>P-3</t>
  </si>
  <si>
    <t>Granulometria</t>
  </si>
  <si>
    <t>P-1 (HUMEDO)</t>
  </si>
  <si>
    <t>P-2 (SECO SIN LAVAR)</t>
  </si>
  <si>
    <t>HUMEDAD NATURAL</t>
  </si>
  <si>
    <t>P-3 (SECO LAVADO)</t>
  </si>
  <si>
    <t>2"</t>
  </si>
  <si>
    <t>1 1/2"</t>
  </si>
  <si>
    <t>1"</t>
  </si>
  <si>
    <t>3/4"</t>
  </si>
  <si>
    <t>1/2''</t>
  </si>
  <si>
    <t>3/8"</t>
  </si>
  <si>
    <t>No. 4</t>
  </si>
  <si>
    <t>No.10</t>
  </si>
  <si>
    <t>No 40</t>
  </si>
  <si>
    <t>No.80</t>
  </si>
  <si>
    <t>No.200</t>
  </si>
  <si>
    <t>Fondo</t>
  </si>
  <si>
    <t>Total</t>
  </si>
  <si>
    <t>diferencia</t>
  </si>
  <si>
    <t>EQUIVALENTE DE ARENA</t>
  </si>
  <si>
    <t>Prueba #</t>
  </si>
  <si>
    <t>Lectura de arena (pulg)</t>
  </si>
  <si>
    <t>Lectura de arcilla(pulg)</t>
  </si>
  <si>
    <t>Fecha Ensayo</t>
  </si>
  <si>
    <t>Realizó Limites:</t>
  </si>
  <si>
    <t>Realizó Granulometria :</t>
  </si>
  <si>
    <t xml:space="preserve">Reviso: </t>
  </si>
  <si>
    <t>Aprobo:</t>
  </si>
  <si>
    <t>CÓDIGO: PRO-FM-035</t>
  </si>
  <si>
    <t>PROYECTO:</t>
  </si>
  <si>
    <t>SITIO DE TOMA:</t>
  </si>
  <si>
    <t>FECHA INGRESO:</t>
  </si>
  <si>
    <t>MATERIAL:</t>
  </si>
  <si>
    <t>FECHA ENSAYO:</t>
  </si>
  <si>
    <t>PROFUNDIDAD:</t>
  </si>
  <si>
    <t>REFERENCIA No.</t>
  </si>
  <si>
    <t xml:space="preserve">ENSAYO DE ANALISIS GRANULOMETRICO    </t>
  </si>
  <si>
    <t>PRUEBA  No.</t>
  </si>
  <si>
    <t>No. de golpes</t>
  </si>
  <si>
    <t>DE AGREGADOS GRUESOS Y FINOS</t>
  </si>
  <si>
    <t>Molde No.</t>
  </si>
  <si>
    <t>I.N.V.    E - 213</t>
  </si>
  <si>
    <t>Peso muestra humeda + molde, gramos</t>
  </si>
  <si>
    <t>Peso molde, gramos</t>
  </si>
  <si>
    <t>Peso muestra humeda, gramos</t>
  </si>
  <si>
    <t>Humedad de Horno / Recipiente #</t>
  </si>
  <si>
    <t>Peso húmedo + recipiente</t>
  </si>
  <si>
    <t>Peso seco + recipiente</t>
  </si>
  <si>
    <t>Peso del recipiente</t>
  </si>
  <si>
    <t>% humedad (horno)</t>
  </si>
  <si>
    <t>% humedad promedio</t>
  </si>
  <si>
    <t>Peso muestra seca, gramos</t>
  </si>
  <si>
    <r>
      <t>Volumen del molde, cm</t>
    </r>
    <r>
      <rPr>
        <vertAlign val="superscript"/>
        <sz val="10"/>
        <rFont val="Arial"/>
        <family val="2"/>
      </rPr>
      <t>3</t>
    </r>
  </si>
  <si>
    <r>
      <t>Densidad muestra seca, gr/cm</t>
    </r>
    <r>
      <rPr>
        <vertAlign val="superscript"/>
        <sz val="10"/>
        <rFont val="Arial"/>
        <family val="2"/>
      </rPr>
      <t>3</t>
    </r>
  </si>
  <si>
    <t>RESULTADOS:</t>
  </si>
  <si>
    <t>Densidad Máxima</t>
  </si>
  <si>
    <t>Grs/cm3</t>
  </si>
  <si>
    <t xml:space="preserve">Humedad Optima  </t>
  </si>
  <si>
    <t>%</t>
  </si>
  <si>
    <t>OBSERVACIONES:</t>
  </si>
  <si>
    <t>Elaboró:</t>
  </si>
  <si>
    <t>Revisó:</t>
  </si>
  <si>
    <t>Aprobó:</t>
  </si>
  <si>
    <t>Firma:</t>
  </si>
  <si>
    <t>Nombre:</t>
  </si>
  <si>
    <t>Fuente:</t>
  </si>
  <si>
    <t>Fecha de Ensayo:</t>
  </si>
  <si>
    <t>Ps</t>
  </si>
  <si>
    <t>Humedad de Compactación</t>
  </si>
  <si>
    <t>Recipiente #</t>
  </si>
  <si>
    <t>P 1</t>
  </si>
  <si>
    <t>Grs</t>
  </si>
  <si>
    <t>P2</t>
  </si>
  <si>
    <t>P3</t>
  </si>
  <si>
    <t>HUMEDAD(ω)</t>
  </si>
  <si>
    <t>COMPACTACION</t>
  </si>
  <si>
    <t>Molde #</t>
  </si>
  <si>
    <t># de  Golpes</t>
  </si>
  <si>
    <t xml:space="preserve">P.mta hum+molde  Grs                       </t>
  </si>
  <si>
    <t>Peso del  molde, Grs.</t>
  </si>
  <si>
    <t xml:space="preserve">Volumen  molde, c.c.                        </t>
  </si>
  <si>
    <t>Densidad (g/c.c)</t>
  </si>
  <si>
    <t>Densidad seca (g/c.c)</t>
  </si>
  <si>
    <t xml:space="preserve">PENETRACIÓN </t>
  </si>
  <si>
    <t>Tiempo minutos</t>
  </si>
  <si>
    <t>Pulg/1000</t>
  </si>
  <si>
    <t>Lecturas de Carga</t>
  </si>
  <si>
    <t xml:space="preserve"> (KN)</t>
  </si>
  <si>
    <t>σ(Mpa)</t>
  </si>
  <si>
    <t>EXPANSIÓN</t>
  </si>
  <si>
    <t>Dias Inmersión</t>
  </si>
  <si>
    <t>Lect.Expansión</t>
  </si>
  <si>
    <t>Expansión %</t>
  </si>
  <si>
    <t>LABORATORIO - ENSAYO PROCTOR NORMAL INV-E-141 
Y PROCTOR MODIFICADO  Norma INV-E-142. ENSAYO C.B.R. DE SUBBASES Y BASES GRANULARES Norma  INV E-148</t>
  </si>
  <si>
    <t>Laboratorio UMV</t>
  </si>
  <si>
    <t>CONTROL DE CALIDAD</t>
  </si>
  <si>
    <t>A</t>
  </si>
  <si>
    <t>B</t>
  </si>
  <si>
    <t>C</t>
  </si>
  <si>
    <t>D</t>
  </si>
  <si>
    <t xml:space="preserve">ENSAYOS DE SUELOS Y PAVIMENTOS </t>
  </si>
  <si>
    <t>CODIGO:</t>
  </si>
  <si>
    <t>VERSIÒN Nº:  4</t>
  </si>
  <si>
    <t>FECHA DE APLICACIÒN :28/7/2008</t>
  </si>
  <si>
    <t>Cliente:</t>
  </si>
  <si>
    <t>Codigo:</t>
  </si>
  <si>
    <t>Obra:</t>
  </si>
  <si>
    <t>Fecha de Toma :</t>
  </si>
  <si>
    <t>Muestra :</t>
  </si>
  <si>
    <t>Fecha de Ensayo :</t>
  </si>
  <si>
    <t>Fuente :</t>
  </si>
  <si>
    <t>Promedio</t>
  </si>
  <si>
    <t>Picnometro#</t>
  </si>
  <si>
    <t>Temperatura (ºC)</t>
  </si>
  <si>
    <t>Vp</t>
  </si>
  <si>
    <t>Volumen picnometro</t>
  </si>
  <si>
    <t>Peso Total pic+mta+agua</t>
  </si>
  <si>
    <t>Peso Total pic+agua a Tº de ensayo</t>
  </si>
  <si>
    <t>Peso picnometro</t>
  </si>
  <si>
    <t>Psss</t>
  </si>
  <si>
    <t>Peso muestra S.S.S</t>
  </si>
  <si>
    <t>Aa</t>
  </si>
  <si>
    <t>Volumen del agua adicional</t>
  </si>
  <si>
    <t>Peso seco+recip.</t>
  </si>
  <si>
    <t>Peso recipiente</t>
  </si>
  <si>
    <t>Peso seco</t>
  </si>
  <si>
    <t>TAMAÑO INDIVIDUAL DE LA FRACCIÓN</t>
  </si>
  <si>
    <t>MASA (gr)</t>
  </si>
  <si>
    <t>22,36 mm   (Nª 8)          a         1,18 mm    (Nª.16)</t>
  </si>
  <si>
    <t>1,18 mm   (Nª 16)         a         600 um    (Nª.30)</t>
  </si>
  <si>
    <t>600 um   (Nª 30)           a         300 um    (Nª 50)</t>
  </si>
  <si>
    <t>300 um   (Nª 50)            a         150 um    (Nª.100)</t>
  </si>
  <si>
    <t>TOTAL MASA FRACCIONES</t>
  </si>
  <si>
    <t>Masa del cilindro Vacio (Pv)</t>
  </si>
  <si>
    <t>Masa del cilindro lleno con Agua (Pa)</t>
  </si>
  <si>
    <t>Masa del cilindr  llenocon agregado (Pm)</t>
  </si>
  <si>
    <t>Densidad Bulk del agregado (G)</t>
  </si>
  <si>
    <t>* Ver tabla en la norma de ensayos INV e - 217</t>
  </si>
  <si>
    <t>% min IDU-2011 Tabla 510.2</t>
  </si>
  <si>
    <t>Masa neta del Agregado (F) (Pm - Pv)</t>
  </si>
  <si>
    <t>Temperatura del Agua (T) (Entre 15.6ªC y 29.4ªC)</t>
  </si>
  <si>
    <t>Masa neta del Agua (M) (Pa- Pv)</t>
  </si>
  <si>
    <t>Densidad del Agua (D)* E- 217</t>
  </si>
  <si>
    <t>Volumen del cilindro ml (V)  (V= (100M)/D)</t>
  </si>
  <si>
    <t>Porcentaje de Vacios sin compactar  %U = (V - ((F/G)/V)*100)</t>
  </si>
  <si>
    <t>PESO ESPECIFICO Y ABSORCION DE LA ARENA Norma-INV-E-222 ANGULARIDAD DEL AGREGADO FINO NORMA INV. E - 239-07</t>
  </si>
  <si>
    <t>Código:</t>
  </si>
  <si>
    <t>Gradación usada</t>
  </si>
  <si>
    <t>Peso de Esferas</t>
  </si>
  <si>
    <t>Numero de revoluciones</t>
  </si>
  <si>
    <t>Peso seco de la muestra antes del ensayo (gr)</t>
  </si>
  <si>
    <t>Peso muestra seca despues del ensayo y despues de lavar sobre el tamiz No. 16 (gr)</t>
  </si>
  <si>
    <t>Pérdida (gr)</t>
  </si>
  <si>
    <t>Desgaste (%)</t>
  </si>
  <si>
    <t>Especificacion % max</t>
  </si>
  <si>
    <t>GRANULOMETRIAS DE LA MUESTRA DE AGREGADO PARA EL ENSAYO DE DESGASTE</t>
  </si>
  <si>
    <t>Tamiz</t>
  </si>
  <si>
    <t>Pesos y granulometrias de la muestra para ensayo ( Grs.)</t>
  </si>
  <si>
    <t>Pasa</t>
  </si>
  <si>
    <t>Retenido</t>
  </si>
  <si>
    <t>Tabla # 1</t>
  </si>
  <si>
    <t>Tabla # 2</t>
  </si>
  <si>
    <t>Tabla # 3</t>
  </si>
  <si>
    <t>Masa en Gramos</t>
  </si>
  <si>
    <t>Totales</t>
  </si>
  <si>
    <t xml:space="preserve">Peso de Esferas en gramos </t>
  </si>
  <si>
    <t>Número de Revoluciones</t>
  </si>
  <si>
    <t>12000 +  - 100</t>
  </si>
  <si>
    <t>10500 + - 100</t>
  </si>
  <si>
    <t>9500 + -100</t>
  </si>
  <si>
    <t>CÓDIGO: PRO-FM-042</t>
  </si>
  <si>
    <t>Muestra:</t>
  </si>
  <si>
    <t xml:space="preserve">Fecha de Toma: </t>
  </si>
  <si>
    <t>Número de Esferas</t>
  </si>
  <si>
    <t>Peso m. seca despues del ensayo y  de lavar sobre el tamiz No. 12 (gr)</t>
  </si>
  <si>
    <t>E</t>
  </si>
  <si>
    <t>F</t>
  </si>
  <si>
    <t>G</t>
  </si>
  <si>
    <t>3"</t>
  </si>
  <si>
    <t>21/2"</t>
  </si>
  <si>
    <t>2500+/-50</t>
  </si>
  <si>
    <t>5000+/-50</t>
  </si>
  <si>
    <t>1250+/-25</t>
  </si>
  <si>
    <t>1/2"</t>
  </si>
  <si>
    <t>1250+/-10</t>
  </si>
  <si>
    <t>2500+/-10</t>
  </si>
  <si>
    <t>1/4"</t>
  </si>
  <si>
    <t># 4</t>
  </si>
  <si>
    <t># 8</t>
  </si>
  <si>
    <t>5000+/-10</t>
  </si>
  <si>
    <t>10000+/-100</t>
  </si>
  <si>
    <t>10000+/-75</t>
  </si>
  <si>
    <t>10000+/-50</t>
  </si>
  <si>
    <t xml:space="preserve">Numero de Esferas </t>
  </si>
  <si>
    <t>Numero de Revoluciones</t>
  </si>
  <si>
    <t>DESGASTE EN LA MÁQUINA DE LOS ÁNGELES Norma INV E-218 NTC93-98 DESGASTE EN MICRO DEVAL  Norma  INV E-238</t>
  </si>
  <si>
    <t>DESGASTE MAQUINA DE LOS ANGELES</t>
  </si>
  <si>
    <t>DESGASTE MICRODEVAL</t>
  </si>
  <si>
    <t>LABORATORIO - PESO UNITARIO
NORMA INV E-217</t>
  </si>
  <si>
    <t>CÓDIGO: PRO-FM-039</t>
  </si>
  <si>
    <t>VERSIÓN: 2.0</t>
  </si>
  <si>
    <t>Fecha</t>
  </si>
  <si>
    <t>Material</t>
  </si>
  <si>
    <t>VOLUMEN DEL MOLDE</t>
  </si>
  <si>
    <t>Diámetro cms</t>
  </si>
  <si>
    <t>Altura cms</t>
  </si>
  <si>
    <t>Volumen c.c.</t>
  </si>
  <si>
    <t>PESO DEL MATERIAL SUELTO</t>
  </si>
  <si>
    <t>Peso 1 Grs</t>
  </si>
  <si>
    <t>Peso 2  Grs</t>
  </si>
  <si>
    <t>Peso 3 Grs</t>
  </si>
  <si>
    <t>Peso Promedio  Grs</t>
  </si>
  <si>
    <t>Peso Unitario
(Gramos / Centímetro Cúbico)</t>
  </si>
  <si>
    <t>SUELTO</t>
  </si>
  <si>
    <t>APISONADO</t>
  </si>
  <si>
    <t>PESO DEL MATERIAL APISONADO</t>
  </si>
  <si>
    <t>LABORATORIO - ENSAYO  DE DENSIDAD EN EL TERRENO MÉTODO DEL CONO DE ARENA    NORMA INV E-161</t>
  </si>
  <si>
    <t>CÓDIGO: PRO-FM-037</t>
  </si>
  <si>
    <t>Código  Muestra:</t>
  </si>
  <si>
    <t>Fecha:</t>
  </si>
  <si>
    <t>Calzada:</t>
  </si>
  <si>
    <t>Material:</t>
  </si>
  <si>
    <t>Densidad Seca Máxima (Dr) :</t>
  </si>
  <si>
    <r>
      <t xml:space="preserve"> (Gr/c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</t>
    </r>
  </si>
  <si>
    <t>Humedad Optima (%):</t>
  </si>
  <si>
    <t>Densidad # :</t>
  </si>
  <si>
    <t>Medida</t>
  </si>
  <si>
    <t>Localización</t>
  </si>
  <si>
    <t>K0+059</t>
  </si>
  <si>
    <t>Lado</t>
  </si>
  <si>
    <t>Eje</t>
  </si>
  <si>
    <t>A=Arena Inicial+cono</t>
  </si>
  <si>
    <t>B=Arena final+cono</t>
  </si>
  <si>
    <t>C=Constante del Cono</t>
  </si>
  <si>
    <t>D=A-B-C=Peso Arena en el Hueco</t>
  </si>
  <si>
    <t>E=Densidad de la Arena</t>
  </si>
  <si>
    <t>Grs/c.c</t>
  </si>
  <si>
    <t>F=D/E= Volumen del Hueco</t>
  </si>
  <si>
    <t>C.C</t>
  </si>
  <si>
    <t>G= Material Humedo</t>
  </si>
  <si>
    <t>H= G/F=Densidad Humeda</t>
  </si>
  <si>
    <t>DETERMINACION DE LA HUMEDAD DEL MATERIAL</t>
  </si>
  <si>
    <t xml:space="preserve">Recipiente </t>
  </si>
  <si>
    <t>#</t>
  </si>
  <si>
    <t>P1= Material Humedo + recipiente</t>
  </si>
  <si>
    <t>HUMEDOMETRO</t>
  </si>
  <si>
    <t>P2= Material SECO +Recip</t>
  </si>
  <si>
    <t>P3= Peso del recipiente</t>
  </si>
  <si>
    <t>I=Humedad =(P1-P2)(P1-P3)*100</t>
  </si>
  <si>
    <t>K= J* 62,4 =Densidad seca</t>
  </si>
  <si>
    <t xml:space="preserve">Lb/pie3 </t>
  </si>
  <si>
    <t>Base 98%Dr</t>
  </si>
  <si>
    <t>Subbase 95% Dr</t>
  </si>
  <si>
    <t>98% Dm</t>
  </si>
  <si>
    <t>L= Proctor, Densidad Max Lab</t>
  </si>
  <si>
    <t>M= (J/L)*100= Compatacion</t>
  </si>
  <si>
    <t>DENSIDAD PROMEDIO (Dm) :</t>
  </si>
  <si>
    <t>DENSIDAD INDIVIDUAL (Di) :</t>
  </si>
  <si>
    <t>ESPECIFICACIONES IDU-ET-2005</t>
  </si>
  <si>
    <t>SUBBASE GRANULAR</t>
  </si>
  <si>
    <t>RAP ESTABILIZADO</t>
  </si>
  <si>
    <t>Dm (%)</t>
  </si>
  <si>
    <t>Di (%)</t>
  </si>
  <si>
    <t>Cargo:</t>
  </si>
  <si>
    <t>FORMATO REGISTRO DATOS DE APIQUE (INV-E-101)  Y CONO DINAMICO (INV-E-172)</t>
  </si>
  <si>
    <t>CÓDIGO:</t>
  </si>
  <si>
    <t>VERSIÓN: 001</t>
  </si>
  <si>
    <t xml:space="preserve">FECHA DE APLICACIÓN: </t>
  </si>
  <si>
    <t>DIRECCION Y UBICACIÓN:</t>
  </si>
  <si>
    <t>Calzada</t>
  </si>
  <si>
    <t>Servicio</t>
  </si>
  <si>
    <t>Norte Sur</t>
  </si>
  <si>
    <t>Crpeta Asfaltica</t>
  </si>
  <si>
    <t>Abscisa</t>
  </si>
  <si>
    <t>Apiquero</t>
  </si>
  <si>
    <t>Digitó</t>
  </si>
  <si>
    <t>Sur Norte</t>
  </si>
  <si>
    <t>Losa Concreto</t>
  </si>
  <si>
    <t>Apique #  A -</t>
  </si>
  <si>
    <t>Revisó</t>
  </si>
  <si>
    <t>Pricipal</t>
  </si>
  <si>
    <t>Terraplen</t>
  </si>
  <si>
    <t>Carril  Derecho</t>
  </si>
  <si>
    <t>Inspector</t>
  </si>
  <si>
    <t>Zona Verde</t>
  </si>
  <si>
    <t>Lado Derecho</t>
  </si>
  <si>
    <t>Supervisor</t>
  </si>
  <si>
    <t>Prof.</t>
  </si>
  <si>
    <t>Muestra</t>
  </si>
  <si>
    <t>Descripción</t>
  </si>
  <si>
    <t>Observaciones</t>
  </si>
  <si>
    <t>mts.</t>
  </si>
  <si>
    <t>No</t>
  </si>
  <si>
    <t>REGISTRO  DATOS   ENSAYO   CONO   DINAMICO</t>
  </si>
  <si>
    <t>UBICACIÓN:</t>
  </si>
  <si>
    <t>FECHA:</t>
  </si>
  <si>
    <t>CAIDA:</t>
  </si>
  <si>
    <t>PESO:</t>
  </si>
  <si>
    <t>NIVEL:</t>
  </si>
  <si>
    <t xml:space="preserve">LECTURA INICIAL: </t>
  </si>
  <si>
    <t>APIQUE No:</t>
  </si>
  <si>
    <t>GOLPES</t>
  </si>
  <si>
    <t>LECTURADA ACUMULADA</t>
  </si>
  <si>
    <t>Cra. 30 Nº 25 – 90 Piso 16</t>
  </si>
  <si>
    <t>Tel. 7470909</t>
  </si>
  <si>
    <t>www.umv.gov.co</t>
  </si>
  <si>
    <t>Info: Línea 195</t>
  </si>
  <si>
    <t>CLIENTE:</t>
  </si>
  <si>
    <t xml:space="preserve">DESCRIPCIÓN DEL MATERIAL: </t>
  </si>
  <si>
    <t>LABORATORIO - ENSAYO DE INMERSIÓN - COMPRESIÓN 
INV E-747      INV E-738</t>
  </si>
  <si>
    <t>CÓDIGO: PRO-FM-016</t>
  </si>
  <si>
    <t xml:space="preserve">Proyecto: </t>
  </si>
  <si>
    <t>Planta</t>
  </si>
  <si>
    <t>Tipo de Mezcla:</t>
  </si>
  <si>
    <t>Fecha elaboraciòn probetas:</t>
  </si>
  <si>
    <t>fecha Ensayo:</t>
  </si>
  <si>
    <t>Referencia Nº</t>
  </si>
  <si>
    <t>% EMULSIÓN RESPECTO AL PESO SECO DE LA MEZCLA :</t>
  </si>
  <si>
    <t>% DE AGUA AGREGAR RESPECTO AL PESO SECO DE LA MEZCLA:</t>
  </si>
  <si>
    <t>Grupo</t>
  </si>
  <si>
    <t xml:space="preserve">Probeta </t>
  </si>
  <si>
    <t>Altura</t>
  </si>
  <si>
    <t>Diámetro</t>
  </si>
  <si>
    <t>Peso Aire</t>
  </si>
  <si>
    <t>Peso sumergido</t>
  </si>
  <si>
    <t>Peso S.S.S.</t>
  </si>
  <si>
    <t>Densidad Bulk</t>
  </si>
  <si>
    <t xml:space="preserve">AREA </t>
  </si>
  <si>
    <t>Carga Máxima</t>
  </si>
  <si>
    <t>Resistencia a la compresión</t>
  </si>
  <si>
    <t>Nº</t>
  </si>
  <si>
    <t>mm</t>
  </si>
  <si>
    <t>g</t>
  </si>
  <si>
    <t>g/cm3</t>
  </si>
  <si>
    <t>cm 2</t>
  </si>
  <si>
    <t>kn</t>
  </si>
  <si>
    <t>kg</t>
  </si>
  <si>
    <t>kg/cm2</t>
  </si>
  <si>
    <t>1 (SECO)</t>
  </si>
  <si>
    <t>Promedio Grupo 1:   Probetas EN SECO</t>
  </si>
  <si>
    <t>2 (HUMEDO)</t>
  </si>
  <si>
    <t>Promedio Grupo 2:     Probetas EN AGUA</t>
  </si>
  <si>
    <t>Indice de Resistencia Conservada (%)</t>
  </si>
  <si>
    <t>Valor Mínimo</t>
  </si>
  <si>
    <t>% DE ASFALTO RAP ESTABILIZADO</t>
  </si>
  <si>
    <t>% ASFALTO FRESADO</t>
  </si>
  <si>
    <t>% DE CONCENTRACION DE ASFALTO</t>
  </si>
  <si>
    <t>% DE EMULSION</t>
  </si>
  <si>
    <t>MD -</t>
  </si>
  <si>
    <t>TOTAL</t>
  </si>
  <si>
    <t>Planta:</t>
  </si>
  <si>
    <t>Laboratorio  UMV</t>
  </si>
  <si>
    <t>CBR INALTERADO                                                                                       ENSAYO DE SOPORTE DEL SUELO EN LABORATORIO INV-E-148</t>
  </si>
  <si>
    <t>227 SPC-GCCL-03-01</t>
  </si>
  <si>
    <t>CONTROL  DE  CALIDAD</t>
  </si>
  <si>
    <t>Version:</t>
  </si>
  <si>
    <t>SUELOS Y PAVIMENTOS</t>
  </si>
  <si>
    <t>Fecha: 29/01/2008</t>
  </si>
  <si>
    <t>FECHA   ENSAYO:</t>
  </si>
  <si>
    <t>REFERENCIA  Nº.:</t>
  </si>
  <si>
    <t>Profundidad:</t>
  </si>
  <si>
    <t>CBR #</t>
  </si>
  <si>
    <t>Profundidad:(mts)</t>
  </si>
  <si>
    <t>Descripción de muestra:</t>
  </si>
  <si>
    <r>
      <t xml:space="preserve">Molde </t>
    </r>
    <r>
      <rPr>
        <sz val="10"/>
        <rFont val="Calibri"/>
        <family val="2"/>
      </rPr>
      <t>#</t>
    </r>
  </si>
  <si>
    <t>Clase de CBR</t>
  </si>
  <si>
    <t>INALTERADO  CARA SUPERIOR</t>
  </si>
  <si>
    <t>INALTERADO CARA INFERIOR</t>
  </si>
  <si>
    <t>Penetración</t>
  </si>
  <si>
    <t>Carga</t>
  </si>
  <si>
    <r>
      <rPr>
        <sz val="10"/>
        <rFont val="Calibri"/>
        <family val="2"/>
      </rPr>
      <t>σ</t>
    </r>
    <r>
      <rPr>
        <sz val="10"/>
        <rFont val="Times New Roman"/>
        <family val="1"/>
      </rPr>
      <t xml:space="preserve"> ensayo</t>
    </r>
  </si>
  <si>
    <r>
      <rPr>
        <sz val="10"/>
        <rFont val="Calibri"/>
        <family val="2"/>
      </rPr>
      <t>σ</t>
    </r>
    <r>
      <rPr>
        <sz val="10"/>
        <rFont val="Times New Roman"/>
        <family val="1"/>
      </rPr>
      <t xml:space="preserve"> norma</t>
    </r>
  </si>
  <si>
    <t>C.B.R.</t>
  </si>
  <si>
    <t>Pulg/100</t>
  </si>
  <si>
    <t>KN</t>
  </si>
  <si>
    <t>Mpa</t>
  </si>
  <si>
    <t>PISTON</t>
  </si>
  <si>
    <r>
      <t xml:space="preserve">D </t>
    </r>
    <r>
      <rPr>
        <sz val="10"/>
        <rFont val="Calibri"/>
        <family val="2"/>
      </rPr>
      <t>Ø (mm)</t>
    </r>
  </si>
  <si>
    <t>AREA PISTON (mm2)</t>
  </si>
  <si>
    <t>AREA PISTON (cm2)</t>
  </si>
  <si>
    <t>P1</t>
  </si>
  <si>
    <t>MOLDE PESO (gr)</t>
  </si>
  <si>
    <t>MOLDE ALTURA (mm)</t>
  </si>
  <si>
    <t>h superior</t>
  </si>
  <si>
    <r>
      <t xml:space="preserve"> </t>
    </r>
    <r>
      <rPr>
        <sz val="10"/>
        <rFont val="Calibri"/>
        <family val="2"/>
      </rPr>
      <t>Ø (mm) MOLDE</t>
    </r>
  </si>
  <si>
    <t>h inferior</t>
  </si>
  <si>
    <t>h Muestra</t>
  </si>
  <si>
    <t>w molde</t>
  </si>
  <si>
    <t>w Muestra + Molde</t>
  </si>
  <si>
    <t>Elaboro:</t>
  </si>
  <si>
    <t>Auxiliar expasión</t>
  </si>
  <si>
    <t>cbr #</t>
  </si>
  <si>
    <t>SUP</t>
  </si>
  <si>
    <t>INF</t>
  </si>
  <si>
    <t>cbr 0,1</t>
  </si>
  <si>
    <t>cbr 0,2</t>
  </si>
  <si>
    <t>H.N</t>
  </si>
  <si>
    <t>EXP</t>
  </si>
  <si>
    <t>tiempo</t>
  </si>
  <si>
    <t>30"</t>
  </si>
  <si>
    <t>1'</t>
  </si>
  <si>
    <t>1' 30"</t>
  </si>
  <si>
    <t>2'</t>
  </si>
  <si>
    <t>2' 30"</t>
  </si>
  <si>
    <t>3'</t>
  </si>
  <si>
    <t>4'</t>
  </si>
  <si>
    <t>6'</t>
  </si>
  <si>
    <t xml:space="preserve">Humedad Natural </t>
  </si>
  <si>
    <t>HUMEDAD INMERSION</t>
  </si>
  <si>
    <t>SOLIDEZ EN SULFATO DE SODIO  a 5 Ciclos</t>
  </si>
  <si>
    <t xml:space="preserve">   Norma-INV-E-220</t>
  </si>
  <si>
    <t xml:space="preserve">ENSAYOS DE SUELOS,  </t>
  </si>
  <si>
    <t>CONCRETOS  Y  PAVIMENTOS</t>
  </si>
  <si>
    <t xml:space="preserve">Muestra: </t>
  </si>
  <si>
    <t>Obra</t>
  </si>
  <si>
    <t>Fecha de Ingreso:</t>
  </si>
  <si>
    <t>Descripción:</t>
  </si>
  <si>
    <t>Sitio de Toma :</t>
  </si>
  <si>
    <t>FRACCION GRUESA</t>
  </si>
  <si>
    <t>TAMIZ</t>
  </si>
  <si>
    <t>%         Pasa</t>
  </si>
  <si>
    <t>%           Retenido</t>
  </si>
  <si>
    <t>% Ret  Ajustado</t>
  </si>
  <si>
    <t>Peso  Minimo</t>
  </si>
  <si>
    <t>Peso  Inicial</t>
  </si>
  <si>
    <t xml:space="preserve">Peso Final </t>
  </si>
  <si>
    <t>%Perdida   Real</t>
  </si>
  <si>
    <t>%Perdida   Ajustado</t>
  </si>
  <si>
    <t xml:space="preserve"> en Tamiz</t>
  </si>
  <si>
    <t>2 1/2"</t>
  </si>
  <si>
    <t>1 1/4"</t>
  </si>
  <si>
    <t>5/8"</t>
  </si>
  <si>
    <t>5/16"</t>
  </si>
  <si>
    <t>#4</t>
  </si>
  <si>
    <t># 5</t>
  </si>
  <si>
    <t>% de Perdida de la Fracción Gruesa =</t>
  </si>
  <si>
    <t>FRACCION FINA</t>
  </si>
  <si>
    <t>#8</t>
  </si>
  <si>
    <t>#16</t>
  </si>
  <si>
    <t>#30</t>
  </si>
  <si>
    <t>#50</t>
  </si>
  <si>
    <t>% de Perdida de la Fracción Fina =</t>
  </si>
  <si>
    <t xml:space="preserve">ESPECIFICACION  </t>
  </si>
  <si>
    <t xml:space="preserve"> INV ART 300 Tabla 301 Articulo 400-02 Tabla 400.2</t>
  </si>
  <si>
    <t>Solidez en Sulfato de Sodio</t>
  </si>
  <si>
    <t>12% Max</t>
  </si>
  <si>
    <t>Solidez en Sulfato de Magnesio</t>
  </si>
  <si>
    <t>18% Max</t>
  </si>
  <si>
    <t>Revisado:</t>
  </si>
  <si>
    <t>Aprobado:</t>
  </si>
  <si>
    <t xml:space="preserve">Carrera 30  24-90 Piso 16     Tel. 2697709      www.bogotá.gov.co     </t>
  </si>
  <si>
    <t>Información: Línea 196</t>
  </si>
  <si>
    <t xml:space="preserve">FECHA DE APLICACIÒN : </t>
  </si>
  <si>
    <t>BASE GRANULAR</t>
  </si>
  <si>
    <t>CIV</t>
  </si>
  <si>
    <t>CÓDIGO: PRO-FM-023</t>
  </si>
  <si>
    <t>PLANTA:</t>
  </si>
  <si>
    <t>SECTOR:</t>
  </si>
  <si>
    <t>MUESTRA TOMADA:</t>
  </si>
  <si>
    <t>DESCRIPCION:</t>
  </si>
  <si>
    <t>REFERENCIA Nº:</t>
  </si>
  <si>
    <t>EXTRACCIÓN  INV  E - 732</t>
  </si>
  <si>
    <t>GRADACIÓN  INV  E - 213</t>
  </si>
  <si>
    <t>IDU 2011 MD-12</t>
  </si>
  <si>
    <t>Prueba Nº:</t>
  </si>
  <si>
    <t>P1 (g)</t>
  </si>
  <si>
    <t>P2 (g)</t>
  </si>
  <si>
    <t>P200 (g)</t>
  </si>
  <si>
    <t>Peso Inicial</t>
  </si>
  <si>
    <t xml:space="preserve">TAMIZ </t>
  </si>
  <si>
    <t>P. RETENIDO</t>
  </si>
  <si>
    <t>RETENIDO</t>
  </si>
  <si>
    <t>PASA</t>
  </si>
  <si>
    <t>TABLA 510.4</t>
  </si>
  <si>
    <t>Peso restante</t>
  </si>
  <si>
    <t>(g)</t>
  </si>
  <si>
    <t>L. INFERIOR</t>
  </si>
  <si>
    <t>L.SUPERIOR</t>
  </si>
  <si>
    <t>Diferencia</t>
  </si>
  <si>
    <t>Peso inicial filtro</t>
  </si>
  <si>
    <t>Peso final filtro</t>
  </si>
  <si>
    <t>Diferencia Filtros</t>
  </si>
  <si>
    <t>%  DE  ASFALTO</t>
  </si>
  <si>
    <t>FORMULA DE TRABAJO</t>
  </si>
  <si>
    <t>%  ASFALTO QUE TIENE EL FRESADO:</t>
  </si>
  <si>
    <t>% CONCENTRACION DE ASFALTO QUE POSEE LA EMULSIÓN</t>
  </si>
  <si>
    <t>#10</t>
  </si>
  <si>
    <t>% EMULSION OPTIMA, SEGÚN FORMULA DE TRABAJO</t>
  </si>
  <si>
    <t>#40</t>
  </si>
  <si>
    <t>% EMULSION AGREGADA AL MATERIAL DE FRESADO</t>
  </si>
  <si>
    <t>#200</t>
  </si>
  <si>
    <t xml:space="preserve"> </t>
  </si>
  <si>
    <t>REGISTRO DE TEMPERATURAS</t>
  </si>
  <si>
    <t>CLASIFICACIÓN</t>
  </si>
  <si>
    <t>DATOS</t>
  </si>
  <si>
    <t>TEMPERATURA DE MEZCLA EN PLANTA:</t>
  </si>
  <si>
    <t xml:space="preserve">    °C</t>
  </si>
  <si>
    <t>Grava  (%)</t>
  </si>
  <si>
    <t>REMISIÓN PLANTA:</t>
  </si>
  <si>
    <t xml:space="preserve">TEMPERATURA DE COMPACTACION  BRIQUETAS:                                                       </t>
  </si>
  <si>
    <t xml:space="preserve">       °C</t>
  </si>
  <si>
    <t>Arena  (%)</t>
  </si>
  <si>
    <t>VOLQUETA MUESTREADA:</t>
  </si>
  <si>
    <t>BRIQUETAS Nº.:</t>
  </si>
  <si>
    <t>Finos  (%)</t>
  </si>
  <si>
    <t>HORA DESALIDA:</t>
  </si>
  <si>
    <t>Ensayó:</t>
  </si>
  <si>
    <t>Recibió:</t>
  </si>
  <si>
    <t>Codigo  Muestra</t>
  </si>
  <si>
    <t>N°</t>
  </si>
  <si>
    <t>Fecha de Toma</t>
  </si>
  <si>
    <t>Fecha de Falla</t>
  </si>
  <si>
    <t>Edad   (dias)</t>
  </si>
  <si>
    <t>Distancia entre la fractura producida en la cara a tension y el apoyo mas cercano (mm)</t>
  </si>
  <si>
    <t>Laboratorista:</t>
  </si>
  <si>
    <t>______________________</t>
  </si>
  <si>
    <t>LABORATORIO DE CALIDAD UMV SUELOS, CONCRETOS Y PAVIMENTOS   PESO ESPECÍFICO Y ABSORCIÓN DE AGREGADOS GRUESOS  Norma  INV E-223</t>
  </si>
  <si>
    <t>CÓDIGO: PRO-FM-024</t>
  </si>
  <si>
    <t>Fecha de Toma:</t>
  </si>
  <si>
    <t>A-</t>
  </si>
  <si>
    <t>Peso en el aire de la muestra seca, en gramos</t>
  </si>
  <si>
    <t>B-</t>
  </si>
  <si>
    <t>Peso en el aire de la muestraSaturada con Superficie Seca, en gramos</t>
  </si>
  <si>
    <t>C-</t>
  </si>
  <si>
    <t>Peso sumergido en Agua de la muestra saturada, en gramos</t>
  </si>
  <si>
    <t>Peso específico Bulk</t>
  </si>
  <si>
    <t>A/(B-C)</t>
  </si>
  <si>
    <t>Peso específico Bulk SSS</t>
  </si>
  <si>
    <t>B/(B-C)</t>
  </si>
  <si>
    <t>Peso específico aparente</t>
  </si>
  <si>
    <t>A/(A-C)</t>
  </si>
  <si>
    <t xml:space="preserve">Absorción                            </t>
  </si>
  <si>
    <t xml:space="preserve"> (B-A)/A*100</t>
  </si>
  <si>
    <t>LABORATORIO DE CALIDAD UMV SUELOS, CONCRETOS Y PAVIMENTOS                               ANÁLISIS DE ASFALTO NORMAS E 702, E 706, E 707, E 709, E 712</t>
  </si>
  <si>
    <t>CÓDIGO: PRO-FM-034</t>
  </si>
  <si>
    <t xml:space="preserve">CLIENTE: </t>
  </si>
  <si>
    <t>FECHA DE TOMA:</t>
  </si>
  <si>
    <t>REMISION:</t>
  </si>
  <si>
    <t>FECHA DE ENSAYO:</t>
  </si>
  <si>
    <t>LOTE:</t>
  </si>
  <si>
    <t>TIPO DE ASFALTO:</t>
  </si>
  <si>
    <t xml:space="preserve">PROCEDENCIA: </t>
  </si>
  <si>
    <t>ENSAYO</t>
  </si>
  <si>
    <t>NORMA ASTM</t>
  </si>
  <si>
    <t>NORMA INV</t>
  </si>
  <si>
    <t>RESULTADO ENSAYO</t>
  </si>
  <si>
    <t>CUMPLE</t>
  </si>
  <si>
    <t>Mínimo</t>
  </si>
  <si>
    <t>Máximo</t>
  </si>
  <si>
    <t>Penetración, 25ªC 100g (mm/10)</t>
  </si>
  <si>
    <t>Punto de Ablandamiento   ªC</t>
  </si>
  <si>
    <t>Ductilidad,25ªC, 5cm/min, (cm)</t>
  </si>
  <si>
    <t>Punto de Chispa ªC</t>
  </si>
  <si>
    <t>Punto de Llama ªC</t>
  </si>
  <si>
    <t>Peso Específico a 25 ªC</t>
  </si>
  <si>
    <t>CÓDIGO: PRO-FM-011</t>
  </si>
  <si>
    <t>REMISIÓN:</t>
  </si>
  <si>
    <t>PROCEDENCIA:</t>
  </si>
  <si>
    <t xml:space="preserve">ENSAYO </t>
  </si>
  <si>
    <t>A =</t>
  </si>
  <si>
    <t>B =</t>
  </si>
  <si>
    <t>C =</t>
  </si>
  <si>
    <t>ENSAYO #</t>
  </si>
  <si>
    <t>Diferencia Máxima entre valores extremos</t>
  </si>
  <si>
    <t>0-49</t>
  </si>
  <si>
    <t>50-149</t>
  </si>
  <si>
    <t>150-249</t>
  </si>
  <si>
    <t>250-500</t>
  </si>
  <si>
    <t>Especificación IDU Sección 210-11 Tabla 200,1</t>
  </si>
  <si>
    <t>Norma Ensayo INV</t>
  </si>
  <si>
    <t>E-706</t>
  </si>
  <si>
    <t>OBSERVACIONES</t>
  </si>
  <si>
    <t>Peso restante total (C+F)</t>
  </si>
  <si>
    <t>Diferencia (A-B)</t>
  </si>
  <si>
    <t>Diferencia Filtros (E-D)</t>
  </si>
  <si>
    <t>%  DE  ASFALTO (G/A)*100</t>
  </si>
  <si>
    <t>H</t>
  </si>
  <si>
    <t>I</t>
  </si>
  <si>
    <t>J</t>
  </si>
  <si>
    <t>K</t>
  </si>
  <si>
    <t>L</t>
  </si>
  <si>
    <t>M</t>
  </si>
  <si>
    <t>% EMULSION OPTIMA</t>
  </si>
  <si>
    <t>RESULTADOS</t>
  </si>
  <si>
    <t>% ASFALTO RESIDUAL (H-I)</t>
  </si>
  <si>
    <t>% EMULSION AGREGADA AL MATERIAL DE FRESADO (L/J*100)</t>
  </si>
  <si>
    <t>LABORATORIO - CONTROL DIARIO DE PORCENTAJE DE EMULSION EN EL FRESADO ESTABILIZADO (RAP)</t>
  </si>
  <si>
    <t>VERSIÓN:</t>
  </si>
  <si>
    <t>Fecha ensayo:</t>
  </si>
  <si>
    <t>________________________________________________</t>
  </si>
  <si>
    <t>_______________________________________________</t>
  </si>
  <si>
    <t>Codigo ensayo:</t>
  </si>
  <si>
    <t>Carga (Kn)</t>
  </si>
  <si>
    <t>LABORATORIO - EXTRACCIÓN Y GRADACIÓN DE FRESADO ESTABILIZADO (RAP)                                                                                  
 IDU-2011 SECCION 450</t>
  </si>
  <si>
    <t>LABORATORIO - BORRADOR LIMITES LIQUIDOS , PLASTICOS, GRANULOMETRÍA Y EQUIVALENTE DE ARENA</t>
  </si>
  <si>
    <r>
      <rPr>
        <b/>
        <sz val="14"/>
        <color indexed="57"/>
        <rFont val="Arial Narrow"/>
        <family val="2"/>
      </rPr>
      <t>Laboratorio de Calidad UMV
suelos, concretos y pavimentos</t>
    </r>
    <r>
      <rPr>
        <b/>
        <sz val="14"/>
        <color indexed="17"/>
        <rFont val="Arial Narrow"/>
        <family val="2"/>
      </rPr>
      <t xml:space="preserve">
</t>
    </r>
    <r>
      <rPr>
        <b/>
        <sz val="12"/>
        <rFont val="Arial Narrow"/>
        <family val="2"/>
      </rPr>
      <t>FORMATO REGISTRO DE RESISTENCIA A LA FLEXION Y COMPRESION DEL CONCRETO</t>
    </r>
  </si>
  <si>
    <t>RESISTENCIA A LA FLEXION (INV E-414) Método de la viga simple cargada en los tercios de la luz</t>
  </si>
  <si>
    <t xml:space="preserve">RESISTENCIA A LA COMPRESION de cilindros de concreto (INV E-410) </t>
  </si>
  <si>
    <t>1er. Ensayo</t>
  </si>
  <si>
    <t>Descripción  Muestra</t>
  </si>
  <si>
    <t>2do. Ensayo</t>
  </si>
  <si>
    <t>Sitio o Abscisa</t>
  </si>
  <si>
    <t>Anchos (mm)</t>
  </si>
  <si>
    <t>Alturas (mm)</t>
  </si>
  <si>
    <t>Modulo de Rotura Resultado Individual (kg/cm²)</t>
  </si>
  <si>
    <t>Edad (dias)</t>
  </si>
  <si>
    <t>diametro(mm)</t>
  </si>
  <si>
    <t>resistencia a la compresion (Kg/cm2)</t>
  </si>
  <si>
    <t>Ensayo:</t>
  </si>
  <si>
    <t>Reviso:</t>
  </si>
  <si>
    <t>RECEPCION E IDENTIFICACION DE MUESTRAS</t>
  </si>
  <si>
    <t>CODIGO MUESTRA:</t>
  </si>
  <si>
    <t>ENSAYOS:</t>
  </si>
  <si>
    <t>Gradacion</t>
  </si>
  <si>
    <t>E.A.</t>
  </si>
  <si>
    <t>Limites</t>
  </si>
  <si>
    <t>Proctor</t>
  </si>
  <si>
    <t>M.U.</t>
  </si>
  <si>
    <t>P.E.</t>
  </si>
  <si>
    <t>GRA</t>
  </si>
  <si>
    <t>LIM</t>
  </si>
  <si>
    <t>PRO</t>
  </si>
  <si>
    <t>C.F.</t>
  </si>
  <si>
    <t>ANG</t>
  </si>
  <si>
    <t>Microdeval</t>
  </si>
  <si>
    <t>IND</t>
  </si>
  <si>
    <t>M.D.</t>
  </si>
  <si>
    <t>DES</t>
  </si>
  <si>
    <t>Masa de la retorta y accesorios antes del ensayo</t>
  </si>
  <si>
    <t>DESTILACION DE EMULSIONES ASFALTICAS INV E-762-13</t>
  </si>
  <si>
    <r>
      <t xml:space="preserve">LABORATORIO DE CALIDAD DE SUELOS, CONCRETOS Y PAVIMENTOS </t>
    </r>
    <r>
      <rPr>
        <b/>
        <i/>
        <sz val="12"/>
        <color theme="1"/>
        <rFont val="Arial"/>
        <family val="2"/>
      </rPr>
      <t>UMV</t>
    </r>
  </si>
  <si>
    <t>FECHA INGRESO</t>
  </si>
  <si>
    <t>APIQUE</t>
  </si>
  <si>
    <t>MUESTRA</t>
  </si>
  <si>
    <t>PROFUNDIDAD</t>
  </si>
  <si>
    <t>-</t>
  </si>
  <si>
    <t>MEZCLA</t>
  </si>
  <si>
    <t>DESTINO</t>
  </si>
  <si>
    <t>DESCRIPCION</t>
  </si>
  <si>
    <t>UBICACIÓN</t>
  </si>
  <si>
    <t>ENSAYOS</t>
  </si>
  <si>
    <t>Equivalente Arena</t>
  </si>
  <si>
    <t>Masa Unitaria</t>
  </si>
  <si>
    <t>Caras Fracturadas</t>
  </si>
  <si>
    <t>Alargamiento Aplanamiento</t>
  </si>
  <si>
    <t>Peso Especifico</t>
  </si>
  <si>
    <t>Angularidad</t>
  </si>
  <si>
    <t>Desgaste Angeles</t>
  </si>
  <si>
    <t>Solidez</t>
  </si>
  <si>
    <t>Materia Organica</t>
  </si>
  <si>
    <t xml:space="preserve">Cra. 30 Nº 25 – 90 Piso 16         Tel. 7470909  </t>
  </si>
  <si>
    <t>www.umv.gov.co                      Info: Línea 195</t>
  </si>
  <si>
    <r>
      <t xml:space="preserve">LABORATORIO DE CALIDAD DE SUELOS, CONCRETOS Y PAVIMENTOS </t>
    </r>
    <r>
      <rPr>
        <b/>
        <i/>
        <sz val="11"/>
        <color theme="1"/>
        <rFont val="Calibri"/>
        <family val="2"/>
        <scheme val="minor"/>
      </rPr>
      <t>UMV</t>
    </r>
  </si>
  <si>
    <t>CODIGO</t>
  </si>
  <si>
    <t>APIQUE No.</t>
  </si>
  <si>
    <t>MEZCLA MD -</t>
  </si>
  <si>
    <t xml:space="preserve">DESCRIPCION </t>
  </si>
  <si>
    <t>APIQUE No</t>
  </si>
  <si>
    <t>MUESTRA:</t>
  </si>
  <si>
    <t>MEZCLA MD-</t>
  </si>
  <si>
    <t>DESTINO:</t>
  </si>
  <si>
    <t>LABORATORIO - FORMATO DE INFORMACIÓN DE MUESTRA DE MEZCLA ASFÁLTICA Y CONCRETO TOMADO EN OBRA</t>
  </si>
  <si>
    <t>CÓDIGO: PRO-FM-029</t>
  </si>
  <si>
    <t>Fecha Toma  Muestra:</t>
  </si>
  <si>
    <t>Hora toma muestra:</t>
  </si>
  <si>
    <t>Dirección donde se extiende la Mezcla</t>
  </si>
  <si>
    <t>temperatura de llegada mezcla asfaltica</t>
  </si>
  <si>
    <t>Asentamiento concreto en obra (pulgadas)</t>
  </si>
  <si>
    <t>sin acelerante</t>
  </si>
  <si>
    <t>con acelerante</t>
  </si>
  <si>
    <t>Planta que suministra la Mezcla</t>
  </si>
  <si>
    <t>Placa Vehiculo que transporta la Mezcla</t>
  </si>
  <si>
    <t>N° Remision</t>
  </si>
  <si>
    <t>Cra. 30 N° 25-90 Piso 16 - CP: 1113111            
Tel. 7470909 -  Info: Línea 195       
www.umv.gov.co</t>
  </si>
  <si>
    <t>PRO-FM-029</t>
  </si>
  <si>
    <t xml:space="preserve">Cra. 30 N° 25-90 Piso 16 - CP: 1113111            
Tel. 7470909 -  Info: Línea 195       
www.umv.gov.co    </t>
  </si>
  <si>
    <t>PROF.</t>
  </si>
  <si>
    <r>
      <rPr>
        <b/>
        <sz val="11"/>
        <color rgb="FFFF0000"/>
        <rFont val="Arial"/>
        <family val="2"/>
      </rPr>
      <t>LABORATORIO DE CALIDAD UMV SUELOS, CONCRETOS Y PAVIMENTOS</t>
    </r>
    <r>
      <rPr>
        <b/>
        <sz val="11"/>
        <rFont val="Arial"/>
        <family val="2"/>
      </rPr>
      <t xml:space="preserve">   EVALUACION DE LA RESISTENCIA MECANICA DE LOS AGREGADOS GRUESO POR EL METODO DE 10% DE FINOS   Norma  INV E-224-13</t>
    </r>
  </si>
  <si>
    <t>FECHA DE APLICACIÓN:</t>
  </si>
  <si>
    <t>cliente</t>
  </si>
  <si>
    <t>CONTROL DE SUMINISTRO DE MATERIALES PETREOS CONTRATO 426/2014 (INGENIEROS GF SAS)</t>
  </si>
  <si>
    <t>Cantera:</t>
  </si>
  <si>
    <t>obra</t>
  </si>
  <si>
    <t xml:space="preserve">muestra </t>
  </si>
  <si>
    <t>fuente</t>
  </si>
  <si>
    <t>cantera</t>
  </si>
  <si>
    <t>código</t>
  </si>
  <si>
    <t>CONDICION DEL AGREGADO</t>
  </si>
  <si>
    <t>SECO</t>
  </si>
  <si>
    <t>HUMEDO</t>
  </si>
  <si>
    <t>fecha de toma</t>
  </si>
  <si>
    <t>Peso muestra antes del ensayo (m1)</t>
  </si>
  <si>
    <t>gr</t>
  </si>
  <si>
    <t>Peso muestra despues del ensayo y retenida sobre el tamiz N° 8 (m2)</t>
  </si>
  <si>
    <t>Peso muestra que pasa el tamiz No. 8 (m3)          m3 = m1 - m2</t>
  </si>
  <si>
    <t>Carga aplicada (f)</t>
  </si>
  <si>
    <t>Kn</t>
  </si>
  <si>
    <t>Porcentaje de finos producidos (m)             m= m3/m1 * 100</t>
  </si>
  <si>
    <t>Carga necesaria para producir un 10% de finos    F= 14f/(m+4)</t>
  </si>
  <si>
    <t>Relacion humedo/seco</t>
  </si>
  <si>
    <t>Especificación IDU-ET-2011 SECCION 400-11 CAPAS GRANULARES DE BASE Y SUBBASE</t>
  </si>
  <si>
    <t>Capa</t>
  </si>
  <si>
    <t>Base A</t>
  </si>
  <si>
    <t>Base B</t>
  </si>
  <si>
    <t>Base C</t>
  </si>
  <si>
    <t>SBG A</t>
  </si>
  <si>
    <t>SBG B</t>
  </si>
  <si>
    <t>SBG C</t>
  </si>
  <si>
    <t>Valor en seco, KN (min)</t>
  </si>
  <si>
    <t>Relacion humedo/seco % (min)</t>
  </si>
  <si>
    <t>TRITURADO DE CANTERA DE 3/4"</t>
  </si>
  <si>
    <t>Especificación IDU-ET-2011 SECCION 510-11 MEZCLAS ASFALTICAS EN CALIENTE</t>
  </si>
  <si>
    <t>T0-T1</t>
  </si>
  <si>
    <t>T2-T3</t>
  </si>
  <si>
    <t>T4-T5</t>
  </si>
  <si>
    <t>BASE ASFALTICA</t>
  </si>
  <si>
    <t>CARPETA ASFALTICA</t>
  </si>
  <si>
    <t xml:space="preserve">Nombre: </t>
  </si>
  <si>
    <t>LABORATORIO - FORMATO CONTROL DE MASAS UNITARIAS DE MEZCLAS ASFALTICAS</t>
  </si>
  <si>
    <t>FECHA</t>
  </si>
  <si>
    <t>PESO CUBO (Kg)</t>
  </si>
  <si>
    <t>PESO CUBO LLENO (Kg)</t>
  </si>
  <si>
    <t>VOLUMEN DEL CUBO (m3)</t>
  </si>
  <si>
    <t>MASA UNITARIA MEZCLA ASFALTICA (Kg/m3)</t>
  </si>
  <si>
    <t>LABORATORIO de calidad UMV</t>
  </si>
  <si>
    <t>control de Suelos y Pavimentos</t>
  </si>
  <si>
    <t>DETERMINACION TERRONES DE ARCILLA Y PARTICULAS DELEZNABLES EN LOS AGREGADOS INV-E-211-13</t>
  </si>
  <si>
    <t xml:space="preserve">CÓDIGO: </t>
  </si>
  <si>
    <t>VERSIÒN Nº:001</t>
  </si>
  <si>
    <t>Abrilde 2013</t>
  </si>
  <si>
    <t>Proyecto:</t>
  </si>
  <si>
    <t>Fecha toma:</t>
  </si>
  <si>
    <t xml:space="preserve">Descripción: </t>
  </si>
  <si>
    <t>PORCENTAJE DE TERRONES DE ARCILLA Y PARTICULAS DELEZNABLES NORMA INV-E-211-13</t>
  </si>
  <si>
    <t>AGREGADO GRUESO</t>
  </si>
  <si>
    <t>Tamaño de particulas por tamiz</t>
  </si>
  <si>
    <t>Masa muestra de ensayo (g)</t>
  </si>
  <si>
    <t>Tamiz retenido*</t>
  </si>
  <si>
    <t>masa de las particulas retenidas (g)</t>
  </si>
  <si>
    <t>gradacion retenida original</t>
  </si>
  <si>
    <t>% de terrones de arcilla y particulas deleznables</t>
  </si>
  <si>
    <t>pasa</t>
  </si>
  <si>
    <t>retiene</t>
  </si>
  <si>
    <t>R</t>
  </si>
  <si>
    <t>P</t>
  </si>
  <si>
    <t>AGREGADO FINO</t>
  </si>
  <si>
    <t>retenido tamiz #16</t>
  </si>
  <si>
    <t>* Despues de inmersion en agua por 24 horas</t>
  </si>
  <si>
    <t>ESPECIFICACIONES IDU-ET-2011</t>
  </si>
  <si>
    <t>Pavimentos de concreto hidraulico seccion 600-11 (T0 - T5)</t>
  </si>
  <si>
    <t>Agregado grueso</t>
  </si>
  <si>
    <t>Agregado fino</t>
  </si>
  <si>
    <t>% max</t>
  </si>
  <si>
    <t>Bases A, B Y C y Subbases granulares A, B Y C seccion 400-11</t>
  </si>
  <si>
    <t>Bases A, B y C</t>
  </si>
  <si>
    <t>Subbases A, B y C</t>
  </si>
  <si>
    <r>
      <rPr>
        <b/>
        <sz val="10"/>
        <rFont val="Arial Narrow"/>
        <family val="2"/>
      </rPr>
      <t>OBSERVACIONES:</t>
    </r>
    <r>
      <rPr>
        <sz val="10"/>
        <rFont val="Arial Narrow"/>
        <family val="2"/>
      </rPr>
      <t xml:space="preserve"> </t>
    </r>
  </si>
  <si>
    <t xml:space="preserve">LABORATORIO DE CALIDAD UMV SUELOS, CONCRETOS Y PAVIMENTOS                                DESTILACION DE EMULSIONES ASFALTICAS Norma INV  E-762-13
  ENSAYO PENETRACIÓN DE LOS MATERIALES ASFÁLTICOS Norma INV E-706-13           </t>
  </si>
  <si>
    <t>TAMIZADO DE LAS EMULSIONES ASFALTICAS INV-E-765-13</t>
  </si>
  <si>
    <t>Masa del tamiz N°20 + fondo</t>
  </si>
  <si>
    <t xml:space="preserve">PENETRACIÓN DE LOS MATERIALES ASFALTICOS I.N.V.  E-706-13  </t>
  </si>
  <si>
    <t>Verificacion de Resultados
 I.N.V. E-706-13 Numeral 6.1</t>
  </si>
  <si>
    <t>Especificación IDU-ET-2011  SECCION 210-11 TABLA 210.1. ESPECIFICACIONES PARA EMULSIONES CATIONICAS</t>
  </si>
  <si>
    <t>ROTURA LENTA CRL-1</t>
  </si>
  <si>
    <t>Resultado Ensayo</t>
  </si>
  <si>
    <t>Cumple</t>
  </si>
  <si>
    <t>MIN</t>
  </si>
  <si>
    <t>MAX</t>
  </si>
  <si>
    <t>Penetración sobre el residuo (100 gr, 25 °C, 5 seg 0,1 mm)</t>
  </si>
  <si>
    <t>Ductilidad  sobre el residuo (25°C,5cm/m)</t>
  </si>
  <si>
    <t>E-702</t>
  </si>
  <si>
    <t>Contenido de asfalto residual %</t>
  </si>
  <si>
    <t>E-762</t>
  </si>
  <si>
    <t>Tamizado Retenido Tamiz 20 (850 μm)</t>
  </si>
  <si>
    <t>E-765</t>
  </si>
  <si>
    <t>PH</t>
  </si>
  <si>
    <t>E-768</t>
  </si>
  <si>
    <t>Carga particula</t>
  </si>
  <si>
    <t>E-767</t>
  </si>
  <si>
    <t>POSITIVA</t>
  </si>
  <si>
    <t>AGREGADOS PARA ELABORACION DE MEZCLAS DE CONCRETOS</t>
  </si>
  <si>
    <t>GUATAQUI</t>
  </si>
  <si>
    <t>Nivel de transito</t>
  </si>
  <si>
    <t>Especificación IDU-ET-2011 SECCION 600-11 PAVIMENTOS DE CONCRETO HIDRAULICO</t>
  </si>
  <si>
    <t xml:space="preserve">Cargo: </t>
  </si>
  <si>
    <t>LABORATORIO - EXTRACCIÓN DE NÚCLEOS DE PAVIMENTO
 Norma- INV-E-758</t>
  </si>
  <si>
    <t>CÓDIGO: PRO-FM-012</t>
  </si>
  <si>
    <t>Localidad:</t>
  </si>
  <si>
    <t>Localización:</t>
  </si>
  <si>
    <t>Descripcion:</t>
  </si>
  <si>
    <t>NUCLEOS TOMADOS EN LA VIA (NUCLEOS DE 4" DE DIAMETRO)</t>
  </si>
  <si>
    <t>ABCISA DE TOMA DEL NUCLEO</t>
  </si>
  <si>
    <t>CARRIL</t>
  </si>
  <si>
    <t>LADO</t>
  </si>
  <si>
    <t>PESO EN EL AIRE (g).</t>
  </si>
  <si>
    <t>PESO EN EL AGUA (g).</t>
  </si>
  <si>
    <t>volumen por peso nucleo</t>
  </si>
  <si>
    <t>volumen por formula geometrica</t>
  </si>
  <si>
    <t>PESO SSS (g).</t>
  </si>
  <si>
    <t>ESPESOR (cm)</t>
  </si>
  <si>
    <t>GRAVEDAD ESPECIFICA BULK  NUCLEO (Gmb) g/cm3</t>
  </si>
  <si>
    <t>GRAVEDAD ESPECIFICA BULK PROMEDIO DE LAS BRIQUETAS ELABORADAS</t>
  </si>
  <si>
    <t>PORCENTAJE DE COMPACTACION</t>
  </si>
  <si>
    <t>GRAVEDAD ESPECIFICA MAXIMA MEDIDA (RICE)  MEZCLA ASFALTICA  (g/cm3)</t>
  </si>
  <si>
    <t>VACIOS CON AIRE (Va)
 Va = (1 - Gmb/Gmm) * 100</t>
  </si>
  <si>
    <t>ESPECIFICACIONES IDU-ET -2011.                            SECCION 510-11</t>
  </si>
  <si>
    <t>min</t>
  </si>
  <si>
    <t>max</t>
  </si>
  <si>
    <t>% DE COMPACTACIÓN  PROMEDIO DE LOS NUCLEOS</t>
  </si>
  <si>
    <t>DENSIDAD PROMEDIO (Dm)</t>
  </si>
  <si>
    <t xml:space="preserve">97% Densidad Bulk Briquetas Mezcla </t>
  </si>
  <si>
    <t>DENSIDAD INDIVIDUAL (Di)</t>
  </si>
  <si>
    <t>97% Dm</t>
  </si>
  <si>
    <t>VACIOS CON AIRE  PROMEDIO DE LOS NUCLEOS</t>
  </si>
  <si>
    <t>VACIOS CON AIRE PROMEDIO DE LOS NUCLEOS (Va)</t>
  </si>
  <si>
    <t>VACIOS CON AIRE MAXIMOS INDIVIDUAL DE UN NUCLEO (Va)</t>
  </si>
  <si>
    <t>Hora de salida en planta:</t>
  </si>
  <si>
    <t>Hora llegada en obra:</t>
  </si>
  <si>
    <t>Hora de descargue:</t>
  </si>
  <si>
    <t>Hora de salida obra:</t>
  </si>
  <si>
    <t>CÓDIGO: F-283-003</t>
  </si>
  <si>
    <t>FECHA DE APLICACIÓN: JUNIO 2008</t>
  </si>
  <si>
    <t xml:space="preserve">Cliente: </t>
  </si>
  <si>
    <t xml:space="preserve">código: </t>
  </si>
  <si>
    <t xml:space="preserve">Observaciones: </t>
  </si>
  <si>
    <t xml:space="preserve">         </t>
  </si>
  <si>
    <t>LABORATORIO DE CALIDAD UMV SUELOS, CONCRETOS Y PAVIMENTOS                                ENSAYO DE CBR INALTERADO IN SITU INV-E-148</t>
  </si>
  <si>
    <t>CÓDIGO: PRO-FM-025</t>
  </si>
  <si>
    <t>LOCALIDAD:</t>
  </si>
  <si>
    <t>REFERENCIA No.:</t>
  </si>
  <si>
    <t>LOCALIZACIÓN:</t>
  </si>
  <si>
    <t>σ ensayo</t>
  </si>
  <si>
    <t>σ norma</t>
  </si>
  <si>
    <t>ALTURA FALSO FONDO</t>
  </si>
  <si>
    <t>MOLDE</t>
  </si>
  <si>
    <t>DIAMETRO</t>
  </si>
  <si>
    <t>ALTURA</t>
  </si>
  <si>
    <t>PESO MOLDE</t>
  </si>
  <si>
    <t>Humedad Natural</t>
  </si>
  <si>
    <t>D Ø (mm)</t>
  </si>
  <si>
    <t>VOLUMEN MOLDE</t>
  </si>
  <si>
    <t>HUMEDAD DESPUES DE INMERSION</t>
  </si>
  <si>
    <t>Altura para expansion</t>
  </si>
  <si>
    <t>MOLDE N°</t>
  </si>
  <si>
    <t>PESO MOLDE(gr)</t>
  </si>
  <si>
    <t>ω (%)</t>
  </si>
  <si>
    <t>ALTURA DE LA MUESTRA(1/1000")</t>
  </si>
  <si>
    <t>h superior:</t>
  </si>
  <si>
    <t>h inferior:</t>
  </si>
  <si>
    <t>Saturnino rincón</t>
  </si>
  <si>
    <t>SATURNINO RINCON</t>
  </si>
  <si>
    <t>MARIA TERESA SAN JUAN</t>
  </si>
  <si>
    <t>VLADIMIR TORRES</t>
  </si>
  <si>
    <t>JHON CORDOBA</t>
  </si>
  <si>
    <t>JHON ROJAS</t>
  </si>
  <si>
    <t>DAVID GALVIS</t>
  </si>
  <si>
    <t>VIVIANA GOMEZ</t>
  </si>
  <si>
    <t>VICTOR CRISTANCHO</t>
  </si>
  <si>
    <t>DIEGO CASTIBLANCO</t>
  </si>
  <si>
    <t>t</t>
  </si>
  <si>
    <t>30´</t>
  </si>
  <si>
    <t>1´</t>
  </si>
  <si>
    <t>1´ 30´´</t>
  </si>
  <si>
    <t>2´</t>
  </si>
  <si>
    <t>2´ 30´´</t>
  </si>
  <si>
    <t>3´</t>
  </si>
  <si>
    <t>4´</t>
  </si>
  <si>
    <t>6´</t>
  </si>
  <si>
    <t>8´</t>
  </si>
  <si>
    <t>10´</t>
  </si>
  <si>
    <t>CÓDIGO: PRO-FM-026</t>
  </si>
  <si>
    <t>GRANULOMETRIA</t>
  </si>
  <si>
    <t>PESO</t>
  </si>
  <si>
    <t>INDICE APLANAMIENTO</t>
  </si>
  <si>
    <t>INDICE ALARGAMIENTO</t>
  </si>
  <si>
    <t>TAMICES</t>
  </si>
  <si>
    <t>INICIAL</t>
  </si>
  <si>
    <t>INDICE</t>
  </si>
  <si>
    <t>Fracción</t>
  </si>
  <si>
    <t>Pasan</t>
  </si>
  <si>
    <t>Aplanamiento</t>
  </si>
  <si>
    <t>Alargamiento</t>
  </si>
  <si>
    <t>Ri</t>
  </si>
  <si>
    <t>Pi</t>
  </si>
  <si>
    <t>Pli</t>
  </si>
  <si>
    <t>(Lli)</t>
  </si>
  <si>
    <t>Lli x Ri</t>
  </si>
  <si>
    <t>Pai</t>
  </si>
  <si>
    <t>(Lai)</t>
  </si>
  <si>
    <t>Lai x Ri</t>
  </si>
  <si>
    <t xml:space="preserve">2" </t>
  </si>
  <si>
    <t>SUMA</t>
  </si>
  <si>
    <t>INDICE DE APLANAMIENTO =</t>
  </si>
  <si>
    <t xml:space="preserve">INDICE ALARGAMIENTO = </t>
  </si>
  <si>
    <t>Las fracciones &gt; 15%  retenido se tomara un minimo de 200 particulas</t>
  </si>
  <si>
    <t>LA CURVA GRANULOMETRICA DEL MATERIAL SE ENCUENTRA POR DEBAJO DE LOS RANGOS DE GRADACION ESTABLECIDOS POR LA U.M.V. PARA LOS TAMICES DE 1/2" Y 3/8" PARA AGREGADO GRUESO DE 1/2" EN LA ELABORACION DE MEZCLAS ASFALTICA.</t>
  </si>
  <si>
    <t>Tamices</t>
  </si>
  <si>
    <t>Gradacion Inicial</t>
  </si>
  <si>
    <t>Peso</t>
  </si>
  <si>
    <t>Ret.</t>
  </si>
  <si>
    <t>Minimo</t>
  </si>
  <si>
    <t>Porción</t>
  </si>
  <si>
    <t>Fracturadas</t>
  </si>
  <si>
    <t>B/A*100</t>
  </si>
  <si>
    <t>(CxD)</t>
  </si>
  <si>
    <t>Grs.</t>
  </si>
  <si>
    <t>Gr</t>
  </si>
  <si>
    <t>%Pond.</t>
  </si>
  <si>
    <t>SUMATORIA</t>
  </si>
  <si>
    <t>% CARAS FRACTURADAS :</t>
  </si>
  <si>
    <t>E/D =</t>
  </si>
  <si>
    <t>LABORATORIO DE CALIDAD UMV SUELOS, CONCRETOS Y PAVIMENTOS                             INDICE DE APLANAMIENTO Y DE ALARGAMIENTO EN LOS AGREGADOS
 Norma INV-E-230. CARAS FRACTURADAS MECÁNICAMENTE EN LOS AGREGADOS Norma INV-E-227</t>
  </si>
  <si>
    <t>J= H / (1+I/100)=Densidad seca</t>
  </si>
  <si>
    <t>Minima</t>
  </si>
  <si>
    <t xml:space="preserve">LABORATORIO U.M.V - GRAVEDAD  ESPECIFICA MAXIMA TEORICA  RICE DE MEZCLAS ASFALTICAS </t>
  </si>
  <si>
    <t>Norma - I.N.V. E-735-07</t>
  </si>
  <si>
    <t>CODIGO: PRO-FM-019</t>
  </si>
  <si>
    <t xml:space="preserve">VERSIÒN: 5,0  </t>
  </si>
  <si>
    <t>FECHA DE APLICACIÒN :  SEPTIEMBRE DE 2013</t>
  </si>
  <si>
    <t>Peso seco picnómetro :</t>
  </si>
  <si>
    <t>Materiales</t>
  </si>
  <si>
    <t>Temperatura</t>
  </si>
  <si>
    <t>Peso ( Wma )</t>
  </si>
  <si>
    <t>°C</t>
  </si>
  <si>
    <t>ITEM</t>
  </si>
  <si>
    <t>UNIDAD</t>
  </si>
  <si>
    <t>LECTURAS</t>
  </si>
  <si>
    <t>TX</t>
  </si>
  <si>
    <t>(ºc)</t>
  </si>
  <si>
    <t>AC</t>
  </si>
  <si>
    <t>Gmm</t>
  </si>
  <si>
    <t>Gr/CC</t>
  </si>
  <si>
    <t>Elaboro :</t>
  </si>
  <si>
    <t>PESO MATERIAL (Kg)</t>
  </si>
  <si>
    <t>Equivalente de Arena:</t>
  </si>
  <si>
    <t>FECHA ENTREGA</t>
  </si>
  <si>
    <t>EQUIPO O ELEMENTO</t>
  </si>
  <si>
    <t>ESTADO DE ENTREGA</t>
  </si>
  <si>
    <t>FECHA DEVOLUCION</t>
  </si>
  <si>
    <t>ESTADO DEVOLUCION</t>
  </si>
  <si>
    <t>RECIBIDO EN ALMACEN POR</t>
  </si>
  <si>
    <t>NOMBRE DE QUIEN SOLICITA O RETIRA</t>
  </si>
  <si>
    <t>FIRMA QUIEN RECIBE</t>
  </si>
  <si>
    <r>
      <rPr>
        <b/>
        <sz val="14"/>
        <color rgb="FF76943C"/>
        <rFont val="Arial"/>
        <family val="2"/>
      </rPr>
      <t>Laboratorio de Control de Calidad UMV
Laboratorio de suelos, concretos y pavimentos</t>
    </r>
    <r>
      <rPr>
        <sz val="14"/>
        <rFont val="Arial"/>
        <family val="2"/>
      </rPr>
      <t xml:space="preserve">
</t>
    </r>
    <r>
      <rPr>
        <b/>
        <sz val="10"/>
        <rFont val="Arial"/>
        <family val="2"/>
      </rPr>
      <t xml:space="preserve"> CONTROL Y SEGUIMIENTO DE EQUIPOS Y ELEMENTOS</t>
    </r>
  </si>
  <si>
    <t>TANQUE N°</t>
  </si>
  <si>
    <t>QUIEN REALIZA</t>
  </si>
  <si>
    <t>ESTADO DEL TIEMPO</t>
  </si>
  <si>
    <r>
      <rPr>
        <b/>
        <sz val="14"/>
        <color rgb="FF76943C"/>
        <rFont val="Arial"/>
        <family val="2"/>
      </rPr>
      <t>Laboratorio de Control de Calidad UMV
Laboratorio de suelos, concretos y pavimentos</t>
    </r>
    <r>
      <rPr>
        <sz val="14"/>
        <rFont val="Arial"/>
        <family val="2"/>
      </rPr>
      <t xml:space="preserve">
</t>
    </r>
    <r>
      <rPr>
        <b/>
        <sz val="10"/>
        <rFont val="Arial"/>
        <family val="2"/>
      </rPr>
      <t xml:space="preserve"> CONTROL DE TEMPERATURAS EN TANQUES</t>
    </r>
  </si>
  <si>
    <t xml:space="preserve">DENSIDAD  INDIVIDUAL (Di) MAYOR A </t>
  </si>
  <si>
    <t>CIV:</t>
  </si>
  <si>
    <t>NUMERO DEL NUCLEO</t>
  </si>
  <si>
    <t>OBRA:</t>
  </si>
  <si>
    <t>Temperatura del agua</t>
  </si>
  <si>
    <t>Cemento  Asfáltico</t>
  </si>
  <si>
    <t xml:space="preserve">Gravedad Especifica Maximo Teorico  RICE </t>
  </si>
  <si>
    <t>Muestra Seca al Aire</t>
  </si>
  <si>
    <t>Peso recipiente + tapa + agua + muestra a Temperatura Tx</t>
  </si>
  <si>
    <t>Peso recipiente + tapa + agua a Temperatura Tx</t>
  </si>
  <si>
    <t>Peso recipiente + tapa</t>
  </si>
  <si>
    <t>Peso recipiente + tapa + material</t>
  </si>
  <si>
    <t>HORA DEL DIA              AM              PM</t>
  </si>
  <si>
    <t>CANTERA:</t>
  </si>
  <si>
    <t>PROCEDIMIENTO ANALITICO PARA ENCONTRAR LA DENSIDAD MAXIMA Y %HUMEDAD OPTIMO</t>
  </si>
  <si>
    <t>EN LA CURVA ( Parábola ) PRUEBA PROCTOR O SIMILAR</t>
  </si>
  <si>
    <t>Resultado de Ensayos</t>
  </si>
  <si>
    <t>Prueba</t>
  </si>
  <si>
    <t>d</t>
  </si>
  <si>
    <t>% H</t>
  </si>
  <si>
    <t>Igual.1A</t>
  </si>
  <si>
    <t>Igual.1B</t>
  </si>
  <si>
    <t>Igual.1C</t>
  </si>
  <si>
    <t>Igual.1D</t>
  </si>
  <si>
    <t>Primera operación</t>
  </si>
  <si>
    <t>Igual.2A</t>
  </si>
  <si>
    <t>Form.1A</t>
  </si>
  <si>
    <t>Form.2A</t>
  </si>
  <si>
    <t>Form.3A</t>
  </si>
  <si>
    <t>Form.4A</t>
  </si>
  <si>
    <t>Igual.3A</t>
  </si>
  <si>
    <t>Igual.3B</t>
  </si>
  <si>
    <t>Igual.3C</t>
  </si>
  <si>
    <t>Igual.3D</t>
  </si>
  <si>
    <t>Form.1B</t>
  </si>
  <si>
    <t>Form.2B</t>
  </si>
  <si>
    <t>Form.3B</t>
  </si>
  <si>
    <t>Form.4B</t>
  </si>
  <si>
    <r>
      <t>Densidad muestra seca, Lbs/pie3</t>
    </r>
    <r>
      <rPr>
        <b/>
        <sz val="10"/>
        <rFont val="Arial"/>
        <family val="2"/>
      </rPr>
      <t/>
    </r>
  </si>
  <si>
    <t>Form.1C</t>
  </si>
  <si>
    <t>Form.2C</t>
  </si>
  <si>
    <t>Form.3C</t>
  </si>
  <si>
    <t>Form.4C</t>
  </si>
  <si>
    <t>Form.1D</t>
  </si>
  <si>
    <t>Form.2D</t>
  </si>
  <si>
    <t>Form.3D</t>
  </si>
  <si>
    <t>Form.4D</t>
  </si>
  <si>
    <t>Hum</t>
  </si>
  <si>
    <t>Dens</t>
  </si>
  <si>
    <t>Hallando C =</t>
  </si>
  <si>
    <t>Lbs/pie3</t>
  </si>
  <si>
    <t>Reemplazando C en Form. C = (B)</t>
  </si>
  <si>
    <t>Reemplazando C y B en Form. A= (A)</t>
  </si>
  <si>
    <t>Ecuación de la parábola  ;</t>
  </si>
  <si>
    <t>X1 =</t>
  </si>
  <si>
    <t>Clasificacion</t>
  </si>
  <si>
    <t>X2 =</t>
  </si>
  <si>
    <t xml:space="preserve">Limite Líquido    </t>
  </si>
  <si>
    <t xml:space="preserve">Indice Plástico    </t>
  </si>
  <si>
    <t>Eje de la parábola ;</t>
  </si>
  <si>
    <t>Humedad ópt =</t>
  </si>
  <si>
    <t xml:space="preserve">U.S.C.                  </t>
  </si>
  <si>
    <t>AASHTO</t>
  </si>
  <si>
    <t>Proyección y ;</t>
  </si>
  <si>
    <t>densidad máx. =</t>
  </si>
  <si>
    <t>PROCTOR</t>
  </si>
  <si>
    <t># MOLDE</t>
  </si>
  <si>
    <t>PESO (g)</t>
  </si>
  <si>
    <t>VOLUMEN</t>
  </si>
  <si>
    <t>LABORATORIO DE CALIDAD UMV. SUELOS, CONCRETOS Y PAVIMENTOS                            ENSAYO PROCTOR NORMAL INV-E-141 
Y PROCTOR MODIFICADO  Norma INV-E-142</t>
  </si>
  <si>
    <r>
      <rPr>
        <b/>
        <sz val="12"/>
        <color rgb="FF76943C"/>
        <rFont val="Arial"/>
        <family val="2"/>
      </rPr>
      <t>Laboratorio de Control de Calidad UMV
Laboratorio de suelos, concretos y pavimentos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FORMATO HÚMEDAD INV E-122-07</t>
    </r>
  </si>
  <si>
    <t xml:space="preserve">PESO 1 (MATERIAL HÚMEDO + RECIPIENTE) </t>
  </si>
  <si>
    <t>PESO 2 (MATERIAL SECO+RECIPIENTE)</t>
  </si>
  <si>
    <t>PESO 3 (RECIPIENTE)</t>
  </si>
  <si>
    <t>% DE HÚMEDAD</t>
  </si>
  <si>
    <t>Viscosidad a 135°C</t>
  </si>
  <si>
    <t>Viscosidad a 60°C</t>
  </si>
  <si>
    <t>E - 707 - 13</t>
  </si>
  <si>
    <t>E - 717 - 13</t>
  </si>
  <si>
    <t>E - 709 - 13</t>
  </si>
  <si>
    <t>E - 702 - 13</t>
  </si>
  <si>
    <t>E - 712 - 13</t>
  </si>
  <si>
    <t>E - 706 - 13</t>
  </si>
  <si>
    <t xml:space="preserve"> D - 5</t>
  </si>
  <si>
    <t xml:space="preserve"> D - 36</t>
  </si>
  <si>
    <t xml:space="preserve"> D - 113</t>
  </si>
  <si>
    <t xml:space="preserve"> D - 92</t>
  </si>
  <si>
    <t xml:space="preserve"> D - 71</t>
  </si>
  <si>
    <t>ESPECIFICACIÓN
 IDU-2011</t>
  </si>
  <si>
    <t>Viscosidad a 163°C</t>
  </si>
  <si>
    <t>CIV.</t>
  </si>
  <si>
    <t>#20</t>
  </si>
  <si>
    <t>Grupo de Control de Calidad y Laboratorio UMV Laboratorio de suelos, concretos y pavimentos</t>
  </si>
  <si>
    <t xml:space="preserve">FECHA: </t>
  </si>
  <si>
    <t xml:space="preserve">REGISTRO DE :   </t>
  </si>
  <si>
    <t xml:space="preserve">% de residuo = (B-A) / Cx100                     </t>
  </si>
  <si>
    <t>% retenido= (B-A) / (C-D) x 100</t>
  </si>
  <si>
    <t>Masa del tamiz N°20 + fondo mas residuo despues de secado en horno</t>
  </si>
  <si>
    <t>Masa del recipiente + emulsión</t>
  </si>
  <si>
    <t>Masa del recipiente + residuo despues de verter la emulsión</t>
  </si>
  <si>
    <t>Masa de la retorta y accesorios despues del ensayo + residuo de la emulsión +1,5gr</t>
  </si>
  <si>
    <t>Masa de la emulsión añadida</t>
  </si>
  <si>
    <t>D =</t>
  </si>
  <si>
    <t xml:space="preserve">Avenida Calle 26 No. 57 – 41, Torre 8, Piso 7 y 8. 
     </t>
  </si>
  <si>
    <t>PBX: 377 9555</t>
  </si>
  <si>
    <t>1/4''</t>
  </si>
  <si>
    <t>No. 8</t>
  </si>
  <si>
    <t>No.16</t>
  </si>
  <si>
    <t>No.30</t>
  </si>
  <si>
    <t>No 50</t>
  </si>
  <si>
    <t>No.100</t>
  </si>
  <si>
    <t>Fecha de recepción:</t>
  </si>
  <si>
    <t>Equipo:</t>
  </si>
  <si>
    <t>Fecha de producción:</t>
  </si>
  <si>
    <t xml:space="preserve">g </t>
  </si>
  <si>
    <t>Turno:</t>
  </si>
  <si>
    <t>AAAA-MM-DD</t>
  </si>
  <si>
    <t>kN</t>
  </si>
  <si>
    <t>CÓDIGO:GLAB-FM-070</t>
  </si>
  <si>
    <t xml:space="preserve">Carga máxima                                                    </t>
  </si>
  <si>
    <t xml:space="preserve">Hasta </t>
  </si>
  <si>
    <t>Desde</t>
  </si>
  <si>
    <t>Nombre</t>
  </si>
  <si>
    <t xml:space="preserve">GRAVEDAD ESPECIFÍCA BULK Y DENSIDAD DE MEZCLAS ASFÁLTICAS COMPACTADAS NO ABSORBENTES EMPLEANDO ESPECÍMENES SATURADOS Y SUPERFICIALMENTE SECOS INV E 733-13                                                                      </t>
  </si>
  <si>
    <t xml:space="preserve">Balanza N°:   </t>
  </si>
  <si>
    <t>Baño maría N°:</t>
  </si>
  <si>
    <t xml:space="preserve">Pie de rey N°:   </t>
  </si>
  <si>
    <t>A:Masa del espécimen seco en el aire</t>
  </si>
  <si>
    <t>Tiempo del espécimen sumergido</t>
  </si>
  <si>
    <t>C:Masa del espécimen sumergido en agua</t>
  </si>
  <si>
    <t>B:Masa en el aire del espécimen saturado y superficialmente seco (SSS)</t>
  </si>
  <si>
    <t>Cronómetro N°:</t>
  </si>
  <si>
    <t>Prensa N°:</t>
  </si>
  <si>
    <t>GRUPO 2 ACONDICIONAMIENTO DE 7 DÍAS EN BAÑO DE AIRE Y 7 DÍAS EN BAÑO DE AGUA</t>
  </si>
  <si>
    <t xml:space="preserve">GRUPO 1 ACONDICIONAMIENTO DE 14 DÍAS EN BAÑO DE AIRE </t>
  </si>
  <si>
    <t>Condiciones de baño en aire</t>
  </si>
  <si>
    <t xml:space="preserve">Bulk </t>
  </si>
  <si>
    <t>DISEÑO DE MEZCLAS DE AGREGADOS, RECICLADOS O SIN RECICLAR, CON EMULSIÓN ASFÁLTCA, MEDIANTE EL MÉTODO DE INMERSIÓN - COMPRESIÓN INV E 622-13</t>
  </si>
  <si>
    <t>Condiciones de baño en agua</t>
  </si>
  <si>
    <t>CIV /PK:</t>
  </si>
  <si>
    <t>Espécimen</t>
  </si>
  <si>
    <t>Baño termostático N°:</t>
  </si>
  <si>
    <t xml:space="preserve">Inmersión compresión </t>
  </si>
  <si>
    <t xml:space="preserve">Laboratorio de suelos, asfaltos y pavimentos de la UAERMV 
Sede de Producción Parque Minero Industrial El Mochuelo Kilometro 3 vía Pasquilla localidad Ciudad Bolívar, Bogotá D.C. - Colombia
Tel: 3779555 Ext. 1145   E- mail: p.laboratorio@umv.gov.co                           
</t>
  </si>
  <si>
    <t>Termómetro N°:</t>
  </si>
  <si>
    <t>Observaciones:</t>
  </si>
  <si>
    <t xml:space="preserve">Espesor </t>
  </si>
  <si>
    <t>Humedad relativa 50</t>
  </si>
  <si>
    <t>Agua:</t>
  </si>
  <si>
    <t>Ambiente:</t>
  </si>
  <si>
    <r>
      <t>Volumen m</t>
    </r>
    <r>
      <rPr>
        <b/>
        <sz val="9"/>
        <rFont val="Arial"/>
        <family val="2"/>
      </rPr>
      <t>³:</t>
    </r>
  </si>
  <si>
    <t>Rol</t>
  </si>
  <si>
    <t>Temperatura (25 ± 1)</t>
  </si>
  <si>
    <t xml:space="preserve"> FORMATO TOMA DE DATOS DE ENSAYO 
GRAVEDAD ESPECÍFICA BULK INV E 733-13 E INMERSIÓN COMPRESIÓN INV E 622-13</t>
  </si>
  <si>
    <t>Termohigrómetro N°:</t>
  </si>
  <si>
    <t xml:space="preserve">ESPESOR O ALTURA DE ESPECÍMENES COMPACTADOS DE MEZCLAS ASFÁLTICAS INV E 744-13                                                                      </t>
  </si>
  <si>
    <t>Método:</t>
  </si>
  <si>
    <t>VERSIÓN: 8</t>
  </si>
  <si>
    <t>FECHA DE APLICACIÓN: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</si>
</sst>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.00_);_(* \(#,##0.00\);_(* &quot;-&quot;??_);_(@_)"/>
    <numFmt numFmtId="165" formatCode="0.0"/>
    <numFmt numFmtId="166" formatCode="_([$€]* #,##0.00_);_([$€]* \(#,##0.00\);_([$€]* &quot;-&quot;??_);_(@_)"/>
    <numFmt numFmtId="167" formatCode="0.000"/>
    <numFmt numFmtId="168" formatCode="[$-C0A]d\-mmm\-yy;@"/>
    <numFmt numFmtId="169" formatCode="d\ &quot;de&quot;\ mmmm\ &quot;de&quot;\ yyyy"/>
    <numFmt numFmtId="170" formatCode="d/mm/yyyy;@"/>
    <numFmt numFmtId="171" formatCode="[$-240A]d&quot; de &quot;mmmm&quot; de &quot;yyyy;@"/>
    <numFmt numFmtId="172" formatCode="0.00000"/>
    <numFmt numFmtId="173" formatCode="0.0%"/>
    <numFmt numFmtId="174" formatCode="0.0;[Red]0.0"/>
    <numFmt numFmtId="175" formatCode="0;[Red]0"/>
    <numFmt numFmtId="176" formatCode="0.00;[Red]0.00"/>
    <numFmt numFmtId="177" formatCode="hh:mm:ss;@"/>
    <numFmt numFmtId="178" formatCode="yyyy\-mm\-dd;@"/>
    <numFmt numFmtId="179" formatCode="[$-C0A]d\ &quot;de&quot;\ mmmm\ &quot;de&quot;\ yyyy;@"/>
    <numFmt numFmtId="180" formatCode="h:mm:ss;@"/>
    <numFmt numFmtId="181" formatCode="[$-F800]dddd\,\ mmmm\ dd\,\ yyyy"/>
    <numFmt numFmtId="182" formatCode="#,##0.0"/>
    <numFmt numFmtId="183" formatCode="dd/mm/yy;@"/>
    <numFmt numFmtId="184" formatCode="[$-409]d\-mmm\-yy;@"/>
  </numFmts>
  <fonts count="1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b/>
      <sz val="9"/>
      <color indexed="8"/>
      <name val="Calibri"/>
      <family val="2"/>
    </font>
    <font>
      <sz val="8"/>
      <name val="Helv"/>
    </font>
    <font>
      <sz val="8"/>
      <name val="Arial Narrow"/>
      <family val="2"/>
    </font>
    <font>
      <sz val="10"/>
      <name val="Arial Narrow"/>
      <family val="2"/>
    </font>
    <font>
      <b/>
      <sz val="6"/>
      <name val="Arial"/>
      <family val="2"/>
    </font>
    <font>
      <u/>
      <sz val="8.5"/>
      <color indexed="12"/>
      <name val="Times New Roman"/>
      <family val="1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9"/>
      <name val="Arial Narrow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4"/>
      <color theme="6" tint="-0.249977111117893"/>
      <name val="Arial Narrow"/>
      <family val="2"/>
    </font>
    <font>
      <b/>
      <sz val="12"/>
      <name val="Arial Narrow"/>
      <family val="2"/>
    </font>
    <font>
      <sz val="14"/>
      <name val="Bookman Old Style"/>
      <family val="1"/>
    </font>
    <font>
      <sz val="10"/>
      <name val="Bookman Old Style"/>
      <family val="1"/>
    </font>
    <font>
      <sz val="8"/>
      <name val="Bookman Old Style"/>
      <family val="1"/>
    </font>
    <font>
      <sz val="5"/>
      <name val="Arial Narrow"/>
      <family val="2"/>
    </font>
    <font>
      <sz val="12"/>
      <name val="Bookman Old Style"/>
      <family val="1"/>
    </font>
    <font>
      <sz val="9"/>
      <name val="Bookman Old Style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vertAlign val="superscript"/>
      <sz val="9"/>
      <name val="Arial"/>
      <family val="2"/>
    </font>
    <font>
      <sz val="9"/>
      <color theme="0"/>
      <name val="Arial"/>
      <family val="2"/>
    </font>
    <font>
      <sz val="10"/>
      <color theme="3" tint="-0.499984740745262"/>
      <name val="Garamond"/>
      <family val="1"/>
    </font>
    <font>
      <b/>
      <sz val="10"/>
      <color theme="3" tint="-0.499984740745262"/>
      <name val="Garamond"/>
      <family val="1"/>
    </font>
    <font>
      <u/>
      <sz val="10"/>
      <color theme="3" tint="-0.499984740745262"/>
      <name val="Garamond"/>
      <family val="1"/>
    </font>
    <font>
      <sz val="8"/>
      <color theme="3" tint="-0.499984740745262"/>
      <name val="Garamond"/>
      <family val="1"/>
    </font>
    <font>
      <sz val="10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u/>
      <sz val="11"/>
      <color theme="3" tint="-0.499984740745262"/>
      <name val="Arial"/>
      <family val="2"/>
    </font>
    <font>
      <sz val="8"/>
      <color theme="3" tint="-0.499984740745262"/>
      <name val="Arial Narrow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22"/>
      <color indexed="17"/>
      <name val="Arial"/>
      <family val="2"/>
    </font>
    <font>
      <b/>
      <sz val="12"/>
      <color rgb="FF00B050"/>
      <name val="Arial Narrow"/>
      <family val="2"/>
    </font>
    <font>
      <b/>
      <sz val="9"/>
      <color indexed="17"/>
      <name val="Arial"/>
      <family val="2"/>
    </font>
    <font>
      <b/>
      <sz val="9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8"/>
      <name val="Times New Roman"/>
      <family val="1"/>
    </font>
    <font>
      <b/>
      <sz val="9"/>
      <color theme="1"/>
      <name val="Calibri"/>
      <family val="2"/>
    </font>
    <font>
      <u/>
      <sz val="11"/>
      <name val="Arial"/>
      <family val="2"/>
    </font>
    <font>
      <sz val="10"/>
      <name val="Helv"/>
    </font>
    <font>
      <b/>
      <sz val="12"/>
      <name val="Bookman Old Style"/>
      <family val="1"/>
    </font>
    <font>
      <b/>
      <sz val="10"/>
      <name val="Bookman Old Style"/>
      <family val="1"/>
    </font>
    <font>
      <sz val="7"/>
      <name val="Arial Narrow"/>
      <family val="2"/>
    </font>
    <font>
      <sz val="9"/>
      <color theme="1"/>
      <name val="Calibri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0"/>
      <name val="Arial"/>
      <family val="2"/>
    </font>
    <font>
      <sz val="8"/>
      <color theme="0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  <font>
      <sz val="10"/>
      <color theme="0"/>
      <name val="Arial Narrow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50"/>
      <name val="Arial Narrow"/>
      <family val="2"/>
    </font>
    <font>
      <b/>
      <sz val="14"/>
      <color indexed="57"/>
      <name val="Arial Narrow"/>
      <family val="2"/>
    </font>
    <font>
      <b/>
      <sz val="14"/>
      <color indexed="17"/>
      <name val="Arial Narrow"/>
      <family val="2"/>
    </font>
    <font>
      <sz val="10"/>
      <color theme="0"/>
      <name val="Calibri"/>
      <family val="2"/>
      <scheme val="minor"/>
    </font>
    <font>
      <sz val="9"/>
      <color theme="1"/>
      <name val="Arial Narrow"/>
      <family val="2"/>
    </font>
    <font>
      <u/>
      <sz val="11"/>
      <color theme="10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i/>
      <sz val="12"/>
      <color theme="1"/>
      <name val="Arial"/>
      <family val="2"/>
    </font>
    <font>
      <b/>
      <sz val="7"/>
      <color theme="1"/>
      <name val="Arial"/>
      <family val="2"/>
    </font>
    <font>
      <b/>
      <sz val="9"/>
      <color rgb="FFFF0000"/>
      <name val="Bradley Hand ITC"/>
      <family val="4"/>
    </font>
    <font>
      <b/>
      <sz val="8"/>
      <color rgb="FFFF0000"/>
      <name val="Bradley Hand ITC"/>
      <family val="4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sz val="10"/>
      <color rgb="FFFFFF00"/>
      <name val="Arial"/>
      <family val="2"/>
    </font>
    <font>
      <sz val="10"/>
      <color rgb="FF00B0F0"/>
      <name val="Arial"/>
      <family val="2"/>
    </font>
    <font>
      <b/>
      <sz val="12"/>
      <color rgb="FFFF0000"/>
      <name val="Arial Narrow"/>
      <family val="2"/>
    </font>
    <font>
      <b/>
      <sz val="8"/>
      <name val="Arial Narrow"/>
      <family val="2"/>
    </font>
    <font>
      <sz val="14"/>
      <name val="Arial"/>
      <family val="2"/>
    </font>
    <font>
      <sz val="7"/>
      <name val="Helv"/>
    </font>
    <font>
      <b/>
      <sz val="12"/>
      <color rgb="FF76943C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b/>
      <sz val="9"/>
      <color theme="0"/>
      <name val="Arial"/>
      <family val="2"/>
    </font>
    <font>
      <i/>
      <sz val="9"/>
      <color theme="0"/>
      <name val="Arial"/>
      <family val="2"/>
    </font>
    <font>
      <b/>
      <sz val="9"/>
      <color rgb="FF00B050"/>
      <name val="Arial"/>
      <family val="2"/>
    </font>
    <font>
      <i/>
      <sz val="10"/>
      <color theme="0"/>
      <name val="Arial"/>
      <family val="2"/>
    </font>
    <font>
      <sz val="8"/>
      <color theme="0" tint="-0.499984740745262"/>
      <name val="Arial"/>
      <family val="2"/>
    </font>
    <font>
      <sz val="18"/>
      <name val="Arial"/>
      <family val="2"/>
    </font>
    <font>
      <sz val="6"/>
      <name val="Arial"/>
      <family val="2"/>
    </font>
    <font>
      <b/>
      <sz val="10"/>
      <name val="Helv"/>
    </font>
    <font>
      <sz val="12"/>
      <name val="Times New Roman"/>
      <family val="1"/>
    </font>
    <font>
      <sz val="7"/>
      <color theme="1"/>
      <name val="Arial"/>
      <family val="2"/>
    </font>
    <font>
      <i/>
      <sz val="10"/>
      <color theme="1"/>
      <name val="Calibri"/>
      <family val="2"/>
      <scheme val="minor"/>
    </font>
    <font>
      <u/>
      <sz val="9"/>
      <name val="Arial"/>
      <family val="2"/>
    </font>
    <font>
      <b/>
      <sz val="14"/>
      <color rgb="FF76943C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10"/>
      <color indexed="14"/>
      <name val="Arial"/>
      <family val="2"/>
    </font>
    <font>
      <b/>
      <sz val="12"/>
      <color theme="3" tint="-0.499984740745262"/>
      <name val="Arial"/>
      <family val="2"/>
    </font>
    <font>
      <b/>
      <sz val="9"/>
      <color theme="3" tint="-0.499984740745262"/>
      <name val="Arial"/>
      <family val="2"/>
    </font>
    <font>
      <sz val="7"/>
      <color theme="1" tint="0.499984740745262"/>
      <name val="Arial"/>
      <family val="2"/>
    </font>
    <font>
      <b/>
      <sz val="8"/>
      <color theme="0" tint="-0.34998626667073579"/>
      <name val="Arial"/>
      <family val="2"/>
    </font>
    <font>
      <sz val="10"/>
      <color theme="1" tint="0.499984740745262"/>
      <name val="Arial"/>
      <family val="2"/>
    </font>
    <font>
      <sz val="9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 tint="-0.49998474074526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fgColor theme="0" tint="-0.24994659260841701"/>
        <bgColor theme="0"/>
      </patternFill>
    </fill>
    <fill>
      <patternFill patternType="lightGray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2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/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/>
      <bottom style="dashed">
        <color theme="0" tint="-0.1499984740745262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1" tint="0.49998474074526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1499984740745262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14999847407452621"/>
      </bottom>
      <diagonal/>
    </border>
    <border>
      <left style="dashed">
        <color theme="0" tint="-0.24994659260841701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14999847407452621"/>
      </top>
      <bottom style="thin">
        <color indexed="64"/>
      </bottom>
      <diagonal/>
    </border>
    <border>
      <left style="dashed">
        <color theme="0" tint="-0.24994659260841701"/>
      </left>
      <right/>
      <top/>
      <bottom style="dashed">
        <color theme="0" tint="-0.14999847407452621"/>
      </bottom>
      <diagonal/>
    </border>
    <border>
      <left/>
      <right style="dashed">
        <color theme="0" tint="-0.24994659260841701"/>
      </right>
      <top/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indexed="64"/>
      </left>
      <right style="dashed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34998626667073579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34998626667073579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34998626667073579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dashed">
        <color theme="0" tint="-0.34998626667073579"/>
      </right>
      <top style="dashed">
        <color theme="0" tint="-0.34998626667073579"/>
      </top>
      <bottom style="dashed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34998626667073579"/>
      </right>
      <top/>
      <bottom style="dashed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24994659260841701"/>
      </bottom>
      <diagonal/>
    </border>
    <border>
      <left/>
      <right/>
      <top style="dashed">
        <color theme="0" tint="-0.34998626667073579"/>
      </top>
      <bottom style="dashed">
        <color theme="0" tint="-0.24994659260841701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34998626667073579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34998626667073579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 style="dashed">
        <color theme="0" tint="-0.24994659260841701"/>
      </left>
      <right/>
      <top style="dashed">
        <color theme="0" tint="-0.14999847407452621"/>
      </top>
      <bottom/>
      <diagonal/>
    </border>
    <border>
      <left/>
      <right style="dashed">
        <color theme="0" tint="-0.24994659260841701"/>
      </right>
      <top style="dashed">
        <color theme="0" tint="-0.14999847407452621"/>
      </top>
      <bottom/>
      <diagonal/>
    </border>
    <border>
      <left style="dashed">
        <color theme="1" tint="0.499984740745262"/>
      </left>
      <right/>
      <top/>
      <bottom style="dash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</borders>
  <cellStyleXfs count="150">
    <xf numFmtId="0" fontId="0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166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9" fillId="0" borderId="0"/>
    <xf numFmtId="0" fontId="19" fillId="0" borderId="0"/>
    <xf numFmtId="9" fontId="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8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3" fillId="0" borderId="0"/>
    <xf numFmtId="0" fontId="1" fillId="0" borderId="0"/>
    <xf numFmtId="0" fontId="1" fillId="0" borderId="0"/>
  </cellStyleXfs>
  <cellXfs count="3268">
    <xf numFmtId="0" fontId="0" fillId="0" borderId="0" xfId="0"/>
    <xf numFmtId="0" fontId="2" fillId="0" borderId="0" xfId="1"/>
    <xf numFmtId="0" fontId="2" fillId="0" borderId="14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0" borderId="20" xfId="1" applyBorder="1" applyAlignment="1">
      <alignment horizontal="left" vertical="center"/>
    </xf>
    <xf numFmtId="0" fontId="2" fillId="0" borderId="21" xfId="1" applyBorder="1" applyAlignment="1">
      <alignment horizontal="left" vertical="center"/>
    </xf>
    <xf numFmtId="0" fontId="2" fillId="0" borderId="26" xfId="1" applyBorder="1" applyAlignment="1">
      <alignment horizontal="left" vertical="center"/>
    </xf>
    <xf numFmtId="165" fontId="4" fillId="0" borderId="30" xfId="1" applyNumberFormat="1" applyFont="1" applyBorder="1" applyAlignment="1">
      <alignment horizontal="left" vertical="center"/>
    </xf>
    <xf numFmtId="165" fontId="2" fillId="0" borderId="31" xfId="1" applyNumberFormat="1" applyBorder="1" applyAlignment="1">
      <alignment horizontal="center" vertical="center"/>
    </xf>
    <xf numFmtId="165" fontId="2" fillId="0" borderId="32" xfId="1" applyNumberFormat="1" applyBorder="1" applyAlignment="1">
      <alignment horizontal="left" vertical="center"/>
    </xf>
    <xf numFmtId="165" fontId="2" fillId="0" borderId="33" xfId="1" applyNumberFormat="1" applyBorder="1" applyAlignment="1">
      <alignment horizontal="center" vertical="center"/>
    </xf>
    <xf numFmtId="1" fontId="2" fillId="0" borderId="33" xfId="1" applyNumberFormat="1" applyBorder="1" applyAlignment="1">
      <alignment horizontal="center" vertical="center"/>
    </xf>
    <xf numFmtId="0" fontId="2" fillId="0" borderId="34" xfId="1" applyBorder="1" applyAlignment="1">
      <alignment horizontal="left" vertical="center"/>
    </xf>
    <xf numFmtId="1" fontId="2" fillId="0" borderId="35" xfId="1" applyNumberFormat="1" applyBorder="1" applyAlignment="1">
      <alignment horizontal="center" vertical="center"/>
    </xf>
    <xf numFmtId="1" fontId="2" fillId="0" borderId="31" xfId="1" applyNumberFormat="1" applyBorder="1" applyAlignment="1">
      <alignment horizontal="center" vertical="center"/>
    </xf>
    <xf numFmtId="0" fontId="2" fillId="0" borderId="36" xfId="1" applyBorder="1" applyAlignment="1">
      <alignment horizontal="left" vertical="center"/>
    </xf>
    <xf numFmtId="1" fontId="2" fillId="0" borderId="37" xfId="1" applyNumberFormat="1" applyBorder="1" applyAlignment="1">
      <alignment horizontal="center" vertical="center"/>
    </xf>
    <xf numFmtId="0" fontId="2" fillId="0" borderId="38" xfId="1" applyBorder="1" applyAlignment="1">
      <alignment horizontal="left" vertical="center"/>
    </xf>
    <xf numFmtId="165" fontId="2" fillId="0" borderId="39" xfId="1" applyNumberFormat="1" applyBorder="1" applyAlignment="1">
      <alignment horizontal="center" vertical="center"/>
    </xf>
    <xf numFmtId="0" fontId="8" fillId="0" borderId="30" xfId="1" applyFont="1" applyBorder="1" applyAlignment="1">
      <alignment horizontal="left" vertical="center"/>
    </xf>
    <xf numFmtId="165" fontId="3" fillId="0" borderId="32" xfId="1" applyNumberFormat="1" applyFont="1" applyBorder="1" applyAlignment="1">
      <alignment horizontal="left" vertical="center"/>
    </xf>
    <xf numFmtId="165" fontId="2" fillId="0" borderId="18" xfId="1" applyNumberFormat="1" applyBorder="1" applyAlignment="1">
      <alignment horizontal="center" vertical="center"/>
    </xf>
    <xf numFmtId="165" fontId="2" fillId="0" borderId="19" xfId="1" applyNumberForma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9" fillId="0" borderId="24" xfId="0" applyFont="1" applyBorder="1"/>
    <xf numFmtId="1" fontId="2" fillId="0" borderId="49" xfId="1" applyNumberFormat="1" applyBorder="1" applyAlignment="1">
      <alignment horizontal="center" vertical="center"/>
    </xf>
    <xf numFmtId="1" fontId="2" fillId="0" borderId="50" xfId="1" applyNumberFormat="1" applyBorder="1" applyAlignment="1">
      <alignment horizontal="center" vertical="center"/>
    </xf>
    <xf numFmtId="0" fontId="9" fillId="0" borderId="18" xfId="0" applyFont="1" applyBorder="1"/>
    <xf numFmtId="165" fontId="2" fillId="0" borderId="51" xfId="1" applyNumberFormat="1" applyBorder="1" applyAlignment="1">
      <alignment vertical="center"/>
    </xf>
    <xf numFmtId="165" fontId="2" fillId="0" borderId="52" xfId="1" applyNumberFormat="1" applyBorder="1" applyAlignment="1">
      <alignment vertical="center"/>
    </xf>
    <xf numFmtId="0" fontId="9" fillId="0" borderId="22" xfId="0" applyFont="1" applyBorder="1"/>
    <xf numFmtId="165" fontId="2" fillId="0" borderId="53" xfId="1" applyNumberFormat="1" applyBorder="1" applyAlignment="1">
      <alignment vertical="center"/>
    </xf>
    <xf numFmtId="165" fontId="2" fillId="0" borderId="54" xfId="1" applyNumberFormat="1" applyBorder="1" applyAlignment="1">
      <alignment vertical="center"/>
    </xf>
    <xf numFmtId="0" fontId="2" fillId="0" borderId="55" xfId="1" applyBorder="1" applyAlignment="1">
      <alignment horizontal="left" vertical="center"/>
    </xf>
    <xf numFmtId="0" fontId="2" fillId="0" borderId="0" xfId="1" applyAlignment="1">
      <alignment vertical="center"/>
    </xf>
    <xf numFmtId="0" fontId="10" fillId="0" borderId="0" xfId="3" applyBorder="1" applyAlignment="1" applyProtection="1">
      <alignment horizontal="left"/>
    </xf>
    <xf numFmtId="0" fontId="11" fillId="0" borderId="0" xfId="1" applyFont="1" applyAlignment="1">
      <alignment horizontal="center"/>
    </xf>
    <xf numFmtId="2" fontId="13" fillId="0" borderId="0" xfId="4" applyNumberFormat="1" applyFont="1" applyAlignment="1">
      <alignment horizontal="center"/>
    </xf>
    <xf numFmtId="0" fontId="14" fillId="0" borderId="0" xfId="4" applyFont="1"/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3" fillId="0" borderId="0" xfId="21"/>
    <xf numFmtId="0" fontId="3" fillId="0" borderId="0" xfId="21" applyAlignment="1">
      <alignment horizontal="center"/>
    </xf>
    <xf numFmtId="0" fontId="3" fillId="0" borderId="0" xfId="2"/>
    <xf numFmtId="0" fontId="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9"/>
    <xf numFmtId="0" fontId="21" fillId="0" borderId="0" xfId="29" applyFont="1" applyAlignment="1">
      <alignment horizontal="center"/>
    </xf>
    <xf numFmtId="0" fontId="3" fillId="0" borderId="0" xfId="29" applyAlignment="1">
      <alignment horizontal="right"/>
    </xf>
    <xf numFmtId="0" fontId="14" fillId="0" borderId="59" xfId="33" applyFont="1" applyBorder="1"/>
    <xf numFmtId="0" fontId="14" fillId="0" borderId="58" xfId="33" applyFont="1" applyBorder="1"/>
    <xf numFmtId="0" fontId="23" fillId="0" borderId="58" xfId="2" applyFont="1" applyBorder="1" applyAlignment="1">
      <alignment horizontal="center"/>
    </xf>
    <xf numFmtId="0" fontId="23" fillId="0" borderId="60" xfId="2" applyFont="1" applyBorder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14" fillId="0" borderId="61" xfId="33" applyFont="1" applyBorder="1"/>
    <xf numFmtId="0" fontId="14" fillId="0" borderId="0" xfId="33" applyFont="1"/>
    <xf numFmtId="0" fontId="23" fillId="0" borderId="0" xfId="2" applyFont="1" applyAlignment="1">
      <alignment horizontal="center"/>
    </xf>
    <xf numFmtId="0" fontId="23" fillId="0" borderId="62" xfId="2" applyFont="1" applyBorder="1" applyAlignment="1">
      <alignment horizontal="center"/>
    </xf>
    <xf numFmtId="0" fontId="24" fillId="0" borderId="61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62" xfId="2" applyFont="1" applyBorder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3" fillId="0" borderId="0" xfId="2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4" fillId="0" borderId="62" xfId="33" applyFont="1" applyBorder="1"/>
    <xf numFmtId="49" fontId="3" fillId="4" borderId="0" xfId="2" applyNumberFormat="1" applyFill="1" applyAlignment="1">
      <alignment horizontal="left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167" fontId="3" fillId="0" borderId="0" xfId="2" applyNumberFormat="1" applyAlignment="1">
      <alignment horizontal="center"/>
    </xf>
    <xf numFmtId="2" fontId="3" fillId="0" borderId="0" xfId="2" applyNumberFormat="1" applyAlignment="1">
      <alignment horizontal="center"/>
    </xf>
    <xf numFmtId="0" fontId="3" fillId="4" borderId="0" xfId="2" applyFill="1" applyAlignment="1">
      <alignment horizontal="center"/>
    </xf>
    <xf numFmtId="0" fontId="3" fillId="0" borderId="0" xfId="2" applyAlignment="1">
      <alignment horizontal="center" vertical="center"/>
    </xf>
    <xf numFmtId="1" fontId="3" fillId="0" borderId="0" xfId="2" applyNumberFormat="1" applyAlignment="1">
      <alignment horizontal="center"/>
    </xf>
    <xf numFmtId="0" fontId="3" fillId="4" borderId="0" xfId="2" applyFill="1" applyAlignment="1">
      <alignment horizontal="center" vertical="center"/>
    </xf>
    <xf numFmtId="0" fontId="3" fillId="5" borderId="0" xfId="2" applyFill="1" applyAlignment="1" applyProtection="1">
      <alignment horizontal="center" vertical="center"/>
      <protection locked="0"/>
    </xf>
    <xf numFmtId="0" fontId="26" fillId="4" borderId="0" xfId="2" applyFont="1" applyFill="1" applyAlignment="1">
      <alignment horizontal="center" vertical="center"/>
    </xf>
    <xf numFmtId="0" fontId="3" fillId="0" borderId="66" xfId="2" applyBorder="1"/>
    <xf numFmtId="0" fontId="3" fillId="0" borderId="67" xfId="2" applyBorder="1"/>
    <xf numFmtId="165" fontId="3" fillId="0" borderId="67" xfId="2" applyNumberFormat="1" applyBorder="1" applyAlignment="1">
      <alignment horizontal="center"/>
    </xf>
    <xf numFmtId="165" fontId="3" fillId="0" borderId="68" xfId="2" applyNumberFormat="1" applyBorder="1" applyAlignment="1">
      <alignment horizontal="center"/>
    </xf>
    <xf numFmtId="165" fontId="27" fillId="5" borderId="0" xfId="2" applyNumberFormat="1" applyFont="1" applyFill="1" applyAlignment="1">
      <alignment horizontal="center" vertical="center"/>
    </xf>
    <xf numFmtId="165" fontId="3" fillId="0" borderId="0" xfId="2" applyNumberFormat="1"/>
    <xf numFmtId="0" fontId="3" fillId="0" borderId="69" xfId="2" applyBorder="1"/>
    <xf numFmtId="0" fontId="3" fillId="0" borderId="70" xfId="2" applyBorder="1"/>
    <xf numFmtId="165" fontId="27" fillId="4" borderId="0" xfId="2" applyNumberFormat="1" applyFont="1" applyFill="1" applyAlignment="1">
      <alignment horizontal="center" vertical="center"/>
    </xf>
    <xf numFmtId="165" fontId="3" fillId="0" borderId="0" xfId="2" applyNumberFormat="1" applyAlignment="1">
      <alignment horizontal="center" vertical="center"/>
    </xf>
    <xf numFmtId="165" fontId="3" fillId="4" borderId="0" xfId="2" applyNumberFormat="1" applyFill="1" applyAlignment="1">
      <alignment horizontal="center" vertical="center"/>
    </xf>
    <xf numFmtId="165" fontId="3" fillId="0" borderId="0" xfId="2" applyNumberFormat="1" applyAlignment="1">
      <alignment horizontal="center"/>
    </xf>
    <xf numFmtId="0" fontId="3" fillId="4" borderId="71" xfId="2" applyFill="1" applyBorder="1"/>
    <xf numFmtId="0" fontId="3" fillId="4" borderId="73" xfId="2" applyFill="1" applyBorder="1"/>
    <xf numFmtId="165" fontId="3" fillId="4" borderId="72" xfId="2" applyNumberFormat="1" applyFill="1" applyBorder="1" applyAlignment="1">
      <alignment horizontal="center"/>
    </xf>
    <xf numFmtId="165" fontId="3" fillId="5" borderId="0" xfId="2" applyNumberFormat="1" applyFill="1" applyAlignment="1" applyProtection="1">
      <alignment horizontal="center"/>
      <protection locked="0"/>
    </xf>
    <xf numFmtId="0" fontId="31" fillId="0" borderId="69" xfId="21" applyFont="1" applyBorder="1"/>
    <xf numFmtId="0" fontId="3" fillId="5" borderId="0" xfId="2" applyFill="1" applyAlignment="1" applyProtection="1">
      <alignment horizontal="center"/>
      <protection locked="0"/>
    </xf>
    <xf numFmtId="1" fontId="3" fillId="0" borderId="0" xfId="2" applyNumberFormat="1"/>
    <xf numFmtId="0" fontId="3" fillId="0" borderId="0" xfId="22"/>
    <xf numFmtId="0" fontId="30" fillId="0" borderId="0" xfId="14" applyFont="1"/>
    <xf numFmtId="0" fontId="32" fillId="0" borderId="0" xfId="2" applyFont="1" applyAlignment="1">
      <alignment horizontal="left"/>
    </xf>
    <xf numFmtId="0" fontId="32" fillId="0" borderId="0" xfId="33" applyFont="1"/>
    <xf numFmtId="0" fontId="32" fillId="0" borderId="0" xfId="33" applyFont="1" applyAlignment="1">
      <alignment horizontal="right"/>
    </xf>
    <xf numFmtId="0" fontId="14" fillId="0" borderId="0" xfId="2" applyFont="1"/>
    <xf numFmtId="0" fontId="14" fillId="0" borderId="0" xfId="33" applyFont="1" applyAlignment="1">
      <alignment horizontal="center"/>
    </xf>
    <xf numFmtId="0" fontId="14" fillId="0" borderId="0" xfId="2" applyFont="1" applyAlignment="1">
      <alignment horizontal="center"/>
    </xf>
    <xf numFmtId="14" fontId="14" fillId="0" borderId="0" xfId="33" applyNumberFormat="1" applyFont="1" applyAlignment="1">
      <alignment horizontal="center" vertical="center"/>
    </xf>
    <xf numFmtId="0" fontId="30" fillId="0" borderId="0" xfId="14" applyFont="1" applyAlignment="1">
      <alignment vertical="center"/>
    </xf>
    <xf numFmtId="0" fontId="13" fillId="0" borderId="0" xfId="2" applyFont="1" applyAlignment="1">
      <alignment horizontal="center"/>
    </xf>
    <xf numFmtId="0" fontId="13" fillId="0" borderId="0" xfId="33" applyFont="1" applyAlignment="1">
      <alignment horizontal="center" vertical="top"/>
    </xf>
    <xf numFmtId="14" fontId="13" fillId="0" borderId="0" xfId="33" applyNumberFormat="1" applyFont="1" applyAlignment="1">
      <alignment horizontal="center" vertical="center"/>
    </xf>
    <xf numFmtId="0" fontId="21" fillId="0" borderId="0" xfId="2" applyFont="1" applyAlignment="1">
      <alignment vertical="center" wrapText="1"/>
    </xf>
    <xf numFmtId="0" fontId="21" fillId="0" borderId="2" xfId="2" applyFont="1" applyBorder="1" applyAlignment="1">
      <alignment horizontal="center" vertical="center" wrapText="1"/>
    </xf>
    <xf numFmtId="2" fontId="21" fillId="0" borderId="2" xfId="2" applyNumberFormat="1" applyFont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165" fontId="22" fillId="2" borderId="2" xfId="2" applyNumberFormat="1" applyFont="1" applyFill="1" applyBorder="1" applyAlignment="1">
      <alignment horizontal="center" vertical="center" wrapText="1"/>
    </xf>
    <xf numFmtId="165" fontId="21" fillId="0" borderId="2" xfId="2" applyNumberFormat="1" applyFont="1" applyBorder="1" applyAlignment="1">
      <alignment horizontal="center" vertical="center" wrapText="1"/>
    </xf>
    <xf numFmtId="12" fontId="21" fillId="0" borderId="2" xfId="2" applyNumberFormat="1" applyFont="1" applyBorder="1" applyAlignment="1">
      <alignment horizontal="center" vertical="center" wrapText="1"/>
    </xf>
    <xf numFmtId="0" fontId="21" fillId="4" borderId="2" xfId="2" applyFont="1" applyFill="1" applyBorder="1" applyAlignment="1">
      <alignment horizontal="center" vertical="center" wrapText="1"/>
    </xf>
    <xf numFmtId="12" fontId="21" fillId="4" borderId="2" xfId="2" applyNumberFormat="1" applyFont="1" applyFill="1" applyBorder="1" applyAlignment="1">
      <alignment horizontal="center" vertical="center" wrapText="1"/>
    </xf>
    <xf numFmtId="2" fontId="21" fillId="4" borderId="2" xfId="2" applyNumberFormat="1" applyFont="1" applyFill="1" applyBorder="1" applyAlignment="1">
      <alignment horizontal="center" vertical="center" wrapText="1"/>
    </xf>
    <xf numFmtId="1" fontId="3" fillId="0" borderId="2" xfId="2" applyNumberFormat="1" applyBorder="1" applyAlignment="1">
      <alignment horizontal="center" vertical="center"/>
    </xf>
    <xf numFmtId="0" fontId="3" fillId="0" borderId="0" xfId="2" applyAlignment="1">
      <alignment vertical="center"/>
    </xf>
    <xf numFmtId="0" fontId="22" fillId="0" borderId="2" xfId="2" applyFont="1" applyBorder="1" applyAlignment="1">
      <alignment horizontal="left" vertical="center"/>
    </xf>
    <xf numFmtId="0" fontId="22" fillId="0" borderId="2" xfId="2" applyFont="1" applyBorder="1" applyAlignment="1" applyProtection="1">
      <alignment horizontal="center" vertical="center"/>
      <protection locked="0"/>
    </xf>
    <xf numFmtId="1" fontId="3" fillId="0" borderId="2" xfId="2" applyNumberFormat="1" applyBorder="1" applyAlignment="1" applyProtection="1">
      <alignment vertical="center"/>
      <protection locked="0"/>
    </xf>
    <xf numFmtId="0" fontId="22" fillId="0" borderId="2" xfId="2" applyFont="1" applyBorder="1" applyAlignment="1">
      <alignment horizontal="center" vertical="center"/>
    </xf>
    <xf numFmtId="165" fontId="3" fillId="0" borderId="2" xfId="2" applyNumberFormat="1" applyBorder="1" applyAlignment="1">
      <alignment vertical="center"/>
    </xf>
    <xf numFmtId="0" fontId="30" fillId="0" borderId="0" xfId="0" applyFont="1"/>
    <xf numFmtId="0" fontId="31" fillId="0" borderId="71" xfId="21" applyFont="1" applyBorder="1"/>
    <xf numFmtId="1" fontId="3" fillId="0" borderId="0" xfId="2" applyNumberFormat="1" applyAlignment="1">
      <alignment horizontal="center" vertical="center"/>
    </xf>
    <xf numFmtId="1" fontId="3" fillId="0" borderId="0" xfId="2" applyNumberFormat="1" applyAlignment="1" applyProtection="1">
      <alignment horizontal="center" vertical="center"/>
      <protection locked="0"/>
    </xf>
    <xf numFmtId="0" fontId="3" fillId="0" borderId="4" xfId="2" applyBorder="1"/>
    <xf numFmtId="0" fontId="3" fillId="0" borderId="5" xfId="2" applyBorder="1"/>
    <xf numFmtId="0" fontId="20" fillId="0" borderId="70" xfId="2" applyFont="1" applyBorder="1"/>
    <xf numFmtId="0" fontId="20" fillId="0" borderId="80" xfId="2" applyFont="1" applyBorder="1"/>
    <xf numFmtId="0" fontId="3" fillId="0" borderId="71" xfId="2" applyBorder="1"/>
    <xf numFmtId="0" fontId="3" fillId="0" borderId="72" xfId="2" applyBorder="1"/>
    <xf numFmtId="0" fontId="3" fillId="0" borderId="73" xfId="2" applyBorder="1"/>
    <xf numFmtId="0" fontId="38" fillId="0" borderId="0" xfId="21" applyFont="1" applyAlignment="1">
      <alignment horizontal="left"/>
    </xf>
    <xf numFmtId="0" fontId="39" fillId="0" borderId="0" xfId="21" applyFont="1"/>
    <xf numFmtId="0" fontId="35" fillId="0" borderId="0" xfId="21" applyFont="1" applyAlignment="1">
      <alignment horizontal="center" vertical="center"/>
    </xf>
    <xf numFmtId="0" fontId="40" fillId="0" borderId="0" xfId="21" applyFont="1" applyAlignment="1">
      <alignment horizontal="left"/>
    </xf>
    <xf numFmtId="0" fontId="39" fillId="6" borderId="0" xfId="21" applyFont="1" applyFill="1" applyAlignment="1">
      <alignment horizontal="center"/>
    </xf>
    <xf numFmtId="0" fontId="39" fillId="0" borderId="0" xfId="21" applyFont="1" applyAlignment="1">
      <alignment horizontal="center"/>
    </xf>
    <xf numFmtId="0" fontId="41" fillId="0" borderId="0" xfId="21" applyFont="1" applyAlignment="1">
      <alignment horizontal="center"/>
    </xf>
    <xf numFmtId="0" fontId="13" fillId="0" borderId="81" xfId="21" applyFont="1" applyBorder="1" applyAlignment="1">
      <alignment horizontal="left" vertical="center" wrapText="1"/>
    </xf>
    <xf numFmtId="0" fontId="6" fillId="0" borderId="82" xfId="21" applyFont="1" applyBorder="1" applyAlignment="1">
      <alignment horizontal="center" vertical="top"/>
    </xf>
    <xf numFmtId="165" fontId="39" fillId="0" borderId="0" xfId="21" applyNumberFormat="1" applyFont="1" applyAlignment="1">
      <alignment horizontal="center"/>
    </xf>
    <xf numFmtId="0" fontId="41" fillId="0" borderId="64" xfId="21" applyFont="1" applyBorder="1" applyAlignment="1">
      <alignment horizontal="center" vertical="top"/>
    </xf>
    <xf numFmtId="0" fontId="42" fillId="0" borderId="0" xfId="21" applyFont="1" applyAlignment="1">
      <alignment horizontal="center"/>
    </xf>
    <xf numFmtId="0" fontId="22" fillId="0" borderId="83" xfId="21" applyFont="1" applyBorder="1" applyAlignment="1">
      <alignment horizontal="left"/>
    </xf>
    <xf numFmtId="0" fontId="21" fillId="0" borderId="83" xfId="21" applyFont="1" applyBorder="1" applyAlignment="1">
      <alignment horizontal="left"/>
    </xf>
    <xf numFmtId="0" fontId="21" fillId="0" borderId="0" xfId="21" applyFont="1" applyAlignment="1">
      <alignment horizontal="left"/>
    </xf>
    <xf numFmtId="0" fontId="43" fillId="0" borderId="0" xfId="21" applyFont="1" applyAlignment="1">
      <alignment horizontal="right"/>
    </xf>
    <xf numFmtId="0" fontId="39" fillId="0" borderId="0" xfId="21" applyFont="1" applyAlignment="1">
      <alignment horizontal="right"/>
    </xf>
    <xf numFmtId="169" fontId="21" fillId="0" borderId="84" xfId="21" applyNumberFormat="1" applyFont="1" applyBorder="1" applyAlignment="1">
      <alignment horizontal="left"/>
    </xf>
    <xf numFmtId="169" fontId="3" fillId="0" borderId="84" xfId="21" applyNumberFormat="1" applyBorder="1" applyAlignment="1">
      <alignment horizontal="left"/>
    </xf>
    <xf numFmtId="0" fontId="39" fillId="0" borderId="0" xfId="21" applyFont="1" applyAlignment="1">
      <alignment horizontal="left"/>
    </xf>
    <xf numFmtId="0" fontId="2" fillId="6" borderId="0" xfId="21" applyFont="1" applyFill="1"/>
    <xf numFmtId="171" fontId="21" fillId="0" borderId="0" xfId="21" applyNumberFormat="1" applyFont="1" applyAlignment="1">
      <alignment horizontal="center"/>
    </xf>
    <xf numFmtId="1" fontId="39" fillId="6" borderId="0" xfId="21" applyNumberFormat="1" applyFont="1" applyFill="1" applyAlignment="1">
      <alignment horizontal="left"/>
    </xf>
    <xf numFmtId="165" fontId="39" fillId="6" borderId="0" xfId="21" applyNumberFormat="1" applyFont="1" applyFill="1" applyAlignment="1">
      <alignment horizontal="center"/>
    </xf>
    <xf numFmtId="165" fontId="39" fillId="0" borderId="0" xfId="21" applyNumberFormat="1" applyFont="1"/>
    <xf numFmtId="0" fontId="39" fillId="6" borderId="0" xfId="21" applyFont="1" applyFill="1" applyAlignment="1">
      <alignment horizontal="left"/>
    </xf>
    <xf numFmtId="0" fontId="39" fillId="0" borderId="2" xfId="21" applyFont="1" applyBorder="1" applyAlignment="1">
      <alignment horizontal="center"/>
    </xf>
    <xf numFmtId="165" fontId="39" fillId="6" borderId="0" xfId="21" applyNumberFormat="1" applyFont="1" applyFill="1" applyAlignment="1">
      <alignment horizontal="left"/>
    </xf>
    <xf numFmtId="0" fontId="39" fillId="4" borderId="2" xfId="21" applyFont="1" applyFill="1" applyBorder="1" applyAlignment="1" applyProtection="1">
      <alignment horizontal="center"/>
      <protection locked="0"/>
    </xf>
    <xf numFmtId="165" fontId="39" fillId="4" borderId="2" xfId="21" applyNumberFormat="1" applyFont="1" applyFill="1" applyBorder="1" applyAlignment="1">
      <alignment horizontal="center"/>
    </xf>
    <xf numFmtId="165" fontId="39" fillId="4" borderId="2" xfId="21" applyNumberFormat="1" applyFont="1" applyFill="1" applyBorder="1" applyAlignment="1" applyProtection="1">
      <alignment horizontal="center"/>
      <protection locked="0"/>
    </xf>
    <xf numFmtId="165" fontId="39" fillId="4" borderId="2" xfId="21" applyNumberFormat="1" applyFont="1" applyFill="1" applyBorder="1"/>
    <xf numFmtId="0" fontId="39" fillId="4" borderId="2" xfId="21" applyFont="1" applyFill="1" applyBorder="1" applyAlignment="1">
      <alignment horizontal="center"/>
    </xf>
    <xf numFmtId="167" fontId="39" fillId="4" borderId="2" xfId="21" applyNumberFormat="1" applyFont="1" applyFill="1" applyBorder="1" applyAlignment="1">
      <alignment horizontal="center"/>
    </xf>
    <xf numFmtId="0" fontId="39" fillId="0" borderId="0" xfId="21" applyFont="1" applyAlignment="1">
      <alignment vertical="center" wrapText="1"/>
    </xf>
    <xf numFmtId="167" fontId="39" fillId="4" borderId="2" xfId="21" applyNumberFormat="1" applyFont="1" applyFill="1" applyBorder="1" applyAlignment="1" applyProtection="1">
      <alignment horizontal="center"/>
      <protection locked="0"/>
    </xf>
    <xf numFmtId="165" fontId="39" fillId="0" borderId="2" xfId="21" applyNumberFormat="1" applyFont="1" applyBorder="1" applyAlignment="1">
      <alignment horizontal="center"/>
    </xf>
    <xf numFmtId="0" fontId="39" fillId="0" borderId="0" xfId="21" applyFont="1" applyAlignment="1">
      <alignment horizontal="center" vertical="center"/>
    </xf>
    <xf numFmtId="0" fontId="5" fillId="2" borderId="2" xfId="3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2" xfId="0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72" fontId="30" fillId="0" borderId="0" xfId="0" applyNumberFormat="1" applyFont="1"/>
    <xf numFmtId="167" fontId="30" fillId="0" borderId="0" xfId="0" applyNumberFormat="1" applyFont="1"/>
    <xf numFmtId="167" fontId="30" fillId="0" borderId="2" xfId="0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left"/>
    </xf>
    <xf numFmtId="0" fontId="20" fillId="0" borderId="0" xfId="33" applyFont="1" applyAlignment="1">
      <alignment horizontal="center" vertical="top" wrapText="1"/>
    </xf>
    <xf numFmtId="0" fontId="49" fillId="0" borderId="0" xfId="14" applyFont="1" applyAlignment="1">
      <alignment horizontal="center" vertical="top" wrapText="1"/>
    </xf>
    <xf numFmtId="0" fontId="50" fillId="0" borderId="0" xfId="2" applyFont="1" applyAlignment="1">
      <alignment horizontal="center" vertical="center" wrapText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51" fillId="0" borderId="2" xfId="2" applyFont="1" applyBorder="1" applyAlignment="1" applyProtection="1">
      <alignment horizontal="center" vertical="center"/>
      <protection locked="0"/>
    </xf>
    <xf numFmtId="0" fontId="27" fillId="0" borderId="2" xfId="2" applyFont="1" applyBorder="1" applyAlignment="1" applyProtection="1">
      <alignment horizontal="center"/>
      <protection locked="0"/>
    </xf>
    <xf numFmtId="0" fontId="27" fillId="0" borderId="2" xfId="2" applyFont="1" applyBorder="1" applyAlignment="1">
      <alignment horizontal="center"/>
    </xf>
    <xf numFmtId="165" fontId="27" fillId="0" borderId="2" xfId="2" applyNumberFormat="1" applyFont="1" applyBorder="1" applyAlignment="1" applyProtection="1">
      <alignment horizontal="center"/>
      <protection locked="0"/>
    </xf>
    <xf numFmtId="165" fontId="52" fillId="4" borderId="2" xfId="2" applyNumberFormat="1" applyFont="1" applyFill="1" applyBorder="1" applyAlignment="1">
      <alignment horizontal="center"/>
    </xf>
    <xf numFmtId="0" fontId="3" fillId="2" borderId="2" xfId="2" applyFill="1" applyBorder="1" applyAlignment="1">
      <alignment horizontal="center" vertical="center"/>
    </xf>
    <xf numFmtId="0" fontId="3" fillId="2" borderId="2" xfId="2" applyFill="1" applyBorder="1"/>
    <xf numFmtId="0" fontId="3" fillId="0" borderId="0" xfId="21" applyAlignment="1">
      <alignment horizontal="center" vertical="center"/>
    </xf>
    <xf numFmtId="165" fontId="3" fillId="0" borderId="0" xfId="21" applyNumberFormat="1" applyAlignment="1">
      <alignment horizontal="center"/>
    </xf>
    <xf numFmtId="167" fontId="3" fillId="0" borderId="0" xfId="21" applyNumberFormat="1"/>
    <xf numFmtId="0" fontId="35" fillId="0" borderId="66" xfId="21" applyFont="1" applyBorder="1" applyAlignment="1">
      <alignment horizontal="center" vertical="center"/>
    </xf>
    <xf numFmtId="0" fontId="35" fillId="0" borderId="67" xfId="21" applyFont="1" applyBorder="1" applyAlignment="1">
      <alignment horizontal="center" vertical="center"/>
    </xf>
    <xf numFmtId="0" fontId="35" fillId="0" borderId="69" xfId="21" applyFont="1" applyBorder="1" applyAlignment="1">
      <alignment horizontal="center" vertical="center"/>
    </xf>
    <xf numFmtId="0" fontId="41" fillId="0" borderId="69" xfId="21" applyFont="1" applyBorder="1" applyAlignment="1">
      <alignment horizontal="center"/>
    </xf>
    <xf numFmtId="0" fontId="3" fillId="0" borderId="88" xfId="21" applyBorder="1"/>
    <xf numFmtId="0" fontId="41" fillId="0" borderId="85" xfId="21" applyFont="1" applyBorder="1" applyAlignment="1">
      <alignment horizontal="center" vertical="top"/>
    </xf>
    <xf numFmtId="0" fontId="3" fillId="0" borderId="69" xfId="21" applyBorder="1"/>
    <xf numFmtId="0" fontId="40" fillId="0" borderId="0" xfId="21" applyFont="1"/>
    <xf numFmtId="1" fontId="21" fillId="0" borderId="89" xfId="21" applyNumberFormat="1" applyFont="1" applyBorder="1" applyAlignment="1">
      <alignment horizontal="center"/>
    </xf>
    <xf numFmtId="170" fontId="21" fillId="0" borderId="89" xfId="21" applyNumberFormat="1" applyFont="1" applyBorder="1" applyAlignment="1">
      <alignment horizontal="center"/>
    </xf>
    <xf numFmtId="171" fontId="21" fillId="0" borderId="70" xfId="21" applyNumberFormat="1" applyFont="1" applyBorder="1" applyAlignment="1">
      <alignment horizontal="center"/>
    </xf>
    <xf numFmtId="0" fontId="40" fillId="0" borderId="2" xfId="21" applyFont="1" applyBorder="1"/>
    <xf numFmtId="0" fontId="40" fillId="0" borderId="2" xfId="21" applyFont="1" applyBorder="1" applyAlignment="1">
      <alignment horizontal="left"/>
    </xf>
    <xf numFmtId="0" fontId="30" fillId="0" borderId="69" xfId="0" applyFont="1" applyBorder="1"/>
    <xf numFmtId="0" fontId="30" fillId="0" borderId="70" xfId="0" applyFont="1" applyBorder="1"/>
    <xf numFmtId="0" fontId="3" fillId="0" borderId="0" xfId="22" applyAlignment="1">
      <alignment vertical="center"/>
    </xf>
    <xf numFmtId="0" fontId="3" fillId="0" borderId="0" xfId="22" applyAlignment="1">
      <alignment horizontal="center" vertical="center"/>
    </xf>
    <xf numFmtId="0" fontId="21" fillId="0" borderId="0" xfId="21" applyFont="1" applyAlignment="1">
      <alignment horizontal="center"/>
    </xf>
    <xf numFmtId="0" fontId="3" fillId="0" borderId="0" xfId="21" applyAlignment="1">
      <alignment vertical="center"/>
    </xf>
    <xf numFmtId="2" fontId="20" fillId="2" borderId="2" xfId="2" applyNumberFormat="1" applyFont="1" applyFill="1" applyBorder="1" applyAlignment="1">
      <alignment horizontal="center" vertical="center"/>
    </xf>
    <xf numFmtId="9" fontId="3" fillId="0" borderId="0" xfId="21" applyNumberFormat="1" applyAlignment="1">
      <alignment horizontal="center"/>
    </xf>
    <xf numFmtId="0" fontId="29" fillId="0" borderId="0" xfId="14" applyFont="1"/>
    <xf numFmtId="0" fontId="53" fillId="0" borderId="69" xfId="21" applyFont="1" applyBorder="1"/>
    <xf numFmtId="0" fontId="3" fillId="0" borderId="79" xfId="21" applyBorder="1" applyAlignment="1">
      <alignment horizontal="center"/>
    </xf>
    <xf numFmtId="2" fontId="3" fillId="0" borderId="0" xfId="4" applyNumberFormat="1" applyFont="1" applyAlignment="1">
      <alignment horizontal="center"/>
    </xf>
    <xf numFmtId="0" fontId="53" fillId="0" borderId="71" xfId="21" applyFont="1" applyBorder="1"/>
    <xf numFmtId="0" fontId="3" fillId="0" borderId="73" xfId="21" applyBorder="1" applyAlignment="1">
      <alignment horizontal="center"/>
    </xf>
    <xf numFmtId="0" fontId="5" fillId="3" borderId="2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2" fillId="0" borderId="0" xfId="2" applyFont="1"/>
    <xf numFmtId="0" fontId="22" fillId="0" borderId="0" xfId="2" applyFont="1" applyProtection="1">
      <protection locked="0"/>
    </xf>
    <xf numFmtId="2" fontId="22" fillId="0" borderId="6" xfId="2" applyNumberFormat="1" applyFont="1" applyBorder="1" applyAlignment="1">
      <alignment horizontal="center" vertical="center"/>
    </xf>
    <xf numFmtId="0" fontId="22" fillId="0" borderId="0" xfId="2" applyFont="1" applyAlignment="1">
      <alignment horizontal="center"/>
    </xf>
    <xf numFmtId="2" fontId="22" fillId="0" borderId="0" xfId="2" applyNumberFormat="1" applyFont="1" applyAlignment="1">
      <alignment horizontal="center"/>
    </xf>
    <xf numFmtId="10" fontId="22" fillId="0" borderId="0" xfId="2" applyNumberFormat="1" applyFont="1" applyAlignment="1" applyProtection="1">
      <alignment horizont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>
      <alignment horizontal="center" vertical="center"/>
    </xf>
    <xf numFmtId="49" fontId="22" fillId="4" borderId="2" xfId="2" applyNumberFormat="1" applyFont="1" applyFill="1" applyBorder="1" applyAlignment="1" applyProtection="1">
      <alignment horizontal="center" vertical="center"/>
      <protection locked="0"/>
    </xf>
    <xf numFmtId="49" fontId="55" fillId="4" borderId="2" xfId="2" applyNumberFormat="1" applyFont="1" applyFill="1" applyBorder="1" applyAlignment="1" applyProtection="1">
      <alignment horizontal="center" vertical="center"/>
      <protection locked="0"/>
    </xf>
    <xf numFmtId="0" fontId="22" fillId="0" borderId="0" xfId="2" applyFont="1" applyAlignment="1">
      <alignment vertical="center"/>
    </xf>
    <xf numFmtId="1" fontId="22" fillId="4" borderId="2" xfId="2" applyNumberFormat="1" applyFont="1" applyFill="1" applyBorder="1" applyAlignment="1" applyProtection="1">
      <alignment horizontal="center" vertical="center"/>
      <protection locked="0"/>
    </xf>
    <xf numFmtId="1" fontId="55" fillId="4" borderId="2" xfId="2" applyNumberFormat="1" applyFont="1" applyFill="1" applyBorder="1" applyAlignment="1" applyProtection="1">
      <alignment horizontal="center" vertical="center"/>
      <protection locked="0"/>
    </xf>
    <xf numFmtId="165" fontId="55" fillId="4" borderId="2" xfId="2" applyNumberFormat="1" applyFont="1" applyFill="1" applyBorder="1" applyAlignment="1" applyProtection="1">
      <alignment horizontal="center" vertical="center"/>
      <protection locked="0"/>
    </xf>
    <xf numFmtId="1" fontId="22" fillId="0" borderId="2" xfId="2" applyNumberFormat="1" applyFont="1" applyBorder="1" applyAlignment="1" applyProtection="1">
      <alignment horizontal="center" vertical="center"/>
      <protection locked="0"/>
    </xf>
    <xf numFmtId="1" fontId="55" fillId="0" borderId="2" xfId="2" applyNumberFormat="1" applyFont="1" applyBorder="1" applyAlignment="1" applyProtection="1">
      <alignment horizontal="center" vertical="center"/>
      <protection locked="0"/>
    </xf>
    <xf numFmtId="165" fontId="55" fillId="0" borderId="2" xfId="2" applyNumberFormat="1" applyFont="1" applyBorder="1" applyAlignment="1" applyProtection="1">
      <alignment horizontal="center" vertical="center"/>
      <protection locked="0"/>
    </xf>
    <xf numFmtId="2" fontId="22" fillId="0" borderId="2" xfId="2" applyNumberFormat="1" applyFont="1" applyBorder="1" applyAlignment="1" applyProtection="1">
      <alignment horizontal="center" vertical="center"/>
      <protection locked="0"/>
    </xf>
    <xf numFmtId="2" fontId="55" fillId="0" borderId="2" xfId="2" applyNumberFormat="1" applyFont="1" applyBorder="1" applyAlignment="1" applyProtection="1">
      <alignment horizontal="center" vertical="center"/>
      <protection locked="0"/>
    </xf>
    <xf numFmtId="165" fontId="22" fillId="0" borderId="2" xfId="2" applyNumberFormat="1" applyFont="1" applyBorder="1" applyAlignment="1" applyProtection="1">
      <alignment horizontal="center" vertical="center"/>
      <protection locked="0"/>
    </xf>
    <xf numFmtId="167" fontId="55" fillId="0" borderId="2" xfId="2" applyNumberFormat="1" applyFont="1" applyBorder="1" applyAlignment="1" applyProtection="1">
      <alignment horizontal="center" vertical="center"/>
      <protection locked="0"/>
    </xf>
    <xf numFmtId="165" fontId="22" fillId="4" borderId="2" xfId="2" applyNumberFormat="1" applyFont="1" applyFill="1" applyBorder="1" applyAlignment="1" applyProtection="1">
      <alignment horizontal="center" vertical="center"/>
      <protection locked="0"/>
    </xf>
    <xf numFmtId="165" fontId="22" fillId="0" borderId="2" xfId="2" applyNumberFormat="1" applyFont="1" applyBorder="1" applyAlignment="1">
      <alignment horizontal="center" vertical="center"/>
    </xf>
    <xf numFmtId="2" fontId="22" fillId="4" borderId="2" xfId="2" applyNumberFormat="1" applyFont="1" applyFill="1" applyBorder="1" applyAlignment="1" applyProtection="1">
      <alignment horizontal="center" vertical="center"/>
      <protection locked="0"/>
    </xf>
    <xf numFmtId="2" fontId="55" fillId="4" borderId="2" xfId="2" applyNumberFormat="1" applyFont="1" applyFill="1" applyBorder="1" applyAlignment="1" applyProtection="1">
      <alignment horizontal="center" vertical="center"/>
      <protection locked="0"/>
    </xf>
    <xf numFmtId="2" fontId="22" fillId="0" borderId="0" xfId="2" applyNumberFormat="1" applyFont="1" applyAlignment="1">
      <alignment vertical="center"/>
    </xf>
    <xf numFmtId="165" fontId="55" fillId="0" borderId="2" xfId="2" applyNumberFormat="1" applyFont="1" applyBorder="1" applyAlignment="1">
      <alignment horizontal="center" vertical="center"/>
    </xf>
    <xf numFmtId="0" fontId="22" fillId="0" borderId="2" xfId="2" applyFont="1" applyBorder="1" applyAlignment="1">
      <alignment vertical="center"/>
    </xf>
    <xf numFmtId="0" fontId="22" fillId="0" borderId="0" xfId="21" applyFont="1"/>
    <xf numFmtId="2" fontId="22" fillId="0" borderId="0" xfId="21" applyNumberFormat="1" applyFont="1" applyAlignment="1">
      <alignment horizontal="center"/>
    </xf>
    <xf numFmtId="0" fontId="22" fillId="0" borderId="0" xfId="21" applyFont="1" applyAlignment="1">
      <alignment horizontal="center" vertical="center"/>
    </xf>
    <xf numFmtId="165" fontId="22" fillId="0" borderId="0" xfId="21" applyNumberFormat="1" applyFont="1" applyAlignment="1">
      <alignment horizontal="center"/>
    </xf>
    <xf numFmtId="167" fontId="22" fillId="0" borderId="0" xfId="21" applyNumberFormat="1" applyFont="1"/>
    <xf numFmtId="9" fontId="22" fillId="0" borderId="0" xfId="21" applyNumberFormat="1" applyFont="1" applyAlignment="1">
      <alignment horizontal="center"/>
    </xf>
    <xf numFmtId="0" fontId="48" fillId="0" borderId="69" xfId="21" applyFont="1" applyBorder="1"/>
    <xf numFmtId="0" fontId="22" fillId="0" borderId="74" xfId="21" applyFont="1" applyBorder="1"/>
    <xf numFmtId="0" fontId="22" fillId="0" borderId="75" xfId="21" applyFont="1" applyBorder="1"/>
    <xf numFmtId="0" fontId="22" fillId="0" borderId="0" xfId="21" applyFont="1" applyAlignment="1">
      <alignment horizontal="center"/>
    </xf>
    <xf numFmtId="0" fontId="22" fillId="0" borderId="76" xfId="21" applyFont="1" applyBorder="1"/>
    <xf numFmtId="0" fontId="22" fillId="0" borderId="77" xfId="21" applyFont="1" applyBorder="1"/>
    <xf numFmtId="2" fontId="22" fillId="0" borderId="0" xfId="4" applyNumberFormat="1" applyFont="1" applyAlignment="1">
      <alignment horizontal="center"/>
    </xf>
    <xf numFmtId="0" fontId="48" fillId="0" borderId="71" xfId="21" applyFont="1" applyBorder="1"/>
    <xf numFmtId="0" fontId="22" fillId="0" borderId="90" xfId="21" applyFont="1" applyBorder="1"/>
    <xf numFmtId="0" fontId="22" fillId="0" borderId="91" xfId="21" applyFont="1" applyBorder="1"/>
    <xf numFmtId="2" fontId="3" fillId="0" borderId="0" xfId="21" applyNumberFormat="1"/>
    <xf numFmtId="0" fontId="22" fillId="4" borderId="2" xfId="2" applyFont="1" applyFill="1" applyBorder="1" applyAlignment="1">
      <alignment vertical="center"/>
    </xf>
    <xf numFmtId="0" fontId="56" fillId="0" borderId="0" xfId="32" applyFont="1" applyAlignment="1">
      <alignment horizontal="center" vertical="center"/>
    </xf>
    <xf numFmtId="0" fontId="58" fillId="0" borderId="0" xfId="6" applyFont="1" applyFill="1" applyAlignment="1" applyProtection="1">
      <alignment horizontal="left" vertical="center"/>
    </xf>
    <xf numFmtId="2" fontId="56" fillId="0" borderId="41" xfId="1" applyNumberFormat="1" applyFont="1" applyBorder="1" applyAlignment="1">
      <alignment horizontal="center"/>
    </xf>
    <xf numFmtId="167" fontId="56" fillId="0" borderId="0" xfId="32" applyNumberFormat="1" applyFont="1" applyAlignment="1">
      <alignment horizontal="center" vertical="center"/>
    </xf>
    <xf numFmtId="2" fontId="56" fillId="0" borderId="42" xfId="1" applyNumberFormat="1" applyFont="1" applyBorder="1" applyAlignment="1">
      <alignment horizontal="center"/>
    </xf>
    <xf numFmtId="0" fontId="56" fillId="0" borderId="2" xfId="32" applyFont="1" applyBorder="1" applyAlignment="1">
      <alignment vertical="center" textRotation="255"/>
    </xf>
    <xf numFmtId="0" fontId="60" fillId="0" borderId="51" xfId="29" applyFont="1" applyBorder="1" applyAlignment="1">
      <alignment horizontal="center"/>
    </xf>
    <xf numFmtId="0" fontId="60" fillId="0" borderId="2" xfId="29" applyFont="1" applyBorder="1" applyAlignment="1">
      <alignment horizontal="center"/>
    </xf>
    <xf numFmtId="165" fontId="56" fillId="0" borderId="0" xfId="32" applyNumberFormat="1" applyFont="1" applyAlignment="1">
      <alignment horizontal="center" vertical="center"/>
    </xf>
    <xf numFmtId="0" fontId="62" fillId="0" borderId="0" xfId="32" applyFont="1"/>
    <xf numFmtId="0" fontId="63" fillId="0" borderId="0" xfId="3" applyFont="1" applyFill="1" applyBorder="1" applyAlignment="1" applyProtection="1"/>
    <xf numFmtId="0" fontId="64" fillId="0" borderId="0" xfId="4" applyFont="1"/>
    <xf numFmtId="0" fontId="30" fillId="0" borderId="2" xfId="0" applyFont="1" applyBorder="1" applyAlignment="1">
      <alignment horizontal="center"/>
    </xf>
    <xf numFmtId="0" fontId="66" fillId="2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47" fillId="2" borderId="2" xfId="0" applyFont="1" applyFill="1" applyBorder="1" applyAlignment="1">
      <alignment horizontal="center" vertical="center" wrapText="1"/>
    </xf>
    <xf numFmtId="165" fontId="30" fillId="0" borderId="2" xfId="0" applyNumberFormat="1" applyFont="1" applyBorder="1" applyAlignment="1">
      <alignment horizontal="center"/>
    </xf>
    <xf numFmtId="167" fontId="30" fillId="0" borderId="2" xfId="0" applyNumberFormat="1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2" fontId="30" fillId="0" borderId="2" xfId="0" applyNumberFormat="1" applyFont="1" applyBorder="1" applyAlignment="1">
      <alignment horizontal="center"/>
    </xf>
    <xf numFmtId="2" fontId="30" fillId="0" borderId="4" xfId="0" applyNumberFormat="1" applyFont="1" applyBorder="1" applyAlignment="1">
      <alignment horizontal="center"/>
    </xf>
    <xf numFmtId="167" fontId="30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 vertical="center"/>
    </xf>
    <xf numFmtId="9" fontId="47" fillId="0" borderId="2" xfId="0" applyNumberFormat="1" applyFont="1" applyBorder="1" applyAlignment="1">
      <alignment horizontal="center" vertical="center"/>
    </xf>
    <xf numFmtId="0" fontId="5" fillId="2" borderId="4" xfId="21" applyFont="1" applyFill="1" applyBorder="1" applyAlignment="1">
      <alignment vertical="center"/>
    </xf>
    <xf numFmtId="0" fontId="5" fillId="2" borderId="5" xfId="21" applyFont="1" applyFill="1" applyBorder="1" applyAlignment="1">
      <alignment vertical="center"/>
    </xf>
    <xf numFmtId="0" fontId="5" fillId="2" borderId="6" xfId="21" applyFont="1" applyFill="1" applyBorder="1" applyAlignment="1">
      <alignment vertical="center"/>
    </xf>
    <xf numFmtId="0" fontId="47" fillId="0" borderId="6" xfId="0" applyFont="1" applyBorder="1" applyAlignment="1">
      <alignment vertical="center"/>
    </xf>
    <xf numFmtId="0" fontId="45" fillId="0" borderId="6" xfId="0" applyFont="1" applyBorder="1" applyAlignment="1">
      <alignment vertical="center"/>
    </xf>
    <xf numFmtId="1" fontId="45" fillId="0" borderId="6" xfId="0" applyNumberFormat="1" applyFont="1" applyBorder="1" applyAlignment="1">
      <alignment vertical="center"/>
    </xf>
    <xf numFmtId="0" fontId="67" fillId="0" borderId="46" xfId="22" applyFont="1" applyBorder="1" applyAlignment="1">
      <alignment horizontal="center"/>
    </xf>
    <xf numFmtId="0" fontId="67" fillId="0" borderId="47" xfId="22" applyFont="1" applyBorder="1" applyAlignment="1">
      <alignment horizontal="center"/>
    </xf>
    <xf numFmtId="0" fontId="68" fillId="0" borderId="47" xfId="22" applyFont="1" applyBorder="1" applyAlignment="1">
      <alignment horizontal="center" vertical="center"/>
    </xf>
    <xf numFmtId="0" fontId="23" fillId="0" borderId="47" xfId="22" applyFont="1" applyBorder="1" applyAlignment="1">
      <alignment horizontal="center" vertical="center"/>
    </xf>
    <xf numFmtId="0" fontId="67" fillId="0" borderId="106" xfId="22" applyFont="1" applyBorder="1" applyAlignment="1">
      <alignment horizontal="center"/>
    </xf>
    <xf numFmtId="0" fontId="67" fillId="0" borderId="0" xfId="22" applyFont="1" applyAlignment="1">
      <alignment horizontal="center"/>
    </xf>
    <xf numFmtId="0" fontId="34" fillId="0" borderId="106" xfId="22" applyFont="1" applyBorder="1" applyAlignment="1">
      <alignment horizontal="center"/>
    </xf>
    <xf numFmtId="0" fontId="34" fillId="0" borderId="0" xfId="22" applyFont="1" applyAlignment="1">
      <alignment horizontal="center"/>
    </xf>
    <xf numFmtId="0" fontId="14" fillId="0" borderId="0" xfId="22" applyFont="1" applyAlignment="1">
      <alignment horizontal="center" vertical="center"/>
    </xf>
    <xf numFmtId="0" fontId="34" fillId="0" borderId="62" xfId="22" applyFont="1" applyBorder="1" applyAlignment="1">
      <alignment horizontal="center"/>
    </xf>
    <xf numFmtId="0" fontId="3" fillId="0" borderId="61" xfId="22" applyBorder="1" applyAlignment="1">
      <alignment horizontal="center" vertical="center" wrapText="1"/>
    </xf>
    <xf numFmtId="0" fontId="3" fillId="0" borderId="0" xfId="22" applyAlignment="1">
      <alignment horizontal="center" vertical="center" wrapText="1"/>
    </xf>
    <xf numFmtId="0" fontId="21" fillId="0" borderId="61" xfId="22" applyFont="1" applyBorder="1" applyAlignment="1">
      <alignment horizontal="left"/>
    </xf>
    <xf numFmtId="0" fontId="3" fillId="0" borderId="101" xfId="22" applyBorder="1" applyAlignment="1">
      <alignment horizontal="center" vertical="center" wrapText="1"/>
    </xf>
    <xf numFmtId="0" fontId="13" fillId="0" borderId="0" xfId="22" applyFont="1" applyAlignment="1">
      <alignment horizontal="center" vertical="top"/>
    </xf>
    <xf numFmtId="0" fontId="20" fillId="0" borderId="2" xfId="22" applyFont="1" applyBorder="1" applyAlignment="1">
      <alignment vertical="center"/>
    </xf>
    <xf numFmtId="0" fontId="20" fillId="0" borderId="6" xfId="22" applyFont="1" applyBorder="1" applyAlignment="1">
      <alignment vertical="center"/>
    </xf>
    <xf numFmtId="0" fontId="3" fillId="0" borderId="100" xfId="22" applyBorder="1" applyAlignment="1">
      <alignment horizontal="center" vertical="center"/>
    </xf>
    <xf numFmtId="0" fontId="3" fillId="0" borderId="2" xfId="22" applyBorder="1" applyAlignment="1">
      <alignment horizontal="center" vertical="center"/>
    </xf>
    <xf numFmtId="0" fontId="19" fillId="0" borderId="2" xfId="22" applyFont="1" applyBorder="1" applyAlignment="1">
      <alignment horizontal="center" vertical="center"/>
    </xf>
    <xf numFmtId="0" fontId="19" fillId="0" borderId="52" xfId="22" applyFont="1" applyBorder="1" applyAlignment="1">
      <alignment horizontal="center" vertical="center"/>
    </xf>
    <xf numFmtId="0" fontId="19" fillId="0" borderId="6" xfId="22" applyFont="1" applyBorder="1" applyAlignment="1">
      <alignment horizontal="center" vertical="center"/>
    </xf>
    <xf numFmtId="1" fontId="19" fillId="0" borderId="18" xfId="22" applyNumberFormat="1" applyFont="1" applyBorder="1" applyAlignment="1">
      <alignment vertical="center"/>
    </xf>
    <xf numFmtId="2" fontId="19" fillId="0" borderId="6" xfId="22" applyNumberFormat="1" applyFont="1" applyBorder="1" applyAlignment="1">
      <alignment vertical="center"/>
    </xf>
    <xf numFmtId="2" fontId="19" fillId="0" borderId="2" xfId="22" applyNumberFormat="1" applyFont="1" applyBorder="1" applyAlignment="1">
      <alignment horizontal="center" vertical="center"/>
    </xf>
    <xf numFmtId="165" fontId="3" fillId="0" borderId="2" xfId="22" applyNumberFormat="1" applyBorder="1" applyAlignment="1">
      <alignment horizontal="center" vertical="center"/>
    </xf>
    <xf numFmtId="1" fontId="19" fillId="0" borderId="2" xfId="22" applyNumberFormat="1" applyFont="1" applyBorder="1" applyAlignment="1">
      <alignment horizontal="center" vertical="center"/>
    </xf>
    <xf numFmtId="1" fontId="19" fillId="0" borderId="4" xfId="22" applyNumberFormat="1" applyFont="1" applyBorder="1" applyAlignment="1">
      <alignment vertical="center"/>
    </xf>
    <xf numFmtId="1" fontId="19" fillId="0" borderId="52" xfId="22" applyNumberFormat="1" applyFont="1" applyBorder="1" applyAlignment="1">
      <alignment horizontal="center" vertical="center"/>
    </xf>
    <xf numFmtId="2" fontId="19" fillId="0" borderId="2" xfId="22" applyNumberFormat="1" applyFont="1" applyBorder="1" applyAlignment="1" applyProtection="1">
      <alignment horizontal="center" vertical="center"/>
      <protection locked="0"/>
    </xf>
    <xf numFmtId="1" fontId="19" fillId="0" borderId="69" xfId="22" applyNumberFormat="1" applyFont="1" applyBorder="1" applyAlignment="1">
      <alignment vertical="center"/>
    </xf>
    <xf numFmtId="1" fontId="19" fillId="0" borderId="70" xfId="22" applyNumberFormat="1" applyFont="1" applyBorder="1" applyAlignment="1">
      <alignment vertical="center"/>
    </xf>
    <xf numFmtId="1" fontId="19" fillId="0" borderId="101" xfId="22" applyNumberFormat="1" applyFont="1" applyBorder="1" applyAlignment="1">
      <alignment vertical="center"/>
    </xf>
    <xf numFmtId="1" fontId="19" fillId="0" borderId="71" xfId="22" applyNumberFormat="1" applyFont="1" applyBorder="1" applyAlignment="1">
      <alignment vertical="center"/>
    </xf>
    <xf numFmtId="1" fontId="19" fillId="0" borderId="73" xfId="22" applyNumberFormat="1" applyFont="1" applyBorder="1" applyAlignment="1">
      <alignment vertical="center"/>
    </xf>
    <xf numFmtId="1" fontId="19" fillId="0" borderId="44" xfId="22" applyNumberFormat="1" applyFont="1" applyBorder="1" applyAlignment="1">
      <alignment vertical="center"/>
    </xf>
    <xf numFmtId="2" fontId="3" fillId="0" borderId="2" xfId="22" applyNumberFormat="1" applyBorder="1" applyAlignment="1">
      <alignment horizontal="center" vertical="center"/>
    </xf>
    <xf numFmtId="2" fontId="19" fillId="0" borderId="52" xfId="22" applyNumberFormat="1" applyFont="1" applyBorder="1" applyAlignment="1">
      <alignment horizontal="center" vertical="center"/>
    </xf>
    <xf numFmtId="1" fontId="19" fillId="0" borderId="5" xfId="22" applyNumberFormat="1" applyFont="1" applyBorder="1" applyAlignment="1" applyProtection="1">
      <alignment vertical="center"/>
      <protection locked="0"/>
    </xf>
    <xf numFmtId="1" fontId="19" fillId="0" borderId="6" xfId="22" applyNumberFormat="1" applyFont="1" applyBorder="1" applyAlignment="1" applyProtection="1">
      <alignment vertical="center"/>
      <protection locked="0"/>
    </xf>
    <xf numFmtId="165" fontId="75" fillId="4" borderId="2" xfId="22" applyNumberFormat="1" applyFont="1" applyFill="1" applyBorder="1" applyAlignment="1">
      <alignment horizontal="left" vertical="center"/>
    </xf>
    <xf numFmtId="0" fontId="3" fillId="0" borderId="2" xfId="22" applyBorder="1" applyAlignment="1">
      <alignment horizontal="left" vertical="center"/>
    </xf>
    <xf numFmtId="165" fontId="3" fillId="0" borderId="0" xfId="22" applyNumberFormat="1" applyAlignment="1">
      <alignment horizontal="center" vertical="center"/>
    </xf>
    <xf numFmtId="0" fontId="19" fillId="0" borderId="0" xfId="22" applyFont="1" applyAlignment="1">
      <alignment vertical="center"/>
    </xf>
    <xf numFmtId="165" fontId="3" fillId="0" borderId="2" xfId="22" applyNumberFormat="1" applyBorder="1" applyAlignment="1">
      <alignment horizontal="right" vertical="center"/>
    </xf>
    <xf numFmtId="165" fontId="3" fillId="0" borderId="0" xfId="22" applyNumberFormat="1" applyAlignment="1">
      <alignment vertical="center"/>
    </xf>
    <xf numFmtId="0" fontId="3" fillId="0" borderId="2" xfId="22" applyBorder="1" applyAlignment="1">
      <alignment vertical="center"/>
    </xf>
    <xf numFmtId="165" fontId="3" fillId="0" borderId="2" xfId="22" applyNumberFormat="1" applyBorder="1" applyAlignment="1">
      <alignment vertical="center"/>
    </xf>
    <xf numFmtId="0" fontId="76" fillId="0" borderId="0" xfId="22" applyFont="1" applyAlignment="1">
      <alignment horizontal="center" vertical="center"/>
    </xf>
    <xf numFmtId="173" fontId="76" fillId="0" borderId="0" xfId="22" applyNumberFormat="1" applyFont="1" applyAlignment="1">
      <alignment horizontal="center" vertical="center"/>
    </xf>
    <xf numFmtId="167" fontId="76" fillId="0" borderId="0" xfId="22" applyNumberFormat="1" applyFont="1" applyAlignment="1">
      <alignment horizontal="center" vertical="center"/>
    </xf>
    <xf numFmtId="0" fontId="32" fillId="0" borderId="58" xfId="33" applyFont="1" applyBorder="1"/>
    <xf numFmtId="0" fontId="32" fillId="0" borderId="58" xfId="33" applyFont="1" applyBorder="1" applyAlignment="1">
      <alignment horizontal="right"/>
    </xf>
    <xf numFmtId="0" fontId="14" fillId="0" borderId="58" xfId="22" applyFont="1" applyBorder="1" applyAlignment="1">
      <alignment horizontal="center"/>
    </xf>
    <xf numFmtId="0" fontId="22" fillId="0" borderId="0" xfId="33" applyFont="1" applyAlignment="1">
      <alignment horizontal="center"/>
    </xf>
    <xf numFmtId="0" fontId="22" fillId="0" borderId="0" xfId="22" applyFont="1"/>
    <xf numFmtId="0" fontId="3" fillId="0" borderId="118" xfId="22" applyBorder="1"/>
    <xf numFmtId="0" fontId="0" fillId="0" borderId="106" xfId="32" applyFont="1" applyBorder="1"/>
    <xf numFmtId="0" fontId="13" fillId="0" borderId="0" xfId="4" applyFont="1"/>
    <xf numFmtId="0" fontId="13" fillId="0" borderId="101" xfId="4" applyFont="1" applyBorder="1"/>
    <xf numFmtId="0" fontId="78" fillId="0" borderId="106" xfId="13" applyFont="1" applyFill="1" applyBorder="1" applyAlignment="1" applyProtection="1"/>
    <xf numFmtId="0" fontId="3" fillId="0" borderId="101" xfId="22" applyBorder="1"/>
    <xf numFmtId="0" fontId="13" fillId="0" borderId="106" xfId="4" applyFont="1" applyBorder="1"/>
    <xf numFmtId="0" fontId="3" fillId="9" borderId="106" xfId="22" applyFill="1" applyBorder="1" applyAlignment="1">
      <alignment horizontal="center" vertical="center"/>
    </xf>
    <xf numFmtId="0" fontId="3" fillId="9" borderId="101" xfId="22" applyFill="1" applyBorder="1" applyAlignment="1">
      <alignment horizontal="center" vertical="center"/>
    </xf>
    <xf numFmtId="1" fontId="3" fillId="9" borderId="106" xfId="22" applyNumberFormat="1" applyFill="1" applyBorder="1" applyAlignment="1">
      <alignment horizontal="center" vertical="center"/>
    </xf>
    <xf numFmtId="165" fontId="3" fillId="9" borderId="101" xfId="22" applyNumberFormat="1" applyFill="1" applyBorder="1" applyAlignment="1">
      <alignment horizontal="center" vertical="center"/>
    </xf>
    <xf numFmtId="1" fontId="3" fillId="9" borderId="108" xfId="22" applyNumberFormat="1" applyFill="1" applyBorder="1" applyAlignment="1">
      <alignment horizontal="center" vertical="center"/>
    </xf>
    <xf numFmtId="165" fontId="3" fillId="9" borderId="110" xfId="22" applyNumberFormat="1" applyFill="1" applyBorder="1" applyAlignment="1">
      <alignment horizontal="center" vertical="center"/>
    </xf>
    <xf numFmtId="2" fontId="3" fillId="0" borderId="0" xfId="22" applyNumberFormat="1" applyAlignment="1">
      <alignment horizontal="center" vertical="center"/>
    </xf>
    <xf numFmtId="2" fontId="3" fillId="0" borderId="0" xfId="22" applyNumberFormat="1" applyAlignment="1">
      <alignment vertical="center"/>
    </xf>
    <xf numFmtId="0" fontId="68" fillId="0" borderId="0" xfId="22" applyFont="1" applyAlignment="1">
      <alignment horizontal="center" vertical="center"/>
    </xf>
    <xf numFmtId="0" fontId="23" fillId="0" borderId="0" xfId="22" applyFont="1" applyAlignment="1">
      <alignment horizontal="center" vertical="center"/>
    </xf>
    <xf numFmtId="0" fontId="3" fillId="0" borderId="0" xfId="22" applyAlignment="1">
      <alignment vertical="center" wrapText="1"/>
    </xf>
    <xf numFmtId="0" fontId="69" fillId="0" borderId="0" xfId="22" applyFont="1"/>
    <xf numFmtId="0" fontId="21" fillId="0" borderId="0" xfId="22" applyFont="1" applyAlignment="1">
      <alignment horizontal="left"/>
    </xf>
    <xf numFmtId="0" fontId="19" fillId="0" borderId="18" xfId="22" applyFont="1" applyBorder="1" applyAlignment="1">
      <alignment horizontal="center" vertical="center" wrapText="1"/>
    </xf>
    <xf numFmtId="0" fontId="19" fillId="0" borderId="5" xfId="22" applyFont="1" applyBorder="1" applyAlignment="1">
      <alignment horizontal="center" vertical="center" wrapText="1"/>
    </xf>
    <xf numFmtId="0" fontId="19" fillId="0" borderId="0" xfId="22" applyFont="1" applyAlignment="1">
      <alignment horizontal="left" vertical="center"/>
    </xf>
    <xf numFmtId="0" fontId="3" fillId="0" borderId="64" xfId="22" applyBorder="1"/>
    <xf numFmtId="0" fontId="0" fillId="0" borderId="0" xfId="32" applyFont="1"/>
    <xf numFmtId="0" fontId="78" fillId="0" borderId="0" xfId="13" applyFont="1" applyFill="1" applyBorder="1" applyAlignment="1" applyProtection="1"/>
    <xf numFmtId="0" fontId="70" fillId="0" borderId="4" xfId="33" applyFont="1" applyBorder="1"/>
    <xf numFmtId="0" fontId="70" fillId="0" borderId="6" xfId="33" applyFont="1" applyBorder="1"/>
    <xf numFmtId="0" fontId="20" fillId="0" borderId="4" xfId="22" applyFont="1" applyBorder="1"/>
    <xf numFmtId="0" fontId="20" fillId="0" borderId="6" xfId="22" applyFont="1" applyBorder="1"/>
    <xf numFmtId="1" fontId="19" fillId="0" borderId="5" xfId="22" applyNumberFormat="1" applyFont="1" applyBorder="1" applyAlignment="1">
      <alignment horizontal="center" vertical="center"/>
    </xf>
    <xf numFmtId="0" fontId="35" fillId="0" borderId="59" xfId="2" applyFont="1" applyBorder="1" applyAlignment="1">
      <alignment horizontal="center" vertical="center"/>
    </xf>
    <xf numFmtId="0" fontId="35" fillId="0" borderId="58" xfId="2" applyFont="1" applyBorder="1" applyAlignment="1">
      <alignment horizontal="center" vertical="center"/>
    </xf>
    <xf numFmtId="2" fontId="79" fillId="0" borderId="58" xfId="4" applyNumberFormat="1" applyFont="1" applyBorder="1"/>
    <xf numFmtId="0" fontId="39" fillId="0" borderId="58" xfId="2" applyFont="1" applyBorder="1"/>
    <xf numFmtId="0" fontId="36" fillId="0" borderId="58" xfId="2" applyFont="1" applyBorder="1" applyAlignment="1">
      <alignment horizontal="center" vertical="center"/>
    </xf>
    <xf numFmtId="0" fontId="39" fillId="0" borderId="60" xfId="2" applyFont="1" applyBorder="1"/>
    <xf numFmtId="0" fontId="39" fillId="0" borderId="0" xfId="2" applyFont="1"/>
    <xf numFmtId="0" fontId="35" fillId="0" borderId="61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2" fontId="79" fillId="0" borderId="0" xfId="4" applyNumberFormat="1" applyFont="1"/>
    <xf numFmtId="0" fontId="14" fillId="0" borderId="0" xfId="2" applyFont="1" applyAlignment="1">
      <alignment horizontal="center" vertical="top"/>
    </xf>
    <xf numFmtId="0" fontId="39" fillId="0" borderId="62" xfId="2" applyFont="1" applyBorder="1"/>
    <xf numFmtId="0" fontId="41" fillId="0" borderId="61" xfId="2" applyFont="1" applyBorder="1" applyAlignment="1">
      <alignment horizontal="center"/>
    </xf>
    <xf numFmtId="0" fontId="41" fillId="0" borderId="0" xfId="2" applyFont="1" applyAlignment="1">
      <alignment horizontal="center"/>
    </xf>
    <xf numFmtId="0" fontId="13" fillId="0" borderId="81" xfId="2" applyFont="1" applyBorder="1" applyAlignment="1">
      <alignment horizontal="left" vertical="center" wrapText="1"/>
    </xf>
    <xf numFmtId="0" fontId="6" fillId="0" borderId="82" xfId="2" applyFont="1" applyBorder="1" applyAlignment="1">
      <alignment horizontal="center" vertical="top"/>
    </xf>
    <xf numFmtId="0" fontId="3" fillId="0" borderId="82" xfId="2" applyBorder="1"/>
    <xf numFmtId="0" fontId="41" fillId="0" borderId="63" xfId="2" applyFont="1" applyBorder="1" applyAlignment="1">
      <alignment horizontal="center" vertical="top"/>
    </xf>
    <xf numFmtId="0" fontId="41" fillId="0" borderId="64" xfId="2" applyFont="1" applyBorder="1" applyAlignment="1">
      <alignment horizontal="center" vertical="top"/>
    </xf>
    <xf numFmtId="2" fontId="79" fillId="0" borderId="64" xfId="4" applyNumberFormat="1" applyFont="1" applyBorder="1"/>
    <xf numFmtId="0" fontId="39" fillId="0" borderId="64" xfId="2" applyFont="1" applyBorder="1"/>
    <xf numFmtId="0" fontId="13" fillId="0" borderId="64" xfId="2" applyFont="1" applyBorder="1" applyAlignment="1">
      <alignment horizontal="center"/>
    </xf>
    <xf numFmtId="0" fontId="39" fillId="0" borderId="65" xfId="2" applyFont="1" applyBorder="1"/>
    <xf numFmtId="0" fontId="39" fillId="0" borderId="13" xfId="2" applyFont="1" applyBorder="1"/>
    <xf numFmtId="0" fontId="42" fillId="0" borderId="13" xfId="2" applyFont="1" applyBorder="1" applyAlignment="1">
      <alignment horizontal="center"/>
    </xf>
    <xf numFmtId="0" fontId="39" fillId="0" borderId="61" xfId="2" applyFont="1" applyBorder="1"/>
    <xf numFmtId="0" fontId="39" fillId="0" borderId="0" xfId="2" applyFont="1" applyAlignment="1">
      <alignment horizontal="left"/>
    </xf>
    <xf numFmtId="0" fontId="40" fillId="0" borderId="2" xfId="2" applyFont="1" applyBorder="1"/>
    <xf numFmtId="0" fontId="39" fillId="0" borderId="120" xfId="2" applyFont="1" applyBorder="1" applyAlignment="1">
      <alignment horizontal="center"/>
    </xf>
    <xf numFmtId="165" fontId="39" fillId="0" borderId="2" xfId="2" applyNumberFormat="1" applyFont="1" applyBorder="1" applyAlignment="1">
      <alignment horizontal="center"/>
    </xf>
    <xf numFmtId="165" fontId="39" fillId="0" borderId="66" xfId="2" applyNumberFormat="1" applyFont="1" applyBorder="1" applyAlignment="1">
      <alignment vertical="center"/>
    </xf>
    <xf numFmtId="165" fontId="39" fillId="0" borderId="67" xfId="2" applyNumberFormat="1" applyFont="1" applyBorder="1" applyAlignment="1">
      <alignment vertical="center"/>
    </xf>
    <xf numFmtId="165" fontId="39" fillId="0" borderId="68" xfId="2" applyNumberFormat="1" applyFont="1" applyBorder="1" applyAlignment="1">
      <alignment vertical="center"/>
    </xf>
    <xf numFmtId="165" fontId="39" fillId="0" borderId="71" xfId="2" applyNumberFormat="1" applyFont="1" applyBorder="1" applyAlignment="1">
      <alignment vertical="center"/>
    </xf>
    <xf numFmtId="165" fontId="39" fillId="0" borderId="72" xfId="2" applyNumberFormat="1" applyFont="1" applyBorder="1" applyAlignment="1">
      <alignment vertical="center"/>
    </xf>
    <xf numFmtId="165" fontId="39" fillId="0" borderId="73" xfId="2" applyNumberFormat="1" applyFont="1" applyBorder="1" applyAlignment="1">
      <alignment vertical="center"/>
    </xf>
    <xf numFmtId="165" fontId="81" fillId="0" borderId="0" xfId="2" applyNumberFormat="1" applyFont="1" applyAlignment="1">
      <alignment horizontal="right"/>
    </xf>
    <xf numFmtId="0" fontId="81" fillId="0" borderId="0" xfId="2" applyFont="1" applyAlignment="1">
      <alignment horizontal="left"/>
    </xf>
    <xf numFmtId="0" fontId="39" fillId="0" borderId="0" xfId="2" applyFont="1" applyAlignment="1">
      <alignment horizontal="center"/>
    </xf>
    <xf numFmtId="0" fontId="39" fillId="0" borderId="62" xfId="2" applyFont="1" applyBorder="1" applyAlignment="1">
      <alignment horizontal="center"/>
    </xf>
    <xf numFmtId="0" fontId="39" fillId="0" borderId="61" xfId="2" applyFont="1" applyBorder="1" applyAlignment="1">
      <alignment horizontal="center"/>
    </xf>
    <xf numFmtId="165" fontId="39" fillId="0" borderId="2" xfId="2" applyNumberFormat="1" applyFont="1" applyBorder="1" applyAlignment="1">
      <alignment horizontal="center" vertical="center"/>
    </xf>
    <xf numFmtId="1" fontId="39" fillId="0" borderId="2" xfId="2" applyNumberFormat="1" applyFont="1" applyBorder="1" applyAlignment="1">
      <alignment horizontal="center" vertical="center"/>
    </xf>
    <xf numFmtId="165" fontId="39" fillId="0" borderId="2" xfId="2" applyNumberFormat="1" applyFont="1" applyBorder="1" applyAlignment="1" applyProtection="1">
      <alignment horizontal="center" vertical="center"/>
      <protection locked="0"/>
    </xf>
    <xf numFmtId="0" fontId="39" fillId="0" borderId="2" xfId="2" applyFont="1" applyBorder="1" applyAlignment="1">
      <alignment horizontal="center"/>
    </xf>
    <xf numFmtId="165" fontId="39" fillId="0" borderId="114" xfId="2" applyNumberFormat="1" applyFont="1" applyBorder="1" applyAlignment="1">
      <alignment horizontal="center" vertical="center"/>
    </xf>
    <xf numFmtId="0" fontId="39" fillId="10" borderId="61" xfId="2" applyFont="1" applyFill="1" applyBorder="1" applyAlignment="1">
      <alignment horizontal="left"/>
    </xf>
    <xf numFmtId="0" fontId="39" fillId="10" borderId="0" xfId="2" applyFont="1" applyFill="1" applyAlignment="1">
      <alignment horizontal="center"/>
    </xf>
    <xf numFmtId="165" fontId="81" fillId="10" borderId="0" xfId="2" applyNumberFormat="1" applyFont="1" applyFill="1" applyAlignment="1">
      <alignment horizontal="center"/>
    </xf>
    <xf numFmtId="0" fontId="81" fillId="10" borderId="0" xfId="2" applyFont="1" applyFill="1" applyAlignment="1">
      <alignment horizontal="left"/>
    </xf>
    <xf numFmtId="0" fontId="39" fillId="10" borderId="62" xfId="2" applyFont="1" applyFill="1" applyBorder="1" applyAlignment="1">
      <alignment horizontal="center"/>
    </xf>
    <xf numFmtId="0" fontId="39" fillId="10" borderId="2" xfId="2" applyFont="1" applyFill="1" applyBorder="1" applyAlignment="1">
      <alignment horizontal="left"/>
    </xf>
    <xf numFmtId="0" fontId="39" fillId="10" borderId="2" xfId="2" applyFont="1" applyFill="1" applyBorder="1" applyAlignment="1">
      <alignment horizontal="center"/>
    </xf>
    <xf numFmtId="0" fontId="39" fillId="0" borderId="2" xfId="2" applyFont="1" applyBorder="1"/>
    <xf numFmtId="0" fontId="39" fillId="10" borderId="4" xfId="2" applyFont="1" applyFill="1" applyBorder="1" applyAlignment="1">
      <alignment horizontal="center"/>
    </xf>
    <xf numFmtId="0" fontId="39" fillId="0" borderId="6" xfId="2" applyFont="1" applyBorder="1"/>
    <xf numFmtId="0" fontId="39" fillId="0" borderId="4" xfId="2" applyFont="1" applyBorder="1"/>
    <xf numFmtId="0" fontId="14" fillId="0" borderId="61" xfId="4" applyFont="1" applyBorder="1"/>
    <xf numFmtId="2" fontId="14" fillId="0" borderId="83" xfId="4" applyNumberFormat="1" applyFont="1" applyBorder="1"/>
    <xf numFmtId="1" fontId="14" fillId="0" borderId="83" xfId="4" applyNumberFormat="1" applyFont="1" applyBorder="1" applyAlignment="1">
      <alignment horizontal="centerContinuous"/>
    </xf>
    <xf numFmtId="2" fontId="14" fillId="0" borderId="83" xfId="4" applyNumberFormat="1" applyFont="1" applyBorder="1" applyAlignment="1">
      <alignment horizontal="center"/>
    </xf>
    <xf numFmtId="0" fontId="14" fillId="0" borderId="83" xfId="4" applyFont="1" applyBorder="1" applyAlignment="1">
      <alignment horizontal="center"/>
    </xf>
    <xf numFmtId="165" fontId="14" fillId="0" borderId="83" xfId="4" applyNumberFormat="1" applyFont="1" applyBorder="1" applyAlignment="1">
      <alignment horizontal="center"/>
    </xf>
    <xf numFmtId="165" fontId="14" fillId="0" borderId="127" xfId="4" applyNumberFormat="1" applyFont="1" applyBorder="1" applyAlignment="1">
      <alignment horizontal="center"/>
    </xf>
    <xf numFmtId="0" fontId="3" fillId="0" borderId="63" xfId="2" applyBorder="1"/>
    <xf numFmtId="2" fontId="14" fillId="0" borderId="64" xfId="4" applyNumberFormat="1" applyFont="1" applyBorder="1"/>
    <xf numFmtId="1" fontId="14" fillId="0" borderId="64" xfId="4" applyNumberFormat="1" applyFont="1" applyBorder="1" applyAlignment="1">
      <alignment horizontal="centerContinuous"/>
    </xf>
    <xf numFmtId="2" fontId="14" fillId="0" borderId="64" xfId="4" applyNumberFormat="1" applyFont="1" applyBorder="1" applyAlignment="1">
      <alignment horizontal="center"/>
    </xf>
    <xf numFmtId="0" fontId="14" fillId="0" borderId="64" xfId="4" applyFont="1" applyBorder="1" applyAlignment="1">
      <alignment horizontal="center"/>
    </xf>
    <xf numFmtId="1" fontId="14" fillId="0" borderId="64" xfId="4" applyNumberFormat="1" applyFont="1" applyBorder="1" applyAlignment="1">
      <alignment horizontal="center"/>
    </xf>
    <xf numFmtId="1" fontId="14" fillId="0" borderId="65" xfId="4" applyNumberFormat="1" applyFont="1" applyBorder="1" applyAlignment="1">
      <alignment horizontal="center"/>
    </xf>
    <xf numFmtId="0" fontId="3" fillId="0" borderId="59" xfId="2" applyBorder="1"/>
    <xf numFmtId="0" fontId="3" fillId="0" borderId="58" xfId="2" applyBorder="1"/>
    <xf numFmtId="9" fontId="3" fillId="0" borderId="58" xfId="2" applyNumberFormat="1" applyBorder="1" applyAlignment="1">
      <alignment horizontal="center"/>
    </xf>
    <xf numFmtId="0" fontId="13" fillId="0" borderId="61" xfId="2" applyFont="1" applyBorder="1" applyAlignment="1">
      <alignment horizontal="left"/>
    </xf>
    <xf numFmtId="2" fontId="13" fillId="0" borderId="0" xfId="4" applyNumberFormat="1" applyFont="1" applyAlignment="1">
      <alignment horizontal="left"/>
    </xf>
    <xf numFmtId="0" fontId="3" fillId="0" borderId="62" xfId="2" applyBorder="1"/>
    <xf numFmtId="0" fontId="13" fillId="0" borderId="63" xfId="2" applyFont="1" applyBorder="1"/>
    <xf numFmtId="14" fontId="13" fillId="0" borderId="64" xfId="2" applyNumberFormat="1" applyFont="1" applyBorder="1" applyAlignment="1">
      <alignment horizontal="center"/>
    </xf>
    <xf numFmtId="0" fontId="3" fillId="0" borderId="64" xfId="2" applyBorder="1"/>
    <xf numFmtId="0" fontId="10" fillId="0" borderId="58" xfId="9" applyFont="1" applyBorder="1" applyAlignment="1" applyProtection="1">
      <alignment horizontal="left"/>
    </xf>
    <xf numFmtId="0" fontId="10" fillId="0" borderId="58" xfId="9" applyFont="1" applyBorder="1" applyAlignment="1" applyProtection="1">
      <alignment horizontal="center"/>
    </xf>
    <xf numFmtId="0" fontId="83" fillId="0" borderId="58" xfId="2" applyFont="1" applyBorder="1" applyAlignment="1">
      <alignment horizontal="left"/>
    </xf>
    <xf numFmtId="0" fontId="83" fillId="0" borderId="58" xfId="2" applyFont="1" applyBorder="1" applyAlignment="1">
      <alignment horizontal="right"/>
    </xf>
    <xf numFmtId="0" fontId="77" fillId="0" borderId="58" xfId="2" applyFont="1" applyBorder="1" applyAlignment="1">
      <alignment horizontal="center"/>
    </xf>
    <xf numFmtId="2" fontId="14" fillId="0" borderId="84" xfId="4" applyNumberFormat="1" applyFont="1" applyBorder="1"/>
    <xf numFmtId="1" fontId="14" fillId="0" borderId="84" xfId="4" applyNumberFormat="1" applyFont="1" applyBorder="1" applyAlignment="1">
      <alignment horizontal="centerContinuous"/>
    </xf>
    <xf numFmtId="2" fontId="14" fillId="0" borderId="84" xfId="4" applyNumberFormat="1" applyFont="1" applyBorder="1" applyAlignment="1">
      <alignment horizontal="center"/>
    </xf>
    <xf numFmtId="0" fontId="14" fillId="0" borderId="84" xfId="4" applyFont="1" applyBorder="1" applyAlignment="1">
      <alignment horizontal="center"/>
    </xf>
    <xf numFmtId="165" fontId="14" fillId="0" borderId="84" xfId="4" applyNumberFormat="1" applyFont="1" applyBorder="1" applyAlignment="1">
      <alignment horizontal="center"/>
    </xf>
    <xf numFmtId="165" fontId="14" fillId="0" borderId="128" xfId="4" applyNumberFormat="1" applyFont="1" applyBorder="1" applyAlignment="1">
      <alignment horizontal="center"/>
    </xf>
    <xf numFmtId="0" fontId="13" fillId="0" borderId="83" xfId="2" applyFont="1" applyBorder="1" applyAlignment="1">
      <alignment horizontal="right"/>
    </xf>
    <xf numFmtId="0" fontId="13" fillId="0" borderId="83" xfId="2" applyFont="1" applyBorder="1"/>
    <xf numFmtId="2" fontId="13" fillId="0" borderId="83" xfId="4" applyNumberFormat="1" applyFont="1" applyBorder="1" applyAlignment="1">
      <alignment horizontal="left"/>
    </xf>
    <xf numFmtId="0" fontId="3" fillId="0" borderId="127" xfId="2" applyBorder="1" applyAlignment="1">
      <alignment horizontal="left"/>
    </xf>
    <xf numFmtId="165" fontId="39" fillId="0" borderId="2" xfId="2" applyNumberFormat="1" applyFont="1" applyBorder="1" applyAlignment="1">
      <alignment vertical="center"/>
    </xf>
    <xf numFmtId="0" fontId="5" fillId="4" borderId="5" xfId="2" applyFont="1" applyFill="1" applyBorder="1" applyAlignment="1">
      <alignment horizontal="center" vertical="center" wrapText="1"/>
    </xf>
    <xf numFmtId="0" fontId="22" fillId="0" borderId="4" xfId="2" applyFont="1" applyBorder="1" applyProtection="1">
      <protection locked="0"/>
    </xf>
    <xf numFmtId="0" fontId="22" fillId="0" borderId="6" xfId="2" applyFont="1" applyBorder="1" applyProtection="1">
      <protection locked="0"/>
    </xf>
    <xf numFmtId="0" fontId="33" fillId="2" borderId="2" xfId="2" applyFont="1" applyFill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2" fontId="3" fillId="0" borderId="0" xfId="4" applyNumberFormat="1" applyFont="1" applyAlignment="1">
      <alignment vertical="center"/>
    </xf>
    <xf numFmtId="0" fontId="3" fillId="0" borderId="4" xfId="4" applyFont="1" applyBorder="1" applyAlignment="1">
      <alignment vertical="center"/>
    </xf>
    <xf numFmtId="2" fontId="21" fillId="2" borderId="66" xfId="4" applyNumberFormat="1" applyFont="1" applyFill="1" applyBorder="1" applyAlignment="1">
      <alignment horizontal="center" vertical="center"/>
    </xf>
    <xf numFmtId="165" fontId="21" fillId="2" borderId="69" xfId="4" applyNumberFormat="1" applyFont="1" applyFill="1" applyBorder="1" applyAlignment="1">
      <alignment horizontal="center" vertical="center"/>
    </xf>
    <xf numFmtId="165" fontId="21" fillId="2" borderId="4" xfId="4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129" xfId="4" applyFont="1" applyBorder="1" applyAlignment="1">
      <alignment vertical="center"/>
    </xf>
    <xf numFmtId="165" fontId="3" fillId="0" borderId="131" xfId="4" applyNumberFormat="1" applyFont="1" applyBorder="1" applyAlignment="1">
      <alignment vertical="center"/>
    </xf>
    <xf numFmtId="0" fontId="21" fillId="2" borderId="95" xfId="4" applyFont="1" applyFill="1" applyBorder="1" applyAlignment="1">
      <alignment horizontal="center" vertical="center"/>
    </xf>
    <xf numFmtId="0" fontId="21" fillId="2" borderId="68" xfId="4" applyFont="1" applyFill="1" applyBorder="1" applyAlignment="1">
      <alignment horizontal="center" vertical="center"/>
    </xf>
    <xf numFmtId="2" fontId="21" fillId="2" borderId="68" xfId="4" applyNumberFormat="1" applyFont="1" applyFill="1" applyBorder="1" applyAlignment="1">
      <alignment horizontal="center" vertical="center"/>
    </xf>
    <xf numFmtId="2" fontId="21" fillId="2" borderId="67" xfId="4" applyNumberFormat="1" applyFont="1" applyFill="1" applyBorder="1" applyAlignment="1">
      <alignment horizontal="center" vertical="center"/>
    </xf>
    <xf numFmtId="0" fontId="3" fillId="0" borderId="132" xfId="4" applyFont="1" applyBorder="1" applyAlignment="1">
      <alignment vertical="center"/>
    </xf>
    <xf numFmtId="165" fontId="3" fillId="0" borderId="133" xfId="4" applyNumberFormat="1" applyFont="1" applyBorder="1" applyAlignment="1">
      <alignment vertical="center"/>
    </xf>
    <xf numFmtId="0" fontId="21" fillId="2" borderId="100" xfId="4" applyFont="1" applyFill="1" applyBorder="1" applyAlignment="1">
      <alignment horizontal="center" vertical="center"/>
    </xf>
    <xf numFmtId="0" fontId="21" fillId="2" borderId="73" xfId="4" applyFont="1" applyFill="1" applyBorder="1" applyAlignment="1">
      <alignment horizontal="center" vertical="center"/>
    </xf>
    <xf numFmtId="2" fontId="21" fillId="2" borderId="73" xfId="4" applyNumberFormat="1" applyFont="1" applyFill="1" applyBorder="1" applyAlignment="1">
      <alignment horizontal="center" vertical="center"/>
    </xf>
    <xf numFmtId="2" fontId="21" fillId="2" borderId="72" xfId="4" applyNumberFormat="1" applyFont="1" applyFill="1" applyBorder="1" applyAlignment="1">
      <alignment horizontal="center" vertical="center"/>
    </xf>
    <xf numFmtId="2" fontId="21" fillId="2" borderId="100" xfId="4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12" fontId="85" fillId="0" borderId="134" xfId="4" applyNumberFormat="1" applyFont="1" applyBorder="1" applyAlignment="1">
      <alignment horizontal="center" vertical="center"/>
    </xf>
    <xf numFmtId="165" fontId="85" fillId="0" borderId="134" xfId="4" applyNumberFormat="1" applyFont="1" applyBorder="1" applyAlignment="1">
      <alignment horizontal="center" vertical="center"/>
    </xf>
    <xf numFmtId="174" fontId="85" fillId="0" borderId="134" xfId="4" applyNumberFormat="1" applyFont="1" applyBorder="1" applyAlignment="1">
      <alignment horizontal="center" vertical="center"/>
    </xf>
    <xf numFmtId="174" fontId="3" fillId="0" borderId="134" xfId="4" applyNumberFormat="1" applyFont="1" applyBorder="1" applyAlignment="1">
      <alignment horizontal="center" vertical="center"/>
    </xf>
    <xf numFmtId="2" fontId="25" fillId="0" borderId="0" xfId="4" applyNumberFormat="1" applyFont="1" applyAlignment="1">
      <alignment vertical="center"/>
    </xf>
    <xf numFmtId="2" fontId="25" fillId="0" borderId="0" xfId="4" applyNumberFormat="1" applyFont="1" applyAlignment="1" applyProtection="1">
      <alignment vertical="center"/>
      <protection locked="0"/>
    </xf>
    <xf numFmtId="2" fontId="3" fillId="0" borderId="133" xfId="4" applyNumberFormat="1" applyFont="1" applyBorder="1" applyAlignment="1">
      <alignment vertical="center"/>
    </xf>
    <xf numFmtId="12" fontId="85" fillId="0" borderId="135" xfId="4" applyNumberFormat="1" applyFont="1" applyBorder="1" applyAlignment="1">
      <alignment horizontal="center" vertical="center"/>
    </xf>
    <xf numFmtId="12" fontId="25" fillId="0" borderId="135" xfId="4" applyNumberFormat="1" applyFont="1" applyBorder="1" applyAlignment="1">
      <alignment horizontal="center" vertical="center"/>
    </xf>
    <xf numFmtId="165" fontId="85" fillId="0" borderId="135" xfId="4" applyNumberFormat="1" applyFont="1" applyBorder="1" applyAlignment="1">
      <alignment horizontal="center" vertical="center"/>
    </xf>
    <xf numFmtId="174" fontId="85" fillId="0" borderId="136" xfId="4" applyNumberFormat="1" applyFont="1" applyBorder="1" applyAlignment="1">
      <alignment horizontal="center" vertical="center"/>
    </xf>
    <xf numFmtId="1" fontId="3" fillId="0" borderId="136" xfId="4" applyNumberFormat="1" applyFont="1" applyBorder="1" applyAlignment="1">
      <alignment vertical="center"/>
    </xf>
    <xf numFmtId="2" fontId="85" fillId="8" borderId="0" xfId="4" applyNumberFormat="1" applyFont="1" applyFill="1" applyAlignment="1">
      <alignment horizontal="center" vertical="center"/>
    </xf>
    <xf numFmtId="12" fontId="14" fillId="4" borderId="136" xfId="4" applyNumberFormat="1" applyFont="1" applyFill="1" applyBorder="1" applyAlignment="1">
      <alignment horizontal="center" vertical="center"/>
    </xf>
    <xf numFmtId="0" fontId="14" fillId="4" borderId="136" xfId="4" applyFont="1" applyFill="1" applyBorder="1" applyAlignment="1">
      <alignment horizontal="center" vertical="center"/>
    </xf>
    <xf numFmtId="1" fontId="20" fillId="0" borderId="136" xfId="4" applyNumberFormat="1" applyFont="1" applyBorder="1" applyAlignment="1">
      <alignment horizontal="center" vertical="center"/>
    </xf>
    <xf numFmtId="2" fontId="25" fillId="0" borderId="0" xfId="4" applyNumberFormat="1" applyFont="1" applyAlignment="1">
      <alignment horizontal="center" vertical="center"/>
    </xf>
    <xf numFmtId="1" fontId="25" fillId="0" borderId="0" xfId="4" applyNumberFormat="1" applyFont="1" applyAlignment="1" applyProtection="1">
      <alignment vertical="center"/>
      <protection locked="0"/>
    </xf>
    <xf numFmtId="165" fontId="14" fillId="4" borderId="136" xfId="37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vertical="center"/>
    </xf>
    <xf numFmtId="0" fontId="20" fillId="0" borderId="137" xfId="4" applyFont="1" applyBorder="1" applyAlignment="1">
      <alignment vertical="center"/>
    </xf>
    <xf numFmtId="2" fontId="3" fillId="0" borderId="139" xfId="4" applyNumberFormat="1" applyFont="1" applyBorder="1" applyAlignment="1">
      <alignment vertical="center"/>
    </xf>
    <xf numFmtId="2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2" fontId="27" fillId="0" borderId="0" xfId="4" applyNumberFormat="1" applyFont="1" applyAlignment="1">
      <alignment vertical="center"/>
    </xf>
    <xf numFmtId="2" fontId="14" fillId="4" borderId="136" xfId="37" applyNumberFormat="1" applyFont="1" applyFill="1" applyBorder="1" applyAlignment="1">
      <alignment horizontal="center" vertical="center"/>
    </xf>
    <xf numFmtId="0" fontId="21" fillId="0" borderId="6" xfId="4" applyFont="1" applyBorder="1" applyAlignment="1">
      <alignment vertical="center"/>
    </xf>
    <xf numFmtId="0" fontId="21" fillId="0" borderId="4" xfId="4" applyFont="1" applyBorder="1" applyAlignment="1">
      <alignment vertical="center"/>
    </xf>
    <xf numFmtId="0" fontId="21" fillId="0" borderId="5" xfId="4" applyFont="1" applyBorder="1" applyAlignment="1">
      <alignment vertical="center"/>
    </xf>
    <xf numFmtId="0" fontId="3" fillId="0" borderId="100" xfId="4" applyFont="1" applyBorder="1" applyAlignment="1">
      <alignment horizontal="center" vertical="center"/>
    </xf>
    <xf numFmtId="0" fontId="3" fillId="0" borderId="80" xfId="4" applyFont="1" applyBorder="1" applyAlignment="1">
      <alignment horizontal="center" vertical="center"/>
    </xf>
    <xf numFmtId="0" fontId="30" fillId="0" borderId="135" xfId="0" applyFont="1" applyBorder="1" applyAlignment="1">
      <alignment vertical="center"/>
    </xf>
    <xf numFmtId="0" fontId="33" fillId="0" borderId="80" xfId="4" applyFont="1" applyBorder="1" applyAlignment="1">
      <alignment vertical="center"/>
    </xf>
    <xf numFmtId="0" fontId="5" fillId="2" borderId="95" xfId="4" applyFont="1" applyFill="1" applyBorder="1" applyAlignment="1">
      <alignment horizontal="center" vertical="center"/>
    </xf>
    <xf numFmtId="0" fontId="3" fillId="0" borderId="68" xfId="4" applyFont="1" applyBorder="1" applyAlignment="1">
      <alignment horizontal="center" vertical="center"/>
    </xf>
    <xf numFmtId="176" fontId="3" fillId="0" borderId="66" xfId="4" applyNumberFormat="1" applyFont="1" applyBorder="1" applyAlignment="1">
      <alignment horizontal="center" vertical="center"/>
    </xf>
    <xf numFmtId="0" fontId="30" fillId="0" borderId="95" xfId="0" applyFont="1" applyBorder="1" applyAlignment="1">
      <alignment vertical="center"/>
    </xf>
    <xf numFmtId="12" fontId="25" fillId="0" borderId="0" xfId="4" applyNumberFormat="1" applyFont="1" applyAlignment="1">
      <alignment horizontal="center" vertical="center"/>
    </xf>
    <xf numFmtId="12" fontId="86" fillId="0" borderId="0" xfId="4" applyNumberFormat="1" applyFont="1" applyAlignment="1">
      <alignment horizontal="center" vertical="center"/>
    </xf>
    <xf numFmtId="174" fontId="25" fillId="0" borderId="0" xfId="4" applyNumberFormat="1" applyFont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4" fontId="5" fillId="0" borderId="2" xfId="0" applyNumberFormat="1" applyFont="1" applyBorder="1" applyAlignment="1">
      <alignment horizontal="center" vertical="center"/>
    </xf>
    <xf numFmtId="2" fontId="21" fillId="0" borderId="2" xfId="4" applyNumberFormat="1" applyFont="1" applyBorder="1" applyAlignment="1">
      <alignment vertical="center"/>
    </xf>
    <xf numFmtId="0" fontId="3" fillId="0" borderId="2" xfId="4" applyFont="1" applyBorder="1" applyAlignment="1" applyProtection="1">
      <alignment horizontal="center" vertical="center"/>
      <protection locked="0"/>
    </xf>
    <xf numFmtId="2" fontId="21" fillId="0" borderId="2" xfId="4" applyNumberFormat="1" applyFont="1" applyBorder="1" applyAlignment="1" applyProtection="1">
      <alignment horizontal="center" vertical="center"/>
      <protection locked="0"/>
    </xf>
    <xf numFmtId="2" fontId="85" fillId="0" borderId="73" xfId="4" applyNumberFormat="1" applyFont="1" applyBorder="1" applyAlignment="1">
      <alignment horizontal="left" vertical="center"/>
    </xf>
    <xf numFmtId="2" fontId="85" fillId="0" borderId="6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 applyProtection="1">
      <alignment horizontal="center" vertical="center"/>
      <protection locked="0"/>
    </xf>
    <xf numFmtId="0" fontId="31" fillId="0" borderId="69" xfId="21" applyFont="1" applyBorder="1" applyAlignment="1">
      <alignment vertical="center"/>
    </xf>
    <xf numFmtId="0" fontId="31" fillId="0" borderId="71" xfId="21" applyFont="1" applyBorder="1" applyAlignment="1">
      <alignment vertical="center"/>
    </xf>
    <xf numFmtId="2" fontId="3" fillId="0" borderId="0" xfId="4" applyNumberFormat="1" applyFont="1" applyAlignment="1">
      <alignment horizontal="center" vertical="center"/>
    </xf>
    <xf numFmtId="0" fontId="32" fillId="0" borderId="0" xfId="14" applyFont="1" applyAlignment="1">
      <alignment horizontal="center"/>
    </xf>
    <xf numFmtId="0" fontId="32" fillId="0" borderId="0" xfId="33" applyFont="1" applyAlignment="1">
      <alignment horizontal="center"/>
    </xf>
    <xf numFmtId="2" fontId="32" fillId="0" borderId="0" xfId="14" applyNumberFormat="1" applyFont="1"/>
    <xf numFmtId="0" fontId="32" fillId="0" borderId="0" xfId="14" applyFont="1" applyAlignment="1">
      <alignment horizontal="center" vertical="top"/>
    </xf>
    <xf numFmtId="0" fontId="32" fillId="0" borderId="0" xfId="14" applyFont="1" applyAlignment="1">
      <alignment vertical="top"/>
    </xf>
    <xf numFmtId="2" fontId="32" fillId="0" borderId="0" xfId="4" applyNumberFormat="1" applyFont="1"/>
    <xf numFmtId="2" fontId="0" fillId="0" borderId="0" xfId="0" applyNumberFormat="1"/>
    <xf numFmtId="0" fontId="1" fillId="0" borderId="0" xfId="14"/>
    <xf numFmtId="0" fontId="76" fillId="0" borderId="0" xfId="22" applyFont="1" applyAlignment="1">
      <alignment vertical="center"/>
    </xf>
    <xf numFmtId="0" fontId="19" fillId="0" borderId="0" xfId="22" applyFont="1" applyAlignment="1">
      <alignment horizontal="center" vertical="center"/>
    </xf>
    <xf numFmtId="0" fontId="19" fillId="0" borderId="6" xfId="22" applyFont="1" applyBorder="1" applyAlignment="1">
      <alignment horizontal="left" vertical="center"/>
    </xf>
    <xf numFmtId="0" fontId="19" fillId="0" borderId="2" xfId="22" applyFont="1" applyBorder="1" applyAlignment="1">
      <alignment horizontal="left" vertical="center"/>
    </xf>
    <xf numFmtId="0" fontId="19" fillId="0" borderId="2" xfId="22" applyFont="1" applyBorder="1" applyAlignment="1" applyProtection="1">
      <alignment horizontal="center" vertical="center"/>
      <protection locked="0"/>
    </xf>
    <xf numFmtId="0" fontId="19" fillId="0" borderId="69" xfId="22" applyFont="1" applyBorder="1" applyAlignment="1">
      <alignment horizontal="left" vertical="center"/>
    </xf>
    <xf numFmtId="165" fontId="3" fillId="0" borderId="70" xfId="22" applyNumberFormat="1" applyBorder="1" applyAlignment="1">
      <alignment horizontal="center" vertical="center"/>
    </xf>
    <xf numFmtId="0" fontId="19" fillId="0" borderId="70" xfId="22" applyFont="1" applyBorder="1" applyAlignment="1">
      <alignment vertical="center"/>
    </xf>
    <xf numFmtId="0" fontId="76" fillId="0" borderId="69" xfId="22" applyFont="1" applyBorder="1" applyAlignment="1">
      <alignment vertical="center"/>
    </xf>
    <xf numFmtId="0" fontId="56" fillId="0" borderId="0" xfId="32" applyFont="1" applyAlignment="1">
      <alignment horizontal="left" vertical="center"/>
    </xf>
    <xf numFmtId="0" fontId="3" fillId="0" borderId="2" xfId="22" applyBorder="1" applyAlignment="1" applyProtection="1">
      <alignment horizontal="center" vertical="center"/>
      <protection locked="0"/>
    </xf>
    <xf numFmtId="0" fontId="20" fillId="2" borderId="2" xfId="22" applyFont="1" applyFill="1" applyBorder="1" applyAlignment="1">
      <alignment horizontal="center" vertical="center" wrapText="1"/>
    </xf>
    <xf numFmtId="0" fontId="33" fillId="2" borderId="2" xfId="22" applyFont="1" applyFill="1" applyBorder="1" applyAlignment="1">
      <alignment horizontal="center" vertical="center" wrapText="1"/>
    </xf>
    <xf numFmtId="165" fontId="3" fillId="0" borderId="2" xfId="22" applyNumberFormat="1" applyBorder="1" applyAlignment="1" applyProtection="1">
      <alignment horizontal="center" vertical="center"/>
      <protection locked="0"/>
    </xf>
    <xf numFmtId="165" fontId="21" fillId="0" borderId="2" xfId="22" applyNumberFormat="1" applyFont="1" applyBorder="1" applyAlignment="1">
      <alignment horizontal="center" vertical="center"/>
    </xf>
    <xf numFmtId="167" fontId="3" fillId="0" borderId="2" xfId="22" applyNumberFormat="1" applyBorder="1" applyAlignment="1">
      <alignment horizontal="center" vertical="center"/>
    </xf>
    <xf numFmtId="167" fontId="2" fillId="4" borderId="2" xfId="22" applyNumberFormat="1" applyFont="1" applyFill="1" applyBorder="1" applyAlignment="1">
      <alignment horizontal="center" vertical="center"/>
    </xf>
    <xf numFmtId="0" fontId="21" fillId="0" borderId="2" xfId="22" applyFont="1" applyBorder="1" applyAlignment="1">
      <alignment horizontal="center" vertical="center"/>
    </xf>
    <xf numFmtId="0" fontId="20" fillId="0" borderId="0" xfId="33" applyFont="1" applyAlignment="1">
      <alignment horizontal="center" vertical="center" wrapText="1"/>
    </xf>
    <xf numFmtId="0" fontId="49" fillId="0" borderId="0" xfId="14" applyFont="1" applyAlignment="1">
      <alignment horizontal="center" vertical="center" wrapText="1"/>
    </xf>
    <xf numFmtId="1" fontId="1" fillId="0" borderId="0" xfId="14" applyNumberFormat="1"/>
    <xf numFmtId="0" fontId="30" fillId="4" borderId="2" xfId="14" applyFont="1" applyFill="1" applyBorder="1" applyAlignment="1">
      <alignment horizontal="center" vertical="center"/>
    </xf>
    <xf numFmtId="0" fontId="30" fillId="4" borderId="2" xfId="14" applyFont="1" applyFill="1" applyBorder="1" applyAlignment="1">
      <alignment horizontal="center" wrapText="1"/>
    </xf>
    <xf numFmtId="1" fontId="30" fillId="4" borderId="2" xfId="14" applyNumberFormat="1" applyFont="1" applyFill="1" applyBorder="1" applyAlignment="1">
      <alignment horizontal="center" vertical="center"/>
    </xf>
    <xf numFmtId="37" fontId="30" fillId="4" borderId="2" xfId="14" applyNumberFormat="1" applyFont="1" applyFill="1" applyBorder="1" applyAlignment="1">
      <alignment horizontal="center" vertical="center"/>
    </xf>
    <xf numFmtId="164" fontId="30" fillId="4" borderId="2" xfId="14" applyNumberFormat="1" applyFont="1" applyFill="1" applyBorder="1" applyAlignment="1">
      <alignment horizontal="center" vertical="center"/>
    </xf>
    <xf numFmtId="2" fontId="30" fillId="4" borderId="2" xfId="14" applyNumberFormat="1" applyFont="1" applyFill="1" applyBorder="1" applyAlignment="1">
      <alignment horizontal="center"/>
    </xf>
    <xf numFmtId="0" fontId="30" fillId="4" borderId="2" xfId="14" applyFont="1" applyFill="1" applyBorder="1" applyAlignment="1">
      <alignment horizontal="center"/>
    </xf>
    <xf numFmtId="0" fontId="30" fillId="4" borderId="2" xfId="14" applyFont="1" applyFill="1" applyBorder="1"/>
    <xf numFmtId="2" fontId="3" fillId="0" borderId="0" xfId="21" applyNumberFormat="1" applyAlignment="1">
      <alignment horizontal="center"/>
    </xf>
    <xf numFmtId="0" fontId="33" fillId="2" borderId="5" xfId="21" applyFont="1" applyFill="1" applyBorder="1" applyAlignment="1">
      <alignment vertical="center"/>
    </xf>
    <xf numFmtId="0" fontId="33" fillId="2" borderId="6" xfId="21" applyFont="1" applyFill="1" applyBorder="1" applyAlignment="1">
      <alignment vertical="center"/>
    </xf>
    <xf numFmtId="9" fontId="21" fillId="0" borderId="0" xfId="21" applyNumberFormat="1" applyFont="1" applyAlignment="1">
      <alignment horizontal="center"/>
    </xf>
    <xf numFmtId="0" fontId="21" fillId="0" borderId="0" xfId="21" applyFont="1"/>
    <xf numFmtId="2" fontId="21" fillId="0" borderId="0" xfId="4" applyNumberFormat="1" applyFont="1" applyAlignment="1">
      <alignment horizontal="center"/>
    </xf>
    <xf numFmtId="165" fontId="27" fillId="0" borderId="130" xfId="4" applyNumberFormat="1" applyFont="1" applyBorder="1" applyAlignment="1" applyProtection="1">
      <alignment vertical="center"/>
      <protection locked="0"/>
    </xf>
    <xf numFmtId="165" fontId="27" fillId="0" borderId="84" xfId="4" applyNumberFormat="1" applyFont="1" applyBorder="1" applyAlignment="1" applyProtection="1">
      <alignment vertical="center"/>
      <protection locked="0"/>
    </xf>
    <xf numFmtId="165" fontId="27" fillId="0" borderId="84" xfId="4" applyNumberFormat="1" applyFont="1" applyBorder="1" applyAlignment="1">
      <alignment vertical="center"/>
    </xf>
    <xf numFmtId="2" fontId="92" fillId="0" borderId="138" xfId="4" applyNumberFormat="1" applyFont="1" applyBorder="1" applyAlignment="1">
      <alignment vertical="center"/>
    </xf>
    <xf numFmtId="165" fontId="33" fillId="0" borderId="6" xfId="4" applyNumberFormat="1" applyFont="1" applyBorder="1" applyAlignment="1">
      <alignment vertical="center"/>
    </xf>
    <xf numFmtId="0" fontId="22" fillId="0" borderId="0" xfId="2" applyFont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165" fontId="95" fillId="2" borderId="69" xfId="4" applyNumberFormat="1" applyFont="1" applyFill="1" applyBorder="1" applyAlignment="1">
      <alignment horizontal="center" vertical="center"/>
    </xf>
    <xf numFmtId="165" fontId="95" fillId="2" borderId="70" xfId="4" applyNumberFormat="1" applyFont="1" applyFill="1" applyBorder="1" applyAlignment="1">
      <alignment horizontal="center" vertical="center"/>
    </xf>
    <xf numFmtId="165" fontId="93" fillId="2" borderId="6" xfId="4" applyNumberFormat="1" applyFont="1" applyFill="1" applyBorder="1" applyAlignment="1">
      <alignment horizontal="center" vertical="center"/>
    </xf>
    <xf numFmtId="165" fontId="96" fillId="4" borderId="136" xfId="4" applyNumberFormat="1" applyFont="1" applyFill="1" applyBorder="1" applyAlignment="1">
      <alignment horizontal="center" vertical="center"/>
    </xf>
    <xf numFmtId="165" fontId="96" fillId="4" borderId="136" xfId="4" applyNumberFormat="1" applyFont="1" applyFill="1" applyBorder="1" applyAlignment="1" applyProtection="1">
      <alignment horizontal="center" vertical="center"/>
      <protection locked="0"/>
    </xf>
    <xf numFmtId="165" fontId="27" fillId="0" borderId="80" xfId="4" applyNumberFormat="1" applyFont="1" applyBorder="1" applyAlignment="1">
      <alignment horizontal="center" vertical="center"/>
    </xf>
    <xf numFmtId="165" fontId="51" fillId="0" borderId="95" xfId="4" applyNumberFormat="1" applyFont="1" applyBorder="1" applyAlignment="1">
      <alignment horizontal="center" vertical="center"/>
    </xf>
    <xf numFmtId="174" fontId="3" fillId="0" borderId="135" xfId="4" applyNumberFormat="1" applyFont="1" applyBorder="1" applyAlignment="1">
      <alignment horizontal="center" vertical="center"/>
    </xf>
    <xf numFmtId="174" fontId="27" fillId="0" borderId="136" xfId="4" applyNumberFormat="1" applyFont="1" applyBorder="1" applyAlignment="1">
      <alignment horizontal="center" vertical="center"/>
    </xf>
    <xf numFmtId="175" fontId="52" fillId="0" borderId="95" xfId="4" applyNumberFormat="1" applyFont="1" applyBorder="1" applyAlignment="1">
      <alignment horizontal="center" vertical="center"/>
    </xf>
    <xf numFmtId="165" fontId="97" fillId="0" borderId="95" xfId="0" applyNumberFormat="1" applyFont="1" applyBorder="1" applyAlignment="1">
      <alignment vertical="center"/>
    </xf>
    <xf numFmtId="0" fontId="3" fillId="0" borderId="5" xfId="4" applyFont="1" applyBorder="1" applyAlignment="1">
      <alignment vertical="center"/>
    </xf>
    <xf numFmtId="0" fontId="31" fillId="0" borderId="0" xfId="21" applyFont="1" applyAlignment="1">
      <alignment vertical="center"/>
    </xf>
    <xf numFmtId="0" fontId="31" fillId="0" borderId="72" xfId="21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3" fillId="0" borderId="72" xfId="2" applyBorder="1" applyAlignment="1">
      <alignment horizontal="center" vertical="center"/>
    </xf>
    <xf numFmtId="0" fontId="5" fillId="0" borderId="67" xfId="2" applyFont="1" applyBorder="1" applyAlignment="1">
      <alignment vertical="center"/>
    </xf>
    <xf numFmtId="12" fontId="14" fillId="4" borderId="0" xfId="4" applyNumberFormat="1" applyFont="1" applyFill="1" applyAlignment="1">
      <alignment horizontal="center" vertical="center"/>
    </xf>
    <xf numFmtId="1" fontId="70" fillId="0" borderId="95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vertical="center"/>
    </xf>
    <xf numFmtId="0" fontId="3" fillId="0" borderId="2" xfId="4" applyFont="1" applyBorder="1" applyAlignment="1">
      <alignment horizontal="center" vertical="center"/>
    </xf>
    <xf numFmtId="165" fontId="27" fillId="0" borderId="2" xfId="4" applyNumberFormat="1" applyFont="1" applyBorder="1" applyAlignment="1" applyProtection="1">
      <alignment vertical="center"/>
      <protection locked="0"/>
    </xf>
    <xf numFmtId="165" fontId="3" fillId="0" borderId="2" xfId="4" applyNumberFormat="1" applyFont="1" applyBorder="1" applyAlignment="1">
      <alignment vertical="center"/>
    </xf>
    <xf numFmtId="165" fontId="27" fillId="0" borderId="2" xfId="4" applyNumberFormat="1" applyFont="1" applyBorder="1" applyAlignment="1">
      <alignment vertical="center"/>
    </xf>
    <xf numFmtId="2" fontId="3" fillId="0" borderId="2" xfId="4" applyNumberFormat="1" applyFont="1" applyBorder="1" applyAlignment="1">
      <alignment vertical="center"/>
    </xf>
    <xf numFmtId="1" fontId="70" fillId="0" borderId="2" xfId="4" applyNumberFormat="1" applyFont="1" applyBorder="1" applyAlignment="1">
      <alignment horizontal="center" wrapText="1"/>
    </xf>
    <xf numFmtId="0" fontId="20" fillId="0" borderId="2" xfId="4" applyFont="1" applyBorder="1" applyAlignment="1">
      <alignment vertical="center"/>
    </xf>
    <xf numFmtId="2" fontId="92" fillId="0" borderId="2" xfId="4" applyNumberFormat="1" applyFont="1" applyBorder="1" applyAlignment="1">
      <alignment vertical="center"/>
    </xf>
    <xf numFmtId="1" fontId="20" fillId="0" borderId="6" xfId="4" applyNumberFormat="1" applyFont="1" applyBorder="1" applyAlignment="1">
      <alignment vertical="center"/>
    </xf>
    <xf numFmtId="1" fontId="20" fillId="0" borderId="5" xfId="4" applyNumberFormat="1" applyFont="1" applyBorder="1" applyAlignment="1">
      <alignment vertical="center"/>
    </xf>
    <xf numFmtId="165" fontId="21" fillId="0" borderId="66" xfId="4" applyNumberFormat="1" applyFont="1" applyBorder="1" applyAlignment="1">
      <alignment vertical="center"/>
    </xf>
    <xf numFmtId="165" fontId="21" fillId="0" borderId="68" xfId="4" applyNumberFormat="1" applyFont="1" applyBorder="1" applyAlignment="1">
      <alignment vertical="center"/>
    </xf>
    <xf numFmtId="170" fontId="88" fillId="0" borderId="51" xfId="0" applyNumberFormat="1" applyFont="1" applyBorder="1" applyAlignment="1">
      <alignment horizontal="center" vertical="center"/>
    </xf>
    <xf numFmtId="0" fontId="0" fillId="0" borderId="106" xfId="0" applyBorder="1"/>
    <xf numFmtId="0" fontId="100" fillId="0" borderId="0" xfId="26" applyFont="1" applyAlignment="1">
      <alignment vertical="center" wrapText="1"/>
    </xf>
    <xf numFmtId="0" fontId="100" fillId="0" borderId="101" xfId="26" applyFont="1" applyBorder="1" applyAlignment="1">
      <alignment vertical="center" wrapText="1"/>
    </xf>
    <xf numFmtId="0" fontId="29" fillId="0" borderId="10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2" fillId="0" borderId="0" xfId="6" applyFont="1" applyBorder="1" applyAlignment="1" applyProtection="1">
      <alignment vertical="center" wrapText="1"/>
    </xf>
    <xf numFmtId="0" fontId="90" fillId="0" borderId="101" xfId="0" applyFont="1" applyBorder="1" applyAlignment="1">
      <alignment horizontal="center" vertical="center"/>
    </xf>
    <xf numFmtId="0" fontId="13" fillId="0" borderId="0" xfId="26" applyFont="1"/>
    <xf numFmtId="0" fontId="45" fillId="0" borderId="103" xfId="0" applyFont="1" applyBorder="1" applyAlignment="1">
      <alignment horizontal="center" vertical="center" wrapText="1"/>
    </xf>
    <xf numFmtId="0" fontId="45" fillId="0" borderId="104" xfId="0" applyFont="1" applyBorder="1" applyAlignment="1">
      <alignment horizontal="center" vertical="center" wrapText="1"/>
    </xf>
    <xf numFmtId="0" fontId="45" fillId="0" borderId="104" xfId="0" applyFont="1" applyBorder="1" applyAlignment="1">
      <alignment horizontal="center" vertical="center"/>
    </xf>
    <xf numFmtId="0" fontId="45" fillId="0" borderId="112" xfId="0" applyFont="1" applyBorder="1" applyAlignment="1">
      <alignment horizontal="center" vertical="center" wrapText="1"/>
    </xf>
    <xf numFmtId="0" fontId="45" fillId="0" borderId="103" xfId="0" applyFont="1" applyBorder="1" applyAlignment="1">
      <alignment horizontal="center" vertical="center"/>
    </xf>
    <xf numFmtId="0" fontId="90" fillId="0" borderId="92" xfId="0" applyFont="1" applyBorder="1" applyAlignment="1">
      <alignment horizontal="center" vertical="center"/>
    </xf>
    <xf numFmtId="0" fontId="88" fillId="0" borderId="92" xfId="0" applyFont="1" applyBorder="1" applyAlignment="1">
      <alignment horizontal="center" vertical="center"/>
    </xf>
    <xf numFmtId="0" fontId="90" fillId="0" borderId="49" xfId="0" applyFont="1" applyBorder="1" applyAlignment="1">
      <alignment horizontal="center" vertical="center"/>
    </xf>
    <xf numFmtId="1" fontId="88" fillId="0" borderId="92" xfId="0" applyNumberFormat="1" applyFont="1" applyBorder="1" applyAlignment="1">
      <alignment horizontal="center" vertical="center"/>
    </xf>
    <xf numFmtId="165" fontId="88" fillId="0" borderId="92" xfId="0" applyNumberFormat="1" applyFont="1" applyBorder="1" applyAlignment="1">
      <alignment horizontal="center" vertical="center"/>
    </xf>
    <xf numFmtId="0" fontId="0" fillId="14" borderId="0" xfId="0" applyFill="1"/>
    <xf numFmtId="0" fontId="90" fillId="0" borderId="2" xfId="0" applyFont="1" applyBorder="1" applyAlignment="1">
      <alignment horizontal="center" vertical="center"/>
    </xf>
    <xf numFmtId="0" fontId="88" fillId="0" borderId="2" xfId="0" applyFont="1" applyBorder="1" applyAlignment="1">
      <alignment horizontal="center" vertical="center"/>
    </xf>
    <xf numFmtId="165" fontId="88" fillId="0" borderId="2" xfId="0" applyNumberFormat="1" applyFont="1" applyBorder="1" applyAlignment="1">
      <alignment horizontal="center" vertical="center"/>
    </xf>
    <xf numFmtId="0" fontId="90" fillId="0" borderId="51" xfId="0" applyFont="1" applyBorder="1" applyAlignment="1">
      <alignment horizontal="center" vertical="center"/>
    </xf>
    <xf numFmtId="1" fontId="88" fillId="0" borderId="2" xfId="0" applyNumberFormat="1" applyFont="1" applyBorder="1" applyAlignment="1">
      <alignment horizontal="center" vertical="center"/>
    </xf>
    <xf numFmtId="170" fontId="88" fillId="0" borderId="4" xfId="0" applyNumberFormat="1" applyFont="1" applyBorder="1" applyAlignment="1">
      <alignment horizontal="center" vertical="center"/>
    </xf>
    <xf numFmtId="0" fontId="103" fillId="0" borderId="2" xfId="0" applyFont="1" applyBorder="1" applyAlignment="1">
      <alignment horizontal="center" vertical="center"/>
    </xf>
    <xf numFmtId="2" fontId="103" fillId="13" borderId="2" xfId="0" applyNumberFormat="1" applyFont="1" applyFill="1" applyBorder="1" applyAlignment="1">
      <alignment horizontal="center" vertical="center"/>
    </xf>
    <xf numFmtId="0" fontId="90" fillId="0" borderId="98" xfId="0" applyFont="1" applyBorder="1" applyAlignment="1">
      <alignment horizontal="center" vertical="center"/>
    </xf>
    <xf numFmtId="0" fontId="88" fillId="0" borderId="98" xfId="0" applyFont="1" applyBorder="1" applyAlignment="1">
      <alignment horizontal="center" vertical="center"/>
    </xf>
    <xf numFmtId="0" fontId="103" fillId="0" borderId="98" xfId="0" applyFont="1" applyBorder="1" applyAlignment="1">
      <alignment horizontal="center" vertical="center"/>
    </xf>
    <xf numFmtId="2" fontId="103" fillId="13" borderId="98" xfId="0" applyNumberFormat="1" applyFont="1" applyFill="1" applyBorder="1" applyAlignment="1">
      <alignment horizontal="center" vertical="center"/>
    </xf>
    <xf numFmtId="0" fontId="90" fillId="0" borderId="53" xfId="0" applyFont="1" applyBorder="1" applyAlignment="1">
      <alignment horizontal="center" vertical="center"/>
    </xf>
    <xf numFmtId="1" fontId="88" fillId="0" borderId="98" xfId="0" applyNumberFormat="1" applyFont="1" applyBorder="1" applyAlignment="1">
      <alignment horizontal="center" vertical="center"/>
    </xf>
    <xf numFmtId="0" fontId="0" fillId="0" borderId="101" xfId="0" applyBorder="1"/>
    <xf numFmtId="0" fontId="1" fillId="0" borderId="106" xfId="14" applyBorder="1"/>
    <xf numFmtId="0" fontId="24" fillId="0" borderId="72" xfId="25" applyFont="1" applyBorder="1" applyAlignment="1">
      <alignment vertical="center"/>
    </xf>
    <xf numFmtId="0" fontId="24" fillId="0" borderId="0" xfId="25" applyFont="1" applyAlignment="1">
      <alignment vertical="center"/>
    </xf>
    <xf numFmtId="0" fontId="24" fillId="0" borderId="72" xfId="25" applyFont="1" applyBorder="1"/>
    <xf numFmtId="0" fontId="1" fillId="0" borderId="72" xfId="0" applyFont="1" applyBorder="1"/>
    <xf numFmtId="0" fontId="1" fillId="0" borderId="0" xfId="0" applyFont="1"/>
    <xf numFmtId="0" fontId="1" fillId="0" borderId="0" xfId="14" applyAlignment="1">
      <alignment horizontal="center"/>
    </xf>
    <xf numFmtId="0" fontId="71" fillId="0" borderId="0" xfId="25" applyFont="1" applyAlignment="1">
      <alignment vertical="center"/>
    </xf>
    <xf numFmtId="0" fontId="32" fillId="0" borderId="0" xfId="33" applyFont="1" applyAlignment="1">
      <alignment horizontal="center" vertical="top"/>
    </xf>
    <xf numFmtId="0" fontId="5" fillId="0" borderId="106" xfId="33" applyFont="1" applyBorder="1"/>
    <xf numFmtId="0" fontId="5" fillId="0" borderId="0" xfId="33" applyFont="1"/>
    <xf numFmtId="0" fontId="3" fillId="0" borderId="0" xfId="14" applyFont="1" applyAlignment="1">
      <alignment wrapText="1"/>
    </xf>
    <xf numFmtId="0" fontId="29" fillId="0" borderId="0" xfId="14" applyFont="1" applyAlignment="1">
      <alignment horizontal="center" wrapText="1"/>
    </xf>
    <xf numFmtId="0" fontId="45" fillId="0" borderId="0" xfId="3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4" applyFont="1"/>
    <xf numFmtId="0" fontId="106" fillId="0" borderId="0" xfId="39" applyFont="1" applyFill="1" applyBorder="1" applyAlignment="1" applyProtection="1">
      <alignment horizontal="center" vertical="center"/>
    </xf>
    <xf numFmtId="0" fontId="33" fillId="0" borderId="0" xfId="33" applyFont="1"/>
    <xf numFmtId="0" fontId="3" fillId="8" borderId="0" xfId="33" applyFont="1" applyFill="1"/>
    <xf numFmtId="0" fontId="107" fillId="0" borderId="0" xfId="32" applyFont="1" applyAlignment="1">
      <alignment horizontal="center" vertical="center"/>
    </xf>
    <xf numFmtId="0" fontId="3" fillId="8" borderId="0" xfId="33" applyFont="1" applyFill="1" applyAlignment="1">
      <alignment horizontal="center"/>
    </xf>
    <xf numFmtId="0" fontId="21" fillId="0" borderId="0" xfId="4" applyFont="1" applyAlignment="1">
      <alignment horizontal="center" vertical="center"/>
    </xf>
    <xf numFmtId="0" fontId="5" fillId="0" borderId="108" xfId="14" applyFont="1" applyBorder="1"/>
    <xf numFmtId="0" fontId="5" fillId="0" borderId="109" xfId="14" applyFont="1" applyBorder="1"/>
    <xf numFmtId="0" fontId="3" fillId="8" borderId="109" xfId="33" applyFont="1" applyFill="1" applyBorder="1" applyAlignment="1">
      <alignment horizontal="left" wrapText="1"/>
    </xf>
    <xf numFmtId="0" fontId="20" fillId="8" borderId="109" xfId="14" applyFont="1" applyFill="1" applyBorder="1" applyAlignment="1">
      <alignment horizontal="center"/>
    </xf>
    <xf numFmtId="0" fontId="3" fillId="8" borderId="109" xfId="14" applyFont="1" applyFill="1" applyBorder="1" applyAlignment="1">
      <alignment horizontal="center"/>
    </xf>
    <xf numFmtId="0" fontId="3" fillId="8" borderId="109" xfId="14" applyFont="1" applyFill="1" applyBorder="1" applyAlignment="1">
      <alignment horizontal="left"/>
    </xf>
    <xf numFmtId="0" fontId="33" fillId="8" borderId="109" xfId="14" applyFont="1" applyFill="1" applyBorder="1" applyAlignment="1">
      <alignment wrapText="1"/>
    </xf>
    <xf numFmtId="0" fontId="1" fillId="0" borderId="109" xfId="14" applyBorder="1" applyAlignment="1">
      <alignment wrapText="1"/>
    </xf>
    <xf numFmtId="0" fontId="0" fillId="0" borderId="109" xfId="0" applyBorder="1"/>
    <xf numFmtId="0" fontId="0" fillId="0" borderId="110" xfId="0" applyBorder="1"/>
    <xf numFmtId="0" fontId="88" fillId="0" borderId="0" xfId="0" applyFont="1"/>
    <xf numFmtId="0" fontId="112" fillId="0" borderId="0" xfId="0" applyFont="1" applyAlignment="1">
      <alignment horizontal="center" vertical="center"/>
    </xf>
    <xf numFmtId="0" fontId="112" fillId="0" borderId="0" xfId="0" applyFont="1" applyAlignment="1">
      <alignment horizontal="center"/>
    </xf>
    <xf numFmtId="0" fontId="113" fillId="0" borderId="100" xfId="0" applyFont="1" applyBorder="1" applyAlignment="1">
      <alignment horizontal="center" vertical="center"/>
    </xf>
    <xf numFmtId="0" fontId="113" fillId="0" borderId="100" xfId="0" applyFont="1" applyBorder="1" applyAlignment="1">
      <alignment horizontal="center"/>
    </xf>
    <xf numFmtId="0" fontId="113" fillId="0" borderId="113" xfId="0" applyFont="1" applyBorder="1" applyAlignment="1">
      <alignment horizontal="center"/>
    </xf>
    <xf numFmtId="0" fontId="113" fillId="0" borderId="98" xfId="0" applyFont="1" applyBorder="1" applyAlignment="1">
      <alignment horizontal="center" vertical="center"/>
    </xf>
    <xf numFmtId="0" fontId="113" fillId="0" borderId="98" xfId="0" applyFont="1" applyBorder="1" applyAlignment="1">
      <alignment horizontal="center"/>
    </xf>
    <xf numFmtId="0" fontId="113" fillId="0" borderId="54" xfId="0" applyFont="1" applyBorder="1" applyAlignment="1">
      <alignment horizontal="center"/>
    </xf>
    <xf numFmtId="0" fontId="113" fillId="0" borderId="0" xfId="0" applyFont="1" applyAlignment="1">
      <alignment horizontal="center"/>
    </xf>
    <xf numFmtId="0" fontId="21" fillId="0" borderId="0" xfId="2" applyFont="1" applyAlignment="1">
      <alignment horizontal="right" vertical="center"/>
    </xf>
    <xf numFmtId="0" fontId="110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0" fillId="0" borderId="59" xfId="0" applyBorder="1"/>
    <xf numFmtId="0" fontId="0" fillId="0" borderId="61" xfId="0" applyBorder="1"/>
    <xf numFmtId="0" fontId="0" fillId="0" borderId="30" xfId="0" applyBorder="1"/>
    <xf numFmtId="0" fontId="115" fillId="0" borderId="5" xfId="0" applyFont="1" applyBorder="1"/>
    <xf numFmtId="0" fontId="44" fillId="0" borderId="5" xfId="0" applyFont="1" applyBorder="1" applyAlignment="1">
      <alignment vertical="center"/>
    </xf>
    <xf numFmtId="0" fontId="115" fillId="0" borderId="36" xfId="0" applyFont="1" applyBorder="1" applyAlignment="1">
      <alignment horizontal="center"/>
    </xf>
    <xf numFmtId="0" fontId="116" fillId="0" borderId="67" xfId="0" applyFont="1" applyBorder="1" applyAlignment="1">
      <alignment horizontal="center"/>
    </xf>
    <xf numFmtId="2" fontId="117" fillId="0" borderId="67" xfId="0" applyNumberFormat="1" applyFont="1" applyBorder="1" applyAlignment="1">
      <alignment horizontal="center"/>
    </xf>
    <xf numFmtId="0" fontId="44" fillId="0" borderId="67" xfId="0" applyFont="1" applyBorder="1" applyAlignment="1">
      <alignment horizontal="center"/>
    </xf>
    <xf numFmtId="2" fontId="117" fillId="0" borderId="86" xfId="0" applyNumberFormat="1" applyFont="1" applyBorder="1" applyAlignment="1">
      <alignment horizontal="center"/>
    </xf>
    <xf numFmtId="0" fontId="115" fillId="0" borderId="32" xfId="0" applyFont="1" applyBorder="1" applyAlignment="1">
      <alignment horizontal="center"/>
    </xf>
    <xf numFmtId="0" fontId="94" fillId="0" borderId="5" xfId="0" applyFont="1" applyBorder="1" applyAlignment="1">
      <alignment horizontal="center"/>
    </xf>
    <xf numFmtId="0" fontId="116" fillId="0" borderId="5" xfId="0" applyFont="1" applyBorder="1" applyAlignment="1">
      <alignment horizontal="center"/>
    </xf>
    <xf numFmtId="0" fontId="115" fillId="0" borderId="30" xfId="0" applyFont="1" applyBorder="1" applyAlignment="1">
      <alignment horizontal="center"/>
    </xf>
    <xf numFmtId="0" fontId="115" fillId="0" borderId="61" xfId="0" applyFont="1" applyBorder="1" applyAlignment="1">
      <alignment vertical="top"/>
    </xf>
    <xf numFmtId="0" fontId="88" fillId="0" borderId="62" xfId="0" applyFont="1" applyBorder="1"/>
    <xf numFmtId="0" fontId="0" fillId="0" borderId="63" xfId="0" applyBorder="1"/>
    <xf numFmtId="0" fontId="88" fillId="0" borderId="64" xfId="0" applyFont="1" applyBorder="1"/>
    <xf numFmtId="0" fontId="88" fillId="0" borderId="65" xfId="0" applyFont="1" applyBorder="1"/>
    <xf numFmtId="0" fontId="111" fillId="0" borderId="63" xfId="0" applyFont="1" applyBorder="1"/>
    <xf numFmtId="0" fontId="118" fillId="0" borderId="0" xfId="0" applyFont="1" applyAlignment="1">
      <alignment vertical="top"/>
    </xf>
    <xf numFmtId="0" fontId="111" fillId="0" borderId="0" xfId="0" applyFont="1"/>
    <xf numFmtId="0" fontId="119" fillId="0" borderId="46" xfId="0" applyFont="1" applyBorder="1"/>
    <xf numFmtId="0" fontId="108" fillId="0" borderId="0" xfId="0" applyFont="1"/>
    <xf numFmtId="0" fontId="119" fillId="0" borderId="106" xfId="0" applyFont="1" applyBorder="1"/>
    <xf numFmtId="0" fontId="119" fillId="0" borderId="4" xfId="0" applyFont="1" applyBorder="1"/>
    <xf numFmtId="0" fontId="119" fillId="0" borderId="5" xfId="0" applyFont="1" applyBorder="1"/>
    <xf numFmtId="0" fontId="119" fillId="0" borderId="19" xfId="0" applyFont="1" applyBorder="1"/>
    <xf numFmtId="16" fontId="2" fillId="0" borderId="6" xfId="1" applyNumberForma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" fillId="0" borderId="4" xfId="1" applyBorder="1"/>
    <xf numFmtId="0" fontId="2" fillId="0" borderId="5" xfId="1" applyBorder="1"/>
    <xf numFmtId="0" fontId="22" fillId="0" borderId="0" xfId="32" applyFont="1" applyAlignment="1">
      <alignment vertical="center"/>
    </xf>
    <xf numFmtId="0" fontId="22" fillId="0" borderId="0" xfId="32" applyFont="1" applyAlignment="1">
      <alignment horizontal="center" vertical="center"/>
    </xf>
    <xf numFmtId="16" fontId="2" fillId="0" borderId="4" xfId="1" applyNumberFormat="1" applyBorder="1" applyAlignment="1">
      <alignment vertical="center"/>
    </xf>
    <xf numFmtId="16" fontId="2" fillId="0" borderId="5" xfId="1" applyNumberForma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2" fillId="0" borderId="6" xfId="1" applyBorder="1"/>
    <xf numFmtId="0" fontId="119" fillId="0" borderId="51" xfId="0" applyFont="1" applyBorder="1" applyAlignment="1">
      <alignment horizontal="left" vertical="center"/>
    </xf>
    <xf numFmtId="0" fontId="119" fillId="0" borderId="51" xfId="0" applyFont="1" applyBorder="1" applyAlignment="1">
      <alignment horizontal="left"/>
    </xf>
    <xf numFmtId="0" fontId="3" fillId="0" borderId="0" xfId="40"/>
    <xf numFmtId="0" fontId="126" fillId="4" borderId="2" xfId="21" applyFont="1" applyFill="1" applyBorder="1"/>
    <xf numFmtId="0" fontId="126" fillId="4" borderId="2" xfId="21" applyFont="1" applyFill="1" applyBorder="1" applyAlignment="1">
      <alignment horizontal="center"/>
    </xf>
    <xf numFmtId="0" fontId="5" fillId="2" borderId="2" xfId="40" applyFont="1" applyFill="1" applyBorder="1" applyAlignment="1">
      <alignment horizontal="center" vertical="center"/>
    </xf>
    <xf numFmtId="0" fontId="126" fillId="4" borderId="2" xfId="40" applyFont="1" applyFill="1" applyBorder="1"/>
    <xf numFmtId="0" fontId="126" fillId="4" borderId="2" xfId="40" applyFont="1" applyFill="1" applyBorder="1" applyAlignment="1">
      <alignment horizontal="center"/>
    </xf>
    <xf numFmtId="1" fontId="3" fillId="0" borderId="2" xfId="40" applyNumberFormat="1" applyBorder="1" applyAlignment="1">
      <alignment horizontal="center" vertical="center"/>
    </xf>
    <xf numFmtId="0" fontId="3" fillId="0" borderId="2" xfId="40" applyBorder="1" applyAlignment="1">
      <alignment horizontal="center" vertical="center"/>
    </xf>
    <xf numFmtId="14" fontId="126" fillId="4" borderId="2" xfId="40" applyNumberFormat="1" applyFont="1" applyFill="1" applyBorder="1" applyAlignment="1">
      <alignment horizontal="center"/>
    </xf>
    <xf numFmtId="0" fontId="3" fillId="0" borderId="4" xfId="40" applyBorder="1" applyAlignment="1">
      <alignment horizontal="left" vertical="center"/>
    </xf>
    <xf numFmtId="0" fontId="3" fillId="0" borderId="5" xfId="40" applyBorder="1" applyAlignment="1">
      <alignment vertical="center"/>
    </xf>
    <xf numFmtId="165" fontId="3" fillId="0" borderId="2" xfId="40" applyNumberFormat="1" applyBorder="1" applyAlignment="1">
      <alignment horizontal="center" vertical="center"/>
    </xf>
    <xf numFmtId="0" fontId="3" fillId="0" borderId="4" xfId="40" applyBorder="1" applyAlignment="1">
      <alignment vertical="center"/>
    </xf>
    <xf numFmtId="10" fontId="3" fillId="0" borderId="2" xfId="40" applyNumberFormat="1" applyBorder="1" applyAlignment="1">
      <alignment horizontal="center" vertical="center"/>
    </xf>
    <xf numFmtId="0" fontId="127" fillId="0" borderId="2" xfId="40" applyFont="1" applyBorder="1" applyAlignment="1">
      <alignment vertical="center"/>
    </xf>
    <xf numFmtId="0" fontId="20" fillId="4" borderId="2" xfId="40" applyFont="1" applyFill="1" applyBorder="1" applyAlignment="1">
      <alignment horizontal="center"/>
    </xf>
    <xf numFmtId="0" fontId="3" fillId="4" borderId="2" xfId="40" applyFill="1" applyBorder="1" applyAlignment="1">
      <alignment horizontal="center"/>
    </xf>
    <xf numFmtId="0" fontId="3" fillId="0" borderId="0" xfId="36"/>
    <xf numFmtId="0" fontId="31" fillId="0" borderId="69" xfId="21" applyFont="1" applyBorder="1" applyAlignment="1">
      <alignment horizontal="left"/>
    </xf>
    <xf numFmtId="0" fontId="21" fillId="0" borderId="76" xfId="21" applyFont="1" applyBorder="1"/>
    <xf numFmtId="0" fontId="21" fillId="0" borderId="77" xfId="21" applyFont="1" applyBorder="1"/>
    <xf numFmtId="0" fontId="31" fillId="0" borderId="71" xfId="21" applyFont="1" applyBorder="1" applyAlignment="1">
      <alignment horizontal="left"/>
    </xf>
    <xf numFmtId="0" fontId="21" fillId="0" borderId="90" xfId="21" applyFont="1" applyBorder="1" applyAlignment="1">
      <alignment vertical="center"/>
    </xf>
    <xf numFmtId="0" fontId="21" fillId="0" borderId="91" xfId="21" applyFont="1" applyBorder="1" applyAlignment="1">
      <alignment vertical="center"/>
    </xf>
    <xf numFmtId="0" fontId="20" fillId="4" borderId="4" xfId="40" applyFont="1" applyFill="1" applyBorder="1" applyAlignment="1">
      <alignment horizontal="center"/>
    </xf>
    <xf numFmtId="0" fontId="30" fillId="0" borderId="0" xfId="57" applyFont="1"/>
    <xf numFmtId="0" fontId="49" fillId="0" borderId="0" xfId="57" applyFont="1" applyAlignment="1">
      <alignment horizontal="center" vertical="top" wrapText="1"/>
    </xf>
    <xf numFmtId="0" fontId="49" fillId="0" borderId="0" xfId="57" applyFont="1" applyAlignment="1">
      <alignment horizontal="center" vertical="center" wrapText="1"/>
    </xf>
    <xf numFmtId="0" fontId="30" fillId="0" borderId="0" xfId="57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37" fillId="0" borderId="0" xfId="24" applyFont="1" applyAlignment="1">
      <alignment horizontal="center" vertical="center"/>
    </xf>
    <xf numFmtId="0" fontId="3" fillId="0" borderId="0" xfId="24"/>
    <xf numFmtId="0" fontId="14" fillId="0" borderId="0" xfId="24" applyFont="1" applyAlignment="1">
      <alignment horizontal="center" vertical="center"/>
    </xf>
    <xf numFmtId="0" fontId="129" fillId="0" borderId="32" xfId="24" applyFont="1" applyBorder="1" applyAlignment="1">
      <alignment vertical="center" wrapText="1"/>
    </xf>
    <xf numFmtId="0" fontId="129" fillId="0" borderId="5" xfId="24" applyFont="1" applyBorder="1" applyAlignment="1">
      <alignment vertical="center" wrapText="1"/>
    </xf>
    <xf numFmtId="0" fontId="129" fillId="0" borderId="6" xfId="24" applyFont="1" applyBorder="1" applyAlignment="1">
      <alignment vertical="center" wrapText="1"/>
    </xf>
    <xf numFmtId="0" fontId="13" fillId="0" borderId="0" xfId="24" applyFont="1" applyAlignment="1">
      <alignment horizontal="left" vertical="center" wrapText="1"/>
    </xf>
    <xf numFmtId="0" fontId="129" fillId="0" borderId="151" xfId="24" applyFont="1" applyBorder="1" applyAlignment="1">
      <alignment horizontal="left" vertical="center"/>
    </xf>
    <xf numFmtId="0" fontId="129" fillId="0" borderId="152" xfId="24" applyFont="1" applyBorder="1" applyAlignment="1">
      <alignment vertical="center" wrapText="1"/>
    </xf>
    <xf numFmtId="0" fontId="129" fillId="0" borderId="152" xfId="24" applyFont="1" applyBorder="1" applyAlignment="1">
      <alignment horizontal="left" vertical="center"/>
    </xf>
    <xf numFmtId="0" fontId="130" fillId="0" borderId="0" xfId="24" applyFont="1" applyAlignment="1">
      <alignment horizontal="center"/>
    </xf>
    <xf numFmtId="0" fontId="3" fillId="0" borderId="0" xfId="24" applyAlignment="1">
      <alignment horizontal="left"/>
    </xf>
    <xf numFmtId="0" fontId="20" fillId="0" borderId="0" xfId="24" applyFont="1" applyAlignment="1">
      <alignment horizontal="right"/>
    </xf>
    <xf numFmtId="0" fontId="22" fillId="0" borderId="0" xfId="24" applyFont="1" applyAlignment="1">
      <alignment horizontal="left"/>
    </xf>
    <xf numFmtId="0" fontId="20" fillId="0" borderId="0" xfId="24" applyFont="1" applyAlignment="1">
      <alignment horizontal="left"/>
    </xf>
    <xf numFmtId="165" fontId="3" fillId="0" borderId="0" xfId="24" applyNumberFormat="1" applyAlignment="1">
      <alignment horizontal="left"/>
    </xf>
    <xf numFmtId="180" fontId="3" fillId="0" borderId="0" xfId="24" applyNumberFormat="1" applyAlignment="1">
      <alignment horizontal="left"/>
    </xf>
    <xf numFmtId="0" fontId="33" fillId="0" borderId="67" xfId="32" applyFont="1" applyBorder="1" applyAlignment="1">
      <alignment horizontal="center"/>
    </xf>
    <xf numFmtId="0" fontId="33" fillId="0" borderId="72" xfId="32" applyFont="1" applyBorder="1" applyAlignment="1">
      <alignment horizontal="center"/>
    </xf>
    <xf numFmtId="165" fontId="33" fillId="0" borderId="2" xfId="32" applyNumberFormat="1" applyFont="1" applyBorder="1" applyAlignment="1">
      <alignment horizontal="center"/>
    </xf>
    <xf numFmtId="0" fontId="21" fillId="0" borderId="0" xfId="32" applyFont="1" applyAlignment="1">
      <alignment horizontal="center"/>
    </xf>
    <xf numFmtId="2" fontId="3" fillId="0" borderId="2" xfId="24" applyNumberFormat="1" applyBorder="1" applyAlignment="1" applyProtection="1">
      <alignment horizontal="center" vertical="center"/>
      <protection locked="0"/>
    </xf>
    <xf numFmtId="165" fontId="3" fillId="0" borderId="4" xfId="24" applyNumberFormat="1" applyBorder="1" applyAlignment="1" applyProtection="1">
      <alignment horizontal="center" vertical="center"/>
      <protection locked="0"/>
    </xf>
    <xf numFmtId="165" fontId="3" fillId="0" borderId="6" xfId="24" applyNumberFormat="1" applyBorder="1" applyAlignment="1" applyProtection="1">
      <alignment horizontal="center" vertical="center"/>
      <protection locked="0"/>
    </xf>
    <xf numFmtId="9" fontId="3" fillId="0" borderId="0" xfId="24" applyNumberFormat="1" applyAlignment="1">
      <alignment horizontal="center"/>
    </xf>
    <xf numFmtId="0" fontId="3" fillId="0" borderId="0" xfId="24" applyAlignment="1">
      <alignment horizontal="center"/>
    </xf>
    <xf numFmtId="9" fontId="2" fillId="0" borderId="0" xfId="24" applyNumberFormat="1" applyFont="1" applyAlignment="1">
      <alignment horizontal="center"/>
    </xf>
    <xf numFmtId="9" fontId="3" fillId="4" borderId="0" xfId="24" applyNumberFormat="1" applyFill="1" applyAlignment="1">
      <alignment horizontal="center"/>
    </xf>
    <xf numFmtId="2" fontId="14" fillId="0" borderId="0" xfId="4" applyNumberFormat="1" applyFont="1"/>
    <xf numFmtId="0" fontId="3" fillId="0" borderId="0" xfId="24" applyAlignment="1">
      <alignment horizontal="center" vertical="center"/>
    </xf>
    <xf numFmtId="0" fontId="3" fillId="0" borderId="0" xfId="24" applyAlignment="1">
      <alignment horizontal="left" vertical="center"/>
    </xf>
    <xf numFmtId="1" fontId="14" fillId="0" borderId="83" xfId="4" applyNumberFormat="1" applyFont="1" applyBorder="1" applyAlignment="1">
      <alignment horizontal="left"/>
    </xf>
    <xf numFmtId="0" fontId="3" fillId="0" borderId="64" xfId="24" applyBorder="1"/>
    <xf numFmtId="0" fontId="21" fillId="0" borderId="146" xfId="24" applyFont="1" applyBorder="1" applyAlignment="1">
      <alignment wrapText="1"/>
    </xf>
    <xf numFmtId="0" fontId="33" fillId="0" borderId="146" xfId="24" applyFont="1" applyBorder="1" applyAlignment="1">
      <alignment vertical="top" wrapText="1"/>
    </xf>
    <xf numFmtId="0" fontId="3" fillId="0" borderId="146" xfId="24" applyBorder="1"/>
    <xf numFmtId="0" fontId="21" fillId="0" borderId="146" xfId="24" applyFont="1" applyBorder="1" applyAlignment="1">
      <alignment vertical="top" wrapText="1"/>
    </xf>
    <xf numFmtId="0" fontId="33" fillId="0" borderId="146" xfId="24" applyFont="1" applyBorder="1" applyAlignment="1">
      <alignment horizontal="left" vertical="top" wrapText="1"/>
    </xf>
    <xf numFmtId="0" fontId="21" fillId="0" borderId="11" xfId="24" applyFont="1" applyBorder="1"/>
    <xf numFmtId="0" fontId="34" fillId="0" borderId="152" xfId="24" applyFont="1" applyBorder="1" applyAlignment="1">
      <alignment horizontal="center"/>
    </xf>
    <xf numFmtId="0" fontId="21" fillId="0" borderId="9" xfId="24" applyFont="1" applyBorder="1"/>
    <xf numFmtId="0" fontId="5" fillId="4" borderId="69" xfId="33" applyFont="1" applyFill="1" applyBorder="1" applyAlignment="1">
      <alignment wrapText="1"/>
    </xf>
    <xf numFmtId="0" fontId="5" fillId="2" borderId="4" xfId="2" applyFont="1" applyFill="1" applyBorder="1" applyAlignment="1">
      <alignment horizontal="center" vertical="center"/>
    </xf>
    <xf numFmtId="0" fontId="5" fillId="4" borderId="69" xfId="2" applyFont="1" applyFill="1" applyBorder="1" applyAlignment="1">
      <alignment horizontal="center" vertical="center"/>
    </xf>
    <xf numFmtId="165" fontId="3" fillId="0" borderId="4" xfId="2" applyNumberFormat="1" applyBorder="1" applyAlignment="1">
      <alignment horizontal="center" vertical="center"/>
    </xf>
    <xf numFmtId="0" fontId="21" fillId="4" borderId="69" xfId="2" applyFont="1" applyFill="1" applyBorder="1" applyAlignment="1">
      <alignment horizontal="center" vertical="center"/>
    </xf>
    <xf numFmtId="165" fontId="3" fillId="0" borderId="2" xfId="2" applyNumberForma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165" fontId="3" fillId="0" borderId="67" xfId="2" applyNumberFormat="1" applyBorder="1" applyAlignment="1">
      <alignment horizontal="center" vertical="center"/>
    </xf>
    <xf numFmtId="0" fontId="22" fillId="4" borderId="0" xfId="2" applyFont="1" applyFill="1"/>
    <xf numFmtId="0" fontId="20" fillId="4" borderId="0" xfId="2" applyFont="1" applyFill="1"/>
    <xf numFmtId="0" fontId="20" fillId="4" borderId="0" xfId="2" applyFont="1" applyFill="1" applyAlignment="1">
      <alignment vertical="center" wrapText="1"/>
    </xf>
    <xf numFmtId="0" fontId="20" fillId="2" borderId="2" xfId="33" applyFont="1" applyFill="1" applyBorder="1" applyAlignment="1">
      <alignment horizontal="center" vertical="center"/>
    </xf>
    <xf numFmtId="0" fontId="3" fillId="4" borderId="0" xfId="26" applyFont="1" applyFill="1" applyAlignment="1">
      <alignment vertical="center"/>
    </xf>
    <xf numFmtId="0" fontId="3" fillId="0" borderId="2" xfId="26" applyFont="1" applyBorder="1" applyAlignment="1">
      <alignment horizontal="center"/>
    </xf>
    <xf numFmtId="0" fontId="3" fillId="4" borderId="0" xfId="2" applyFill="1" applyAlignment="1">
      <alignment vertical="center"/>
    </xf>
    <xf numFmtId="0" fontId="3" fillId="0" borderId="2" xfId="2" applyBorder="1" applyAlignment="1">
      <alignment horizontal="center" vertical="center"/>
    </xf>
    <xf numFmtId="0" fontId="3" fillId="4" borderId="0" xfId="2" applyFill="1" applyAlignment="1">
      <alignment vertical="center" wrapText="1"/>
    </xf>
    <xf numFmtId="0" fontId="3" fillId="0" borderId="67" xfId="2" applyBorder="1" applyAlignment="1">
      <alignment wrapText="1"/>
    </xf>
    <xf numFmtId="0" fontId="3" fillId="0" borderId="67" xfId="26" applyFont="1" applyBorder="1" applyAlignment="1">
      <alignment horizontal="center" wrapText="1"/>
    </xf>
    <xf numFmtId="0" fontId="3" fillId="4" borderId="2" xfId="2" applyFill="1" applyBorder="1" applyAlignment="1">
      <alignment horizontal="center" vertical="center"/>
    </xf>
    <xf numFmtId="164" fontId="3" fillId="0" borderId="2" xfId="2" applyNumberFormat="1" applyBorder="1" applyAlignment="1">
      <alignment horizontal="center" vertical="center"/>
    </xf>
    <xf numFmtId="2" fontId="3" fillId="0" borderId="2" xfId="2" applyNumberFormat="1" applyBorder="1" applyAlignment="1">
      <alignment horizontal="center" vertical="center"/>
    </xf>
    <xf numFmtId="0" fontId="3" fillId="0" borderId="2" xfId="40" applyBorder="1" applyAlignment="1">
      <alignment horizontal="center"/>
    </xf>
    <xf numFmtId="0" fontId="3" fillId="0" borderId="5" xfId="40" applyBorder="1" applyAlignment="1">
      <alignment horizontal="center"/>
    </xf>
    <xf numFmtId="0" fontId="3" fillId="0" borderId="6" xfId="40" applyBorder="1" applyAlignment="1">
      <alignment horizontal="center"/>
    </xf>
    <xf numFmtId="0" fontId="95" fillId="4" borderId="2" xfId="32" applyFont="1" applyFill="1" applyBorder="1" applyAlignment="1">
      <alignment horizontal="center"/>
    </xf>
    <xf numFmtId="49" fontId="3" fillId="15" borderId="2" xfId="32" applyNumberFormat="1" applyFont="1" applyFill="1" applyBorder="1" applyAlignment="1" applyProtection="1">
      <alignment horizontal="left"/>
      <protection locked="0"/>
    </xf>
    <xf numFmtId="0" fontId="20" fillId="4" borderId="70" xfId="40" applyFont="1" applyFill="1" applyBorder="1" applyAlignment="1">
      <alignment vertical="center"/>
    </xf>
    <xf numFmtId="0" fontId="20" fillId="4" borderId="69" xfId="40" applyFont="1" applyFill="1" applyBorder="1" applyAlignment="1">
      <alignment vertical="center"/>
    </xf>
    <xf numFmtId="0" fontId="3" fillId="4" borderId="70" xfId="40" applyFill="1" applyBorder="1"/>
    <xf numFmtId="0" fontId="20" fillId="4" borderId="69" xfId="40" applyFont="1" applyFill="1" applyBorder="1" applyAlignment="1">
      <alignment horizontal="center"/>
    </xf>
    <xf numFmtId="0" fontId="3" fillId="4" borderId="69" xfId="40" applyFill="1" applyBorder="1" applyAlignment="1">
      <alignment horizontal="center"/>
    </xf>
    <xf numFmtId="165" fontId="27" fillId="4" borderId="2" xfId="40" applyNumberFormat="1" applyFont="1" applyFill="1" applyBorder="1" applyAlignment="1">
      <alignment horizontal="center" vertical="center"/>
    </xf>
    <xf numFmtId="0" fontId="27" fillId="4" borderId="2" xfId="40" applyFont="1" applyFill="1" applyBorder="1" applyAlignment="1">
      <alignment horizontal="center" vertical="center"/>
    </xf>
    <xf numFmtId="0" fontId="3" fillId="0" borderId="0" xfId="90"/>
    <xf numFmtId="0" fontId="3" fillId="0" borderId="0" xfId="90" applyAlignment="1">
      <alignment horizontal="center"/>
    </xf>
    <xf numFmtId="0" fontId="1" fillId="0" borderId="0" xfId="27"/>
    <xf numFmtId="2" fontId="1" fillId="0" borderId="0" xfId="27" applyNumberFormat="1"/>
    <xf numFmtId="0" fontId="111" fillId="0" borderId="0" xfId="27" applyFont="1"/>
    <xf numFmtId="0" fontId="29" fillId="0" borderId="0" xfId="27" applyFont="1" applyAlignment="1">
      <alignment horizontal="center"/>
    </xf>
    <xf numFmtId="0" fontId="47" fillId="4" borderId="0" xfId="27" applyFont="1" applyFill="1" applyAlignment="1">
      <alignment horizontal="center" wrapText="1"/>
    </xf>
    <xf numFmtId="9" fontId="29" fillId="2" borderId="2" xfId="27" applyNumberFormat="1" applyFont="1" applyFill="1" applyBorder="1" applyAlignment="1">
      <alignment horizontal="center"/>
    </xf>
    <xf numFmtId="0" fontId="29" fillId="2" borderId="2" xfId="27" applyFont="1" applyFill="1" applyBorder="1" applyAlignment="1">
      <alignment horizontal="center"/>
    </xf>
    <xf numFmtId="0" fontId="29" fillId="4" borderId="0" xfId="27" applyFont="1" applyFill="1" applyAlignment="1">
      <alignment horizontal="center"/>
    </xf>
    <xf numFmtId="9" fontId="29" fillId="0" borderId="0" xfId="27" applyNumberFormat="1" applyFont="1" applyAlignment="1">
      <alignment horizontal="center" wrapText="1"/>
    </xf>
    <xf numFmtId="9" fontId="3" fillId="0" borderId="0" xfId="27" applyNumberFormat="1" applyFont="1" applyAlignment="1">
      <alignment horizontal="center"/>
    </xf>
    <xf numFmtId="0" fontId="108" fillId="0" borderId="0" xfId="27" applyFont="1" applyAlignment="1">
      <alignment horizontal="justify" vertical="center" wrapText="1"/>
    </xf>
    <xf numFmtId="2" fontId="108" fillId="0" borderId="0" xfId="27" applyNumberFormat="1" applyFont="1" applyAlignment="1">
      <alignment horizontal="center"/>
    </xf>
    <xf numFmtId="0" fontId="27" fillId="0" borderId="0" xfId="27" applyFont="1" applyAlignment="1">
      <alignment horizontal="center"/>
    </xf>
    <xf numFmtId="165" fontId="27" fillId="0" borderId="0" xfId="27" applyNumberFormat="1" applyFont="1" applyAlignment="1">
      <alignment horizontal="center"/>
    </xf>
    <xf numFmtId="0" fontId="31" fillId="0" borderId="0" xfId="90" applyFont="1"/>
    <xf numFmtId="0" fontId="2" fillId="4" borderId="5" xfId="1" applyFill="1" applyBorder="1" applyAlignment="1">
      <alignment vertical="center"/>
    </xf>
    <xf numFmtId="0" fontId="20" fillId="4" borderId="4" xfId="1" applyFont="1" applyFill="1" applyBorder="1" applyAlignment="1">
      <alignment vertical="center" wrapText="1"/>
    </xf>
    <xf numFmtId="0" fontId="20" fillId="4" borderId="5" xfId="1" applyFont="1" applyFill="1" applyBorder="1" applyAlignment="1">
      <alignment vertical="center" wrapText="1"/>
    </xf>
    <xf numFmtId="0" fontId="20" fillId="4" borderId="6" xfId="1" applyFont="1" applyFill="1" applyBorder="1" applyAlignment="1">
      <alignment vertical="center" wrapText="1"/>
    </xf>
    <xf numFmtId="0" fontId="3" fillId="0" borderId="0" xfId="21" applyAlignment="1">
      <alignment vertical="center" wrapText="1"/>
    </xf>
    <xf numFmtId="0" fontId="45" fillId="0" borderId="0" xfId="49" applyFont="1"/>
    <xf numFmtId="49" fontId="45" fillId="0" borderId="0" xfId="49" applyNumberFormat="1" applyFont="1"/>
    <xf numFmtId="49" fontId="30" fillId="0" borderId="4" xfId="49" applyNumberFormat="1" applyFont="1" applyBorder="1" applyAlignment="1">
      <alignment vertical="center"/>
    </xf>
    <xf numFmtId="0" fontId="45" fillId="0" borderId="5" xfId="49" applyFont="1" applyBorder="1" applyAlignment="1">
      <alignment vertical="center"/>
    </xf>
    <xf numFmtId="0" fontId="45" fillId="0" borderId="6" xfId="49" applyFont="1" applyBorder="1" applyAlignment="1">
      <alignment vertical="center"/>
    </xf>
    <xf numFmtId="1" fontId="45" fillId="0" borderId="0" xfId="49" applyNumberFormat="1" applyFont="1"/>
    <xf numFmtId="49" fontId="30" fillId="0" borderId="5" xfId="49" applyNumberFormat="1" applyFont="1" applyBorder="1" applyAlignment="1">
      <alignment vertical="center" wrapText="1"/>
    </xf>
    <xf numFmtId="49" fontId="30" fillId="0" borderId="6" xfId="49" applyNumberFormat="1" applyFont="1" applyBorder="1" applyAlignment="1">
      <alignment vertical="center" wrapText="1"/>
    </xf>
    <xf numFmtId="0" fontId="30" fillId="0" borderId="4" xfId="49" applyFont="1" applyBorder="1" applyAlignment="1">
      <alignment horizontal="left" vertical="center"/>
    </xf>
    <xf numFmtId="0" fontId="47" fillId="4" borderId="5" xfId="49" applyFont="1" applyFill="1" applyBorder="1" applyAlignment="1">
      <alignment vertical="center"/>
    </xf>
    <xf numFmtId="0" fontId="47" fillId="4" borderId="6" xfId="49" applyFont="1" applyFill="1" applyBorder="1" applyAlignment="1">
      <alignment vertical="center"/>
    </xf>
    <xf numFmtId="0" fontId="47" fillId="4" borderId="0" xfId="49" applyFont="1" applyFill="1" applyAlignment="1">
      <alignment horizontal="center" vertical="center"/>
    </xf>
    <xf numFmtId="0" fontId="5" fillId="3" borderId="2" xfId="66" applyFont="1" applyFill="1" applyBorder="1" applyAlignment="1">
      <alignment horizontal="center" vertical="center"/>
    </xf>
    <xf numFmtId="0" fontId="22" fillId="0" borderId="0" xfId="66" applyFont="1" applyAlignment="1">
      <alignment vertical="center"/>
    </xf>
    <xf numFmtId="0" fontId="3" fillId="0" borderId="2" xfId="66" applyBorder="1" applyAlignment="1">
      <alignment horizontal="center" vertical="center"/>
    </xf>
    <xf numFmtId="0" fontId="22" fillId="2" borderId="2" xfId="66" applyFont="1" applyFill="1" applyBorder="1" applyAlignment="1">
      <alignment horizontal="center" vertical="center"/>
    </xf>
    <xf numFmtId="0" fontId="22" fillId="2" borderId="4" xfId="66" applyFont="1" applyFill="1" applyBorder="1" applyAlignment="1">
      <alignment horizontal="center" vertical="center"/>
    </xf>
    <xf numFmtId="0" fontId="22" fillId="2" borderId="6" xfId="66" applyFont="1" applyFill="1" applyBorder="1" applyAlignment="1">
      <alignment horizontal="center" vertical="center"/>
    </xf>
    <xf numFmtId="1" fontId="3" fillId="0" borderId="4" xfId="66" applyNumberFormat="1" applyBorder="1" applyAlignment="1">
      <alignment horizontal="center" vertical="center"/>
    </xf>
    <xf numFmtId="2" fontId="3" fillId="0" borderId="6" xfId="66" applyNumberFormat="1" applyBorder="1" applyAlignment="1">
      <alignment horizontal="center" vertical="center"/>
    </xf>
    <xf numFmtId="2" fontId="3" fillId="0" borderId="2" xfId="66" applyNumberFormat="1" applyBorder="1" applyAlignment="1">
      <alignment horizontal="center" vertical="center"/>
    </xf>
    <xf numFmtId="165" fontId="3" fillId="0" borderId="2" xfId="66" applyNumberFormat="1" applyBorder="1" applyAlignment="1">
      <alignment horizontal="center" vertical="center"/>
    </xf>
    <xf numFmtId="1" fontId="3" fillId="0" borderId="2" xfId="66" applyNumberFormat="1" applyBorder="1" applyAlignment="1">
      <alignment horizontal="center" vertical="center"/>
    </xf>
    <xf numFmtId="0" fontId="22" fillId="0" borderId="0" xfId="66" applyFont="1" applyAlignment="1">
      <alignment horizontal="center" vertical="center"/>
    </xf>
    <xf numFmtId="2" fontId="3" fillId="0" borderId="2" xfId="66" applyNumberFormat="1" applyBorder="1" applyAlignment="1" applyProtection="1">
      <alignment horizontal="center" vertical="center"/>
      <protection locked="0"/>
    </xf>
    <xf numFmtId="1" fontId="3" fillId="0" borderId="69" xfId="66" applyNumberFormat="1" applyBorder="1" applyAlignment="1">
      <alignment horizontal="center" vertical="center"/>
    </xf>
    <xf numFmtId="1" fontId="3" fillId="0" borderId="70" xfId="66" applyNumberFormat="1" applyBorder="1" applyAlignment="1">
      <alignment horizontal="center" vertical="center"/>
    </xf>
    <xf numFmtId="1" fontId="3" fillId="0" borderId="71" xfId="66" applyNumberFormat="1" applyBorder="1" applyAlignment="1">
      <alignment horizontal="center" vertical="center"/>
    </xf>
    <xf numFmtId="1" fontId="3" fillId="0" borderId="73" xfId="66" applyNumberFormat="1" applyBorder="1" applyAlignment="1">
      <alignment horizontal="center" vertical="center"/>
    </xf>
    <xf numFmtId="2" fontId="3" fillId="14" borderId="2" xfId="66" applyNumberFormat="1" applyFill="1" applyBorder="1" applyAlignment="1">
      <alignment horizontal="center" vertical="center"/>
    </xf>
    <xf numFmtId="165" fontId="3" fillId="0" borderId="66" xfId="66" applyNumberFormat="1" applyBorder="1" applyAlignment="1" applyProtection="1">
      <alignment vertical="center"/>
      <protection locked="0"/>
    </xf>
    <xf numFmtId="165" fontId="3" fillId="0" borderId="68" xfId="66" applyNumberFormat="1" applyBorder="1" applyAlignment="1" applyProtection="1">
      <alignment vertical="center"/>
      <protection locked="0"/>
    </xf>
    <xf numFmtId="165" fontId="3" fillId="0" borderId="71" xfId="66" applyNumberFormat="1" applyBorder="1" applyAlignment="1" applyProtection="1">
      <alignment vertical="center"/>
      <protection locked="0"/>
    </xf>
    <xf numFmtId="165" fontId="3" fillId="0" borderId="73" xfId="66" applyNumberFormat="1" applyBorder="1" applyAlignment="1" applyProtection="1">
      <alignment vertical="center"/>
      <protection locked="0"/>
    </xf>
    <xf numFmtId="2" fontId="3" fillId="0" borderId="0" xfId="21" applyNumberFormat="1" applyAlignment="1">
      <alignment vertical="center" wrapText="1"/>
    </xf>
    <xf numFmtId="1" fontId="3" fillId="0" borderId="67" xfId="66" applyNumberFormat="1" applyBorder="1" applyAlignment="1" applyProtection="1">
      <alignment horizontal="center" vertical="center"/>
      <protection locked="0"/>
    </xf>
    <xf numFmtId="1" fontId="3" fillId="0" borderId="6" xfId="66" applyNumberFormat="1" applyBorder="1" applyAlignment="1" applyProtection="1">
      <alignment horizontal="center" vertical="center"/>
      <protection locked="0"/>
    </xf>
    <xf numFmtId="0" fontId="0" fillId="0" borderId="0" xfId="21" applyFont="1" applyAlignment="1">
      <alignment vertical="center" wrapText="1"/>
    </xf>
    <xf numFmtId="165" fontId="22" fillId="4" borderId="157" xfId="66" applyNumberFormat="1" applyFont="1" applyFill="1" applyBorder="1" applyAlignment="1">
      <alignment horizontal="center" vertical="center"/>
    </xf>
    <xf numFmtId="165" fontId="3" fillId="0" borderId="0" xfId="21" applyNumberFormat="1" applyAlignment="1">
      <alignment vertical="center" wrapText="1"/>
    </xf>
    <xf numFmtId="0" fontId="3" fillId="2" borderId="2" xfId="66" applyFill="1" applyBorder="1" applyAlignment="1">
      <alignment horizontal="center" vertical="center"/>
    </xf>
    <xf numFmtId="0" fontId="3" fillId="4" borderId="2" xfId="66" applyFill="1" applyBorder="1" applyAlignment="1" applyProtection="1">
      <alignment horizontal="center" vertical="center"/>
      <protection locked="0"/>
    </xf>
    <xf numFmtId="0" fontId="22" fillId="0" borderId="69" xfId="66" applyFont="1" applyBorder="1" applyAlignment="1">
      <alignment horizontal="left" vertical="center"/>
    </xf>
    <xf numFmtId="165" fontId="22" fillId="0" borderId="0" xfId="66" applyNumberFormat="1" applyFont="1" applyAlignment="1">
      <alignment horizontal="center" vertical="center"/>
    </xf>
    <xf numFmtId="165" fontId="22" fillId="0" borderId="70" xfId="66" applyNumberFormat="1" applyFont="1" applyBorder="1" applyAlignment="1">
      <alignment horizontal="center" vertical="center"/>
    </xf>
    <xf numFmtId="0" fontId="22" fillId="0" borderId="70" xfId="66" applyFont="1" applyBorder="1" applyAlignment="1">
      <alignment horizontal="center" vertical="center"/>
    </xf>
    <xf numFmtId="0" fontId="22" fillId="4" borderId="0" xfId="66" applyFont="1" applyFill="1" applyAlignment="1">
      <alignment vertical="center"/>
    </xf>
    <xf numFmtId="0" fontId="22" fillId="4" borderId="0" xfId="66" applyFont="1" applyFill="1" applyAlignment="1">
      <alignment horizontal="center" vertical="center"/>
    </xf>
    <xf numFmtId="165" fontId="3" fillId="0" borderId="0" xfId="30" applyNumberFormat="1" applyAlignment="1">
      <alignment horizontal="center" vertical="center"/>
    </xf>
    <xf numFmtId="165" fontId="22" fillId="4" borderId="0" xfId="66" applyNumberFormat="1" applyFont="1" applyFill="1" applyAlignment="1">
      <alignment horizontal="center" vertical="center"/>
    </xf>
    <xf numFmtId="165" fontId="22" fillId="4" borderId="0" xfId="66" applyNumberFormat="1" applyFont="1" applyFill="1" applyAlignment="1">
      <alignment vertical="center"/>
    </xf>
    <xf numFmtId="0" fontId="22" fillId="0" borderId="70" xfId="66" applyFont="1" applyBorder="1" applyAlignment="1">
      <alignment vertical="center"/>
    </xf>
    <xf numFmtId="0" fontId="3" fillId="0" borderId="0" xfId="30" applyAlignment="1">
      <alignment vertical="center"/>
    </xf>
    <xf numFmtId="165" fontId="22" fillId="0" borderId="0" xfId="66" applyNumberFormat="1" applyFont="1" applyAlignment="1">
      <alignment vertical="center"/>
    </xf>
    <xf numFmtId="0" fontId="134" fillId="0" borderId="71" xfId="66" applyFont="1" applyBorder="1" applyAlignment="1">
      <alignment horizontal="right" vertical="center"/>
    </xf>
    <xf numFmtId="0" fontId="134" fillId="0" borderId="72" xfId="66" applyFont="1" applyBorder="1" applyAlignment="1">
      <alignment horizontal="left" vertical="center"/>
    </xf>
    <xf numFmtId="0" fontId="22" fillId="0" borderId="72" xfId="66" applyFont="1" applyBorder="1" applyAlignment="1">
      <alignment horizontal="center" vertical="center"/>
    </xf>
    <xf numFmtId="173" fontId="22" fillId="0" borderId="72" xfId="66" applyNumberFormat="1" applyFont="1" applyBorder="1" applyAlignment="1">
      <alignment horizontal="center" vertical="center"/>
    </xf>
    <xf numFmtId="0" fontId="22" fillId="0" borderId="72" xfId="66" applyFont="1" applyBorder="1" applyAlignment="1">
      <alignment vertical="center"/>
    </xf>
    <xf numFmtId="165" fontId="22" fillId="0" borderId="72" xfId="66" applyNumberFormat="1" applyFont="1" applyBorder="1" applyAlignment="1">
      <alignment vertical="center"/>
    </xf>
    <xf numFmtId="0" fontId="22" fillId="0" borderId="73" xfId="66" applyFont="1" applyBorder="1" applyAlignment="1">
      <alignment vertical="center"/>
    </xf>
    <xf numFmtId="0" fontId="30" fillId="0" borderId="0" xfId="49" applyFont="1" applyAlignment="1">
      <alignment vertical="center"/>
    </xf>
    <xf numFmtId="0" fontId="30" fillId="0" borderId="0" xfId="49" applyFont="1"/>
    <xf numFmtId="0" fontId="135" fillId="2" borderId="5" xfId="21" applyFont="1" applyFill="1" applyBorder="1" applyAlignment="1">
      <alignment vertical="center"/>
    </xf>
    <xf numFmtId="0" fontId="135" fillId="2" borderId="6" xfId="21" applyFont="1" applyFill="1" applyBorder="1" applyAlignment="1">
      <alignment vertical="center"/>
    </xf>
    <xf numFmtId="0" fontId="48" fillId="0" borderId="66" xfId="21" applyFont="1" applyBorder="1" applyAlignment="1">
      <alignment vertical="center"/>
    </xf>
    <xf numFmtId="0" fontId="48" fillId="0" borderId="69" xfId="21" applyFont="1" applyBorder="1" applyAlignment="1">
      <alignment vertical="center"/>
    </xf>
    <xf numFmtId="0" fontId="48" fillId="0" borderId="71" xfId="21" applyFont="1" applyBorder="1" applyAlignment="1">
      <alignment vertical="center"/>
    </xf>
    <xf numFmtId="0" fontId="22" fillId="0" borderId="0" xfId="66" applyFont="1"/>
    <xf numFmtId="0" fontId="0" fillId="9" borderId="0" xfId="32" applyFont="1" applyFill="1"/>
    <xf numFmtId="0" fontId="22" fillId="9" borderId="106" xfId="66" applyFont="1" applyFill="1" applyBorder="1" applyAlignment="1">
      <alignment horizontal="center" vertical="center"/>
    </xf>
    <xf numFmtId="0" fontId="22" fillId="9" borderId="101" xfId="66" applyFont="1" applyFill="1" applyBorder="1" applyAlignment="1">
      <alignment horizontal="center" vertical="center"/>
    </xf>
    <xf numFmtId="1" fontId="22" fillId="9" borderId="106" xfId="66" applyNumberFormat="1" applyFont="1" applyFill="1" applyBorder="1" applyAlignment="1">
      <alignment horizontal="center" vertical="center"/>
    </xf>
    <xf numFmtId="165" fontId="22" fillId="9" borderId="101" xfId="66" applyNumberFormat="1" applyFont="1" applyFill="1" applyBorder="1" applyAlignment="1">
      <alignment horizontal="center" vertical="center"/>
    </xf>
    <xf numFmtId="1" fontId="22" fillId="9" borderId="108" xfId="66" applyNumberFormat="1" applyFont="1" applyFill="1" applyBorder="1" applyAlignment="1">
      <alignment horizontal="center" vertical="center"/>
    </xf>
    <xf numFmtId="165" fontId="22" fillId="9" borderId="110" xfId="66" applyNumberFormat="1" applyFont="1" applyFill="1" applyBorder="1" applyAlignment="1">
      <alignment horizontal="center" vertical="center"/>
    </xf>
    <xf numFmtId="2" fontId="22" fillId="0" borderId="0" xfId="66" applyNumberFormat="1" applyFont="1" applyAlignment="1">
      <alignment horizontal="center" vertical="center"/>
    </xf>
    <xf numFmtId="2" fontId="22" fillId="0" borderId="0" xfId="66" applyNumberFormat="1" applyFont="1" applyAlignment="1">
      <alignment vertical="center"/>
    </xf>
    <xf numFmtId="0" fontId="69" fillId="0" borderId="0" xfId="66" applyFont="1" applyAlignment="1">
      <alignment horizontal="center"/>
    </xf>
    <xf numFmtId="0" fontId="137" fillId="0" borderId="0" xfId="66" applyFont="1" applyAlignment="1">
      <alignment horizontal="center" vertical="center"/>
    </xf>
    <xf numFmtId="0" fontId="5" fillId="0" borderId="0" xfId="66" applyFont="1" applyAlignment="1">
      <alignment horizontal="center" vertical="center"/>
    </xf>
    <xf numFmtId="0" fontId="22" fillId="0" borderId="0" xfId="66" applyFont="1" applyAlignment="1">
      <alignment vertical="center" wrapText="1"/>
    </xf>
    <xf numFmtId="0" fontId="69" fillId="0" borderId="0" xfId="66" applyFont="1"/>
    <xf numFmtId="0" fontId="22" fillId="0" borderId="0" xfId="66" applyFont="1" applyAlignment="1">
      <alignment horizontal="center"/>
    </xf>
    <xf numFmtId="0" fontId="22" fillId="0" borderId="0" xfId="66" applyFont="1" applyAlignment="1">
      <alignment horizontal="center" vertical="center" wrapText="1"/>
    </xf>
    <xf numFmtId="0" fontId="22" fillId="0" borderId="0" xfId="66" applyFont="1" applyAlignment="1">
      <alignment horizontal="left"/>
    </xf>
    <xf numFmtId="0" fontId="22" fillId="0" borderId="0" xfId="66" applyFont="1" applyAlignment="1">
      <alignment horizontal="center" vertical="top"/>
    </xf>
    <xf numFmtId="1" fontId="3" fillId="0" borderId="6" xfId="66" applyNumberFormat="1" applyBorder="1" applyAlignment="1">
      <alignment horizontal="center" vertical="center"/>
    </xf>
    <xf numFmtId="2" fontId="3" fillId="0" borderId="67" xfId="66" applyNumberFormat="1" applyBorder="1" applyAlignment="1">
      <alignment horizontal="center" vertical="center"/>
    </xf>
    <xf numFmtId="2" fontId="3" fillId="0" borderId="5" xfId="66" applyNumberFormat="1" applyBorder="1" applyAlignment="1">
      <alignment horizontal="center" vertical="center"/>
    </xf>
    <xf numFmtId="2" fontId="27" fillId="4" borderId="6" xfId="66" applyNumberFormat="1" applyFont="1" applyFill="1" applyBorder="1" applyAlignment="1">
      <alignment horizontal="center" vertical="center"/>
    </xf>
    <xf numFmtId="2" fontId="3" fillId="4" borderId="6" xfId="66" applyNumberFormat="1" applyFill="1" applyBorder="1" applyAlignment="1">
      <alignment horizontal="center" vertical="center"/>
    </xf>
    <xf numFmtId="0" fontId="4" fillId="0" borderId="0" xfId="40" applyFont="1" applyAlignment="1">
      <alignment horizontal="center" vertical="center" wrapText="1"/>
    </xf>
    <xf numFmtId="0" fontId="20" fillId="0" borderId="0" xfId="40" applyFont="1" applyAlignment="1">
      <alignment horizontal="center" vertical="center" wrapText="1"/>
    </xf>
    <xf numFmtId="0" fontId="5" fillId="0" borderId="0" xfId="40" applyFont="1" applyAlignment="1">
      <alignment horizontal="left" vertical="center"/>
    </xf>
    <xf numFmtId="0" fontId="5" fillId="2" borderId="2" xfId="22" applyFont="1" applyFill="1" applyBorder="1"/>
    <xf numFmtId="0" fontId="21" fillId="0" borderId="0" xfId="22" applyFont="1" applyAlignment="1">
      <alignment horizontal="center"/>
    </xf>
    <xf numFmtId="0" fontId="21" fillId="0" borderId="0" xfId="22" applyFont="1"/>
    <xf numFmtId="0" fontId="21" fillId="2" borderId="2" xfId="22" applyFont="1" applyFill="1" applyBorder="1" applyAlignment="1">
      <alignment horizontal="center" vertical="center"/>
    </xf>
    <xf numFmtId="165" fontId="27" fillId="0" borderId="2" xfId="22" applyNumberFormat="1" applyFont="1" applyBorder="1" applyAlignment="1">
      <alignment horizontal="center" vertical="center"/>
    </xf>
    <xf numFmtId="182" fontId="27" fillId="0" borderId="2" xfId="22" applyNumberFormat="1" applyFont="1" applyBorder="1" applyAlignment="1">
      <alignment horizontal="center" vertical="center"/>
    </xf>
    <xf numFmtId="0" fontId="27" fillId="0" borderId="2" xfId="22" applyFont="1" applyBorder="1" applyAlignment="1">
      <alignment horizontal="center" vertical="center"/>
    </xf>
    <xf numFmtId="182" fontId="3" fillId="4" borderId="2" xfId="22" applyNumberFormat="1" applyFill="1" applyBorder="1" applyAlignment="1">
      <alignment horizontal="center" vertical="center"/>
    </xf>
    <xf numFmtId="165" fontId="3" fillId="4" borderId="2" xfId="22" applyNumberFormat="1" applyFill="1" applyBorder="1" applyAlignment="1">
      <alignment horizontal="center" vertical="center"/>
    </xf>
    <xf numFmtId="182" fontId="3" fillId="0" borderId="2" xfId="22" applyNumberFormat="1" applyBorder="1" applyAlignment="1">
      <alignment horizontal="center" vertical="center"/>
    </xf>
    <xf numFmtId="0" fontId="27" fillId="4" borderId="0" xfId="22" applyFont="1" applyFill="1" applyAlignment="1">
      <alignment vertical="center"/>
    </xf>
    <xf numFmtId="0" fontId="3" fillId="4" borderId="0" xfId="22" applyFill="1" applyAlignment="1">
      <alignment vertical="center"/>
    </xf>
    <xf numFmtId="0" fontId="3" fillId="2" borderId="67" xfId="22" applyFill="1" applyBorder="1"/>
    <xf numFmtId="165" fontId="3" fillId="0" borderId="0" xfId="22" applyNumberFormat="1"/>
    <xf numFmtId="0" fontId="27" fillId="4" borderId="0" xfId="22" applyFont="1" applyFill="1"/>
    <xf numFmtId="0" fontId="3" fillId="2" borderId="0" xfId="22" applyFill="1"/>
    <xf numFmtId="3" fontId="3" fillId="4" borderId="2" xfId="22" applyNumberFormat="1" applyFill="1" applyBorder="1" applyAlignment="1">
      <alignment horizontal="center"/>
    </xf>
    <xf numFmtId="0" fontId="21" fillId="2" borderId="0" xfId="22" applyFont="1" applyFill="1" applyAlignment="1">
      <alignment horizontal="right"/>
    </xf>
    <xf numFmtId="0" fontId="21" fillId="2" borderId="72" xfId="22" applyFont="1" applyFill="1" applyBorder="1" applyAlignment="1">
      <alignment horizontal="center"/>
    </xf>
    <xf numFmtId="0" fontId="25" fillId="2" borderId="72" xfId="22" applyFont="1" applyFill="1" applyBorder="1"/>
    <xf numFmtId="0" fontId="3" fillId="2" borderId="72" xfId="22" applyFill="1" applyBorder="1"/>
    <xf numFmtId="182" fontId="3" fillId="0" borderId="0" xfId="22" applyNumberFormat="1"/>
    <xf numFmtId="0" fontId="3" fillId="4" borderId="0" xfId="22" applyFill="1"/>
    <xf numFmtId="165" fontId="3" fillId="4" borderId="0" xfId="22" applyNumberFormat="1" applyFill="1"/>
    <xf numFmtId="0" fontId="30" fillId="0" borderId="0" xfId="15" applyFont="1"/>
    <xf numFmtId="0" fontId="49" fillId="0" borderId="0" xfId="15" applyFont="1" applyAlignment="1">
      <alignment horizontal="center" vertical="top" wrapText="1"/>
    </xf>
    <xf numFmtId="0" fontId="49" fillId="0" borderId="0" xfId="15" applyFont="1" applyAlignment="1">
      <alignment horizontal="center" vertical="center" wrapText="1"/>
    </xf>
    <xf numFmtId="0" fontId="30" fillId="0" borderId="0" xfId="15" applyFont="1" applyAlignment="1">
      <alignment vertical="center"/>
    </xf>
    <xf numFmtId="0" fontId="3" fillId="0" borderId="0" xfId="4" applyFont="1"/>
    <xf numFmtId="2" fontId="3" fillId="0" borderId="0" xfId="4" applyNumberFormat="1" applyFont="1"/>
    <xf numFmtId="1" fontId="3" fillId="0" borderId="0" xfId="4" applyNumberFormat="1" applyFont="1" applyAlignment="1">
      <alignment horizontal="center"/>
    </xf>
    <xf numFmtId="0" fontId="3" fillId="0" borderId="0" xfId="22" applyAlignment="1">
      <alignment horizontal="center"/>
    </xf>
    <xf numFmtId="0" fontId="3" fillId="0" borderId="70" xfId="22" applyBorder="1" applyAlignment="1">
      <alignment horizontal="center"/>
    </xf>
    <xf numFmtId="0" fontId="3" fillId="0" borderId="2" xfId="29" applyBorder="1" applyAlignment="1">
      <alignment horizontal="center" vertical="center"/>
    </xf>
    <xf numFmtId="0" fontId="21" fillId="0" borderId="0" xfId="32" applyFont="1" applyAlignment="1">
      <alignment horizontal="center" vertical="center"/>
    </xf>
    <xf numFmtId="0" fontId="3" fillId="0" borderId="0" xfId="29" applyAlignment="1">
      <alignment horizontal="center" vertical="center"/>
    </xf>
    <xf numFmtId="165" fontId="27" fillId="0" borderId="2" xfId="29" applyNumberFormat="1" applyFont="1" applyBorder="1" applyAlignment="1">
      <alignment horizontal="center" vertical="center"/>
    </xf>
    <xf numFmtId="1" fontId="3" fillId="0" borderId="2" xfId="29" applyNumberFormat="1" applyBorder="1" applyAlignment="1">
      <alignment horizontal="center" vertical="center"/>
    </xf>
    <xf numFmtId="165" fontId="27" fillId="0" borderId="2" xfId="29" applyNumberFormat="1" applyFont="1" applyBorder="1" applyAlignment="1" applyProtection="1">
      <alignment horizontal="center" vertical="center"/>
      <protection locked="0"/>
    </xf>
    <xf numFmtId="0" fontId="3" fillId="0" borderId="0" xfId="29" applyAlignment="1">
      <alignment horizontal="right" vertical="center"/>
    </xf>
    <xf numFmtId="165" fontId="3" fillId="0" borderId="2" xfId="29" applyNumberFormat="1" applyBorder="1" applyAlignment="1">
      <alignment horizontal="center" vertical="center"/>
    </xf>
    <xf numFmtId="165" fontId="3" fillId="0" borderId="0" xfId="32" applyNumberFormat="1" applyFont="1" applyAlignment="1">
      <alignment horizontal="center" vertical="center"/>
    </xf>
    <xf numFmtId="165" fontId="22" fillId="0" borderId="0" xfId="32" applyNumberFormat="1" applyFont="1" applyAlignment="1">
      <alignment horizontal="center"/>
    </xf>
    <xf numFmtId="0" fontId="3" fillId="0" borderId="0" xfId="29" applyAlignment="1">
      <alignment vertical="center"/>
    </xf>
    <xf numFmtId="165" fontId="3" fillId="4" borderId="2" xfId="29" applyNumberFormat="1" applyFill="1" applyBorder="1" applyAlignment="1" applyProtection="1">
      <alignment horizontal="center" vertical="center"/>
      <protection locked="0"/>
    </xf>
    <xf numFmtId="165" fontId="3" fillId="4" borderId="2" xfId="29" applyNumberFormat="1" applyFill="1" applyBorder="1" applyAlignment="1">
      <alignment horizontal="center" vertical="center"/>
    </xf>
    <xf numFmtId="165" fontId="3" fillId="0" borderId="0" xfId="29" applyNumberFormat="1" applyAlignment="1">
      <alignment horizontal="right" vertical="center"/>
    </xf>
    <xf numFmtId="165" fontId="3" fillId="0" borderId="2" xfId="29" applyNumberFormat="1" applyBorder="1" applyAlignment="1" applyProtection="1">
      <alignment horizontal="center" vertical="center"/>
      <protection locked="0"/>
    </xf>
    <xf numFmtId="165" fontId="3" fillId="0" borderId="0" xfId="29" applyNumberFormat="1" applyAlignment="1">
      <alignment horizontal="center" vertical="center"/>
    </xf>
    <xf numFmtId="165" fontId="21" fillId="0" borderId="0" xfId="32" applyNumberFormat="1" applyFont="1" applyAlignment="1">
      <alignment horizontal="center" vertical="center"/>
    </xf>
    <xf numFmtId="0" fontId="3" fillId="0" borderId="67" xfId="29" applyBorder="1" applyAlignment="1">
      <alignment horizontal="center"/>
    </xf>
    <xf numFmtId="165" fontId="3" fillId="0" borderId="67" xfId="29" applyNumberFormat="1" applyBorder="1" applyAlignment="1">
      <alignment horizontal="center"/>
    </xf>
    <xf numFmtId="165" fontId="3" fillId="0" borderId="0" xfId="29" applyNumberFormat="1" applyAlignment="1">
      <alignment horizontal="center"/>
    </xf>
    <xf numFmtId="165" fontId="3" fillId="0" borderId="0" xfId="29" applyNumberFormat="1" applyAlignment="1">
      <alignment horizontal="right"/>
    </xf>
    <xf numFmtId="165" fontId="21" fillId="0" borderId="0" xfId="32" applyNumberFormat="1" applyFont="1" applyAlignment="1">
      <alignment horizontal="center"/>
    </xf>
    <xf numFmtId="0" fontId="3" fillId="0" borderId="0" xfId="29" applyAlignment="1">
      <alignment horizontal="center"/>
    </xf>
    <xf numFmtId="2" fontId="82" fillId="0" borderId="0" xfId="4" applyNumberFormat="1" applyFont="1" applyAlignment="1">
      <alignment horizontal="center"/>
    </xf>
    <xf numFmtId="0" fontId="21" fillId="0" borderId="152" xfId="24" applyFont="1" applyBorder="1"/>
    <xf numFmtId="1" fontId="33" fillId="0" borderId="2" xfId="32" applyNumberFormat="1" applyFont="1" applyBorder="1" applyAlignment="1">
      <alignment horizontal="center"/>
    </xf>
    <xf numFmtId="0" fontId="14" fillId="0" borderId="0" xfId="125" applyFont="1" applyAlignment="1">
      <alignment horizontal="center" vertical="center" wrapText="1"/>
    </xf>
    <xf numFmtId="0" fontId="3" fillId="0" borderId="0" xfId="125"/>
    <xf numFmtId="0" fontId="13" fillId="0" borderId="0" xfId="125" applyFont="1" applyAlignment="1">
      <alignment horizontal="center" vertical="center"/>
    </xf>
    <xf numFmtId="0" fontId="13" fillId="0" borderId="0" xfId="125" applyFont="1" applyAlignment="1">
      <alignment horizontal="left" vertical="center" wrapText="1"/>
    </xf>
    <xf numFmtId="0" fontId="140" fillId="0" borderId="0" xfId="125" applyFont="1" applyAlignment="1">
      <alignment vertical="center"/>
    </xf>
    <xf numFmtId="0" fontId="130" fillId="0" borderId="0" xfId="125" applyFont="1" applyAlignment="1">
      <alignment vertical="center"/>
    </xf>
    <xf numFmtId="0" fontId="3" fillId="0" borderId="59" xfId="125" applyBorder="1"/>
    <xf numFmtId="0" fontId="3" fillId="0" borderId="58" xfId="125" applyBorder="1"/>
    <xf numFmtId="17" fontId="20" fillId="0" borderId="58" xfId="125" applyNumberFormat="1" applyFont="1" applyBorder="1" applyAlignment="1">
      <alignment horizontal="center" vertical="center"/>
    </xf>
    <xf numFmtId="0" fontId="3" fillId="0" borderId="2" xfId="125" applyBorder="1" applyAlignment="1">
      <alignment horizontal="center"/>
    </xf>
    <xf numFmtId="165" fontId="3" fillId="0" borderId="2" xfId="125" applyNumberFormat="1" applyBorder="1" applyAlignment="1">
      <alignment horizontal="center"/>
    </xf>
    <xf numFmtId="0" fontId="8" fillId="0" borderId="0" xfId="125" applyFont="1"/>
    <xf numFmtId="165" fontId="8" fillId="4" borderId="2" xfId="125" applyNumberFormat="1" applyFont="1" applyFill="1" applyBorder="1" applyAlignment="1">
      <alignment horizontal="center"/>
    </xf>
    <xf numFmtId="165" fontId="8" fillId="4" borderId="4" xfId="125" applyNumberFormat="1" applyFont="1" applyFill="1" applyBorder="1" applyAlignment="1">
      <alignment horizontal="center"/>
    </xf>
    <xf numFmtId="165" fontId="8" fillId="4" borderId="114" xfId="125" applyNumberFormat="1" applyFont="1" applyFill="1" applyBorder="1" applyAlignment="1">
      <alignment horizontal="center"/>
    </xf>
    <xf numFmtId="165" fontId="3" fillId="0" borderId="0" xfId="125" applyNumberFormat="1"/>
    <xf numFmtId="0" fontId="8" fillId="4" borderId="2" xfId="125" applyFont="1" applyFill="1" applyBorder="1" applyAlignment="1">
      <alignment horizontal="center"/>
    </xf>
    <xf numFmtId="0" fontId="8" fillId="4" borderId="114" xfId="125" applyFont="1" applyFill="1" applyBorder="1" applyAlignment="1">
      <alignment horizontal="center"/>
    </xf>
    <xf numFmtId="167" fontId="8" fillId="4" borderId="100" xfId="125" applyNumberFormat="1" applyFont="1" applyFill="1" applyBorder="1" applyAlignment="1">
      <alignment horizontal="center"/>
    </xf>
    <xf numFmtId="167" fontId="8" fillId="4" borderId="122" xfId="125" applyNumberFormat="1" applyFont="1" applyFill="1" applyBorder="1" applyAlignment="1">
      <alignment horizontal="center"/>
    </xf>
    <xf numFmtId="0" fontId="3" fillId="0" borderId="61" xfId="125" applyBorder="1"/>
    <xf numFmtId="0" fontId="3" fillId="0" borderId="62" xfId="125" applyBorder="1"/>
    <xf numFmtId="0" fontId="142" fillId="0" borderId="61" xfId="4" applyFont="1" applyBorder="1"/>
    <xf numFmtId="0" fontId="79" fillId="0" borderId="61" xfId="4" applyFont="1" applyBorder="1"/>
    <xf numFmtId="0" fontId="79" fillId="0" borderId="63" xfId="4" applyFont="1" applyBorder="1"/>
    <xf numFmtId="0" fontId="3" fillId="0" borderId="64" xfId="125" applyBorder="1"/>
    <xf numFmtId="0" fontId="3" fillId="0" borderId="65" xfId="125" applyBorder="1"/>
    <xf numFmtId="0" fontId="2" fillId="0" borderId="0" xfId="125" applyFont="1" applyAlignment="1">
      <alignment vertical="center"/>
    </xf>
    <xf numFmtId="2" fontId="79" fillId="0" borderId="0" xfId="4" applyNumberFormat="1" applyFont="1" applyAlignment="1">
      <alignment horizontal="left"/>
    </xf>
    <xf numFmtId="0" fontId="21" fillId="0" borderId="0" xfId="125" applyFont="1" applyAlignment="1">
      <alignment vertical="center"/>
    </xf>
    <xf numFmtId="2" fontId="8" fillId="0" borderId="0" xfId="4" applyNumberFormat="1" applyFont="1" applyAlignment="1">
      <alignment horizontal="left"/>
    </xf>
    <xf numFmtId="0" fontId="8" fillId="0" borderId="0" xfId="125" applyFont="1" applyAlignment="1">
      <alignment vertical="center"/>
    </xf>
    <xf numFmtId="0" fontId="8" fillId="0" borderId="62" xfId="125" applyFont="1" applyBorder="1"/>
    <xf numFmtId="0" fontId="13" fillId="0" borderId="0" xfId="125" applyFont="1" applyAlignment="1">
      <alignment horizontal="left"/>
    </xf>
    <xf numFmtId="2" fontId="12" fillId="0" borderId="0" xfId="4" applyNumberFormat="1"/>
    <xf numFmtId="0" fontId="8" fillId="0" borderId="61" xfId="125" applyFont="1" applyBorder="1" applyAlignment="1">
      <alignment vertical="center"/>
    </xf>
    <xf numFmtId="0" fontId="8" fillId="0" borderId="63" xfId="125" applyFont="1" applyBorder="1" applyAlignment="1">
      <alignment vertical="center"/>
    </xf>
    <xf numFmtId="2" fontId="8" fillId="0" borderId="64" xfId="4" applyNumberFormat="1" applyFont="1" applyBorder="1" applyAlignment="1">
      <alignment horizontal="center"/>
    </xf>
    <xf numFmtId="0" fontId="8" fillId="0" borderId="64" xfId="125" applyFont="1" applyBorder="1" applyAlignment="1">
      <alignment vertical="center"/>
    </xf>
    <xf numFmtId="2" fontId="8" fillId="0" borderId="64" xfId="4" applyNumberFormat="1" applyFont="1" applyBorder="1" applyAlignment="1">
      <alignment horizontal="left"/>
    </xf>
    <xf numFmtId="0" fontId="8" fillId="0" borderId="65" xfId="125" applyFont="1" applyBorder="1"/>
    <xf numFmtId="0" fontId="10" fillId="0" borderId="0" xfId="124" applyBorder="1" applyAlignment="1" applyProtection="1">
      <alignment horizontal="left"/>
    </xf>
    <xf numFmtId="0" fontId="77" fillId="0" borderId="0" xfId="125" applyFont="1" applyAlignment="1">
      <alignment horizontal="left"/>
    </xf>
    <xf numFmtId="14" fontId="13" fillId="0" borderId="0" xfId="125" applyNumberFormat="1" applyFont="1" applyAlignment="1">
      <alignment horizontal="left"/>
    </xf>
    <xf numFmtId="14" fontId="13" fillId="0" borderId="0" xfId="125" applyNumberFormat="1" applyFont="1" applyAlignment="1">
      <alignment horizontal="center"/>
    </xf>
    <xf numFmtId="183" fontId="13" fillId="0" borderId="0" xfId="125" applyNumberFormat="1" applyFont="1" applyAlignment="1">
      <alignment horizontal="center"/>
    </xf>
    <xf numFmtId="0" fontId="3" fillId="0" borderId="0" xfId="125" applyAlignment="1">
      <alignment vertical="center"/>
    </xf>
    <xf numFmtId="0" fontId="77" fillId="0" borderId="0" xfId="125" applyFont="1" applyAlignment="1">
      <alignment horizontal="center"/>
    </xf>
    <xf numFmtId="0" fontId="15" fillId="0" borderId="0" xfId="125" applyFont="1" applyAlignment="1">
      <alignment horizontal="center" vertical="center"/>
    </xf>
    <xf numFmtId="0" fontId="15" fillId="0" borderId="0" xfId="125" applyFont="1" applyAlignment="1">
      <alignment horizontal="center" vertical="center" wrapText="1"/>
    </xf>
    <xf numFmtId="0" fontId="78" fillId="0" borderId="0" xfId="124" applyFont="1" applyFill="1" applyBorder="1" applyAlignment="1" applyProtection="1"/>
    <xf numFmtId="0" fontId="10" fillId="0" borderId="0" xfId="13" applyFont="1" applyBorder="1" applyAlignment="1" applyProtection="1">
      <alignment horizontal="center"/>
    </xf>
    <xf numFmtId="0" fontId="77" fillId="0" borderId="0" xfId="22" applyFont="1" applyAlignment="1">
      <alignment horizontal="right"/>
    </xf>
    <xf numFmtId="0" fontId="77" fillId="0" borderId="0" xfId="22" applyFont="1" applyAlignment="1">
      <alignment horizontal="center"/>
    </xf>
    <xf numFmtId="0" fontId="77" fillId="0" borderId="101" xfId="22" applyFont="1" applyBorder="1" applyAlignment="1">
      <alignment horizontal="center"/>
    </xf>
    <xf numFmtId="0" fontId="3" fillId="0" borderId="106" xfId="22" applyBorder="1"/>
    <xf numFmtId="0" fontId="22" fillId="0" borderId="0" xfId="22" applyFont="1" applyAlignment="1">
      <alignment horizontal="center" vertical="top"/>
    </xf>
    <xf numFmtId="0" fontId="32" fillId="0" borderId="115" xfId="33" applyFont="1" applyBorder="1" applyAlignment="1">
      <alignment horizontal="right"/>
    </xf>
    <xf numFmtId="0" fontId="32" fillId="0" borderId="116" xfId="33" applyFont="1" applyBorder="1" applyAlignment="1">
      <alignment horizontal="center"/>
    </xf>
    <xf numFmtId="0" fontId="3" fillId="0" borderId="119" xfId="22" applyBorder="1"/>
    <xf numFmtId="0" fontId="113" fillId="0" borderId="0" xfId="0" applyFont="1" applyAlignment="1">
      <alignment horizontal="center" vertical="center"/>
    </xf>
    <xf numFmtId="0" fontId="115" fillId="0" borderId="32" xfId="0" applyFont="1" applyBorder="1" applyAlignment="1">
      <alignment horizontal="left"/>
    </xf>
    <xf numFmtId="0" fontId="2" fillId="0" borderId="45" xfId="1" applyBorder="1" applyAlignment="1" applyProtection="1">
      <alignment horizontal="center" vertical="center"/>
      <protection locked="0"/>
    </xf>
    <xf numFmtId="0" fontId="2" fillId="0" borderId="20" xfId="1" applyBorder="1" applyAlignment="1" applyProtection="1">
      <alignment horizontal="center" vertical="center"/>
      <protection locked="0"/>
    </xf>
    <xf numFmtId="0" fontId="3" fillId="0" borderId="0" xfId="40" applyAlignment="1">
      <alignment horizontal="center"/>
    </xf>
    <xf numFmtId="16" fontId="3" fillId="0" borderId="0" xfId="40" applyNumberFormat="1" applyAlignment="1">
      <alignment horizontal="center"/>
    </xf>
    <xf numFmtId="165" fontId="27" fillId="0" borderId="0" xfId="22" applyNumberFormat="1" applyFont="1" applyAlignment="1">
      <alignment vertical="center"/>
    </xf>
    <xf numFmtId="165" fontId="138" fillId="0" borderId="0" xfId="22" applyNumberFormat="1" applyFont="1" applyAlignment="1">
      <alignment vertical="center"/>
    </xf>
    <xf numFmtId="0" fontId="22" fillId="0" borderId="0" xfId="40" applyFont="1" applyAlignment="1">
      <alignment horizontal="left" vertical="center"/>
    </xf>
    <xf numFmtId="0" fontId="3" fillId="0" borderId="0" xfId="29" applyAlignment="1">
      <alignment horizontal="left"/>
    </xf>
    <xf numFmtId="0" fontId="22" fillId="0" borderId="0" xfId="40" applyFont="1"/>
    <xf numFmtId="165" fontId="3" fillId="4" borderId="0" xfId="22" applyNumberFormat="1" applyFill="1" applyAlignment="1">
      <alignment vertical="center"/>
    </xf>
    <xf numFmtId="49" fontId="3" fillId="4" borderId="0" xfId="32" applyNumberFormat="1" applyFont="1" applyFill="1" applyAlignment="1" applyProtection="1">
      <alignment horizontal="left"/>
      <protection locked="0"/>
    </xf>
    <xf numFmtId="0" fontId="108" fillId="0" borderId="0" xfId="0" applyFont="1" applyAlignment="1">
      <alignment horizontal="center" vertical="center"/>
    </xf>
    <xf numFmtId="0" fontId="108" fillId="0" borderId="2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53" xfId="0" applyFont="1" applyBorder="1" applyAlignment="1">
      <alignment horizontal="center" vertical="center"/>
    </xf>
    <xf numFmtId="0" fontId="108" fillId="0" borderId="98" xfId="0" applyFont="1" applyBorder="1" applyAlignment="1">
      <alignment horizontal="center" vertical="center"/>
    </xf>
    <xf numFmtId="0" fontId="108" fillId="0" borderId="54" xfId="0" applyFont="1" applyBorder="1" applyAlignment="1">
      <alignment horizontal="center" vertical="center"/>
    </xf>
    <xf numFmtId="0" fontId="146" fillId="0" borderId="0" xfId="123" applyFont="1" applyFill="1" applyBorder="1" applyAlignment="1" applyProtection="1"/>
    <xf numFmtId="0" fontId="32" fillId="0" borderId="0" xfId="4" applyFont="1"/>
    <xf numFmtId="0" fontId="146" fillId="0" borderId="0" xfId="123" applyFont="1" applyFill="1" applyBorder="1" applyAlignment="1" applyProtection="1">
      <alignment horizontal="right"/>
    </xf>
    <xf numFmtId="0" fontId="32" fillId="0" borderId="0" xfId="4" applyFont="1" applyAlignment="1">
      <alignment horizontal="right"/>
    </xf>
    <xf numFmtId="0" fontId="32" fillId="0" borderId="0" xfId="4" applyFont="1" applyAlignment="1">
      <alignment horizontal="center"/>
    </xf>
    <xf numFmtId="0" fontId="146" fillId="0" borderId="0" xfId="123" applyFont="1" applyFill="1" applyBorder="1" applyAlignment="1" applyProtection="1">
      <alignment horizontal="center"/>
    </xf>
    <xf numFmtId="184" fontId="145" fillId="0" borderId="99" xfId="0" applyNumberFormat="1" applyFont="1" applyBorder="1" applyAlignment="1">
      <alignment horizontal="center" vertical="center"/>
    </xf>
    <xf numFmtId="0" fontId="145" fillId="0" borderId="100" xfId="0" applyFont="1" applyBorder="1" applyAlignment="1">
      <alignment horizontal="center" vertical="center"/>
    </xf>
    <xf numFmtId="0" fontId="145" fillId="0" borderId="71" xfId="0" applyFont="1" applyBorder="1" applyAlignment="1">
      <alignment horizontal="center" vertical="center"/>
    </xf>
    <xf numFmtId="184" fontId="145" fillId="0" borderId="100" xfId="0" applyNumberFormat="1" applyFont="1" applyBorder="1" applyAlignment="1">
      <alignment horizontal="center" vertical="center"/>
    </xf>
    <xf numFmtId="0" fontId="145" fillId="0" borderId="113" xfId="0" applyFont="1" applyBorder="1" applyAlignment="1">
      <alignment horizontal="center" vertical="center"/>
    </xf>
    <xf numFmtId="184" fontId="90" fillId="0" borderId="161" xfId="0" applyNumberFormat="1" applyFont="1" applyBorder="1" applyAlignment="1">
      <alignment horizontal="center" vertical="center" wrapText="1"/>
    </xf>
    <xf numFmtId="0" fontId="90" fillId="0" borderId="162" xfId="0" applyFont="1" applyBorder="1" applyAlignment="1">
      <alignment horizontal="center" vertical="center" wrapText="1"/>
    </xf>
    <xf numFmtId="0" fontId="90" fillId="0" borderId="163" xfId="0" applyFont="1" applyBorder="1" applyAlignment="1">
      <alignment horizontal="center" vertical="center" wrapText="1"/>
    </xf>
    <xf numFmtId="184" fontId="145" fillId="0" borderId="49" xfId="0" applyNumberFormat="1" applyFont="1" applyBorder="1" applyAlignment="1">
      <alignment horizontal="center" vertical="center"/>
    </xf>
    <xf numFmtId="20" fontId="145" fillId="0" borderId="92" xfId="0" applyNumberFormat="1" applyFont="1" applyBorder="1" applyAlignment="1">
      <alignment horizontal="center" vertical="center"/>
    </xf>
    <xf numFmtId="0" fontId="145" fillId="0" borderId="92" xfId="0" applyFont="1" applyBorder="1" applyAlignment="1">
      <alignment horizontal="center" vertical="center"/>
    </xf>
    <xf numFmtId="184" fontId="145" fillId="0" borderId="51" xfId="0" applyNumberFormat="1" applyFont="1" applyBorder="1" applyAlignment="1">
      <alignment horizontal="center" vertical="center"/>
    </xf>
    <xf numFmtId="20" fontId="145" fillId="0" borderId="2" xfId="0" applyNumberFormat="1" applyFont="1" applyBorder="1" applyAlignment="1">
      <alignment horizontal="center" vertical="center"/>
    </xf>
    <xf numFmtId="0" fontId="145" fillId="0" borderId="2" xfId="0" applyFont="1" applyBorder="1" applyAlignment="1">
      <alignment horizontal="center" vertical="center"/>
    </xf>
    <xf numFmtId="0" fontId="20" fillId="2" borderId="4" xfId="2" applyFont="1" applyFill="1" applyBorder="1" applyAlignment="1">
      <alignment horizontal="right"/>
    </xf>
    <xf numFmtId="9" fontId="3" fillId="0" borderId="2" xfId="27" applyNumberFormat="1" applyFont="1" applyBorder="1" applyAlignment="1">
      <alignment horizontal="center" vertical="center"/>
    </xf>
    <xf numFmtId="0" fontId="21" fillId="0" borderId="69" xfId="90" applyFont="1" applyBorder="1" applyAlignment="1">
      <alignment horizontal="right"/>
    </xf>
    <xf numFmtId="0" fontId="21" fillId="0" borderId="71" xfId="90" applyFont="1" applyBorder="1" applyAlignment="1">
      <alignment horizontal="right"/>
    </xf>
    <xf numFmtId="0" fontId="21" fillId="0" borderId="68" xfId="90" applyFont="1" applyBorder="1"/>
    <xf numFmtId="0" fontId="21" fillId="0" borderId="70" xfId="90" applyFont="1" applyBorder="1"/>
    <xf numFmtId="0" fontId="21" fillId="0" borderId="73" xfId="90" applyFont="1" applyBorder="1"/>
    <xf numFmtId="165" fontId="1" fillId="0" borderId="0" xfId="27" applyNumberFormat="1"/>
    <xf numFmtId="0" fontId="1" fillId="0" borderId="4" xfId="27" applyBorder="1" applyAlignment="1">
      <alignment horizontal="center"/>
    </xf>
    <xf numFmtId="165" fontId="1" fillId="0" borderId="2" xfId="27" applyNumberFormat="1" applyBorder="1"/>
    <xf numFmtId="0" fontId="8" fillId="4" borderId="4" xfId="125" applyFont="1" applyFill="1" applyBorder="1" applyAlignment="1">
      <alignment horizontal="center"/>
    </xf>
    <xf numFmtId="0" fontId="8" fillId="0" borderId="2" xfId="125" applyFont="1" applyBorder="1" applyAlignment="1">
      <alignment horizontal="center" vertical="center"/>
    </xf>
    <xf numFmtId="0" fontId="129" fillId="0" borderId="81" xfId="125" applyFont="1" applyBorder="1" applyAlignment="1">
      <alignment vertical="center" wrapText="1"/>
    </xf>
    <xf numFmtId="0" fontId="129" fillId="0" borderId="13" xfId="125" applyFont="1" applyBorder="1" applyAlignment="1">
      <alignment vertical="center" wrapText="1"/>
    </xf>
    <xf numFmtId="0" fontId="129" fillId="0" borderId="82" xfId="125" applyFont="1" applyBorder="1" applyAlignment="1">
      <alignment vertical="center" wrapText="1"/>
    </xf>
    <xf numFmtId="0" fontId="20" fillId="0" borderId="58" xfId="125" applyFont="1" applyBorder="1" applyAlignment="1">
      <alignment horizontal="left" vertical="center"/>
    </xf>
    <xf numFmtId="0" fontId="5" fillId="0" borderId="146" xfId="125" applyFont="1" applyBorder="1" applyAlignment="1">
      <alignment horizontal="left"/>
    </xf>
    <xf numFmtId="0" fontId="4" fillId="0" borderId="58" xfId="125" applyFont="1" applyBorder="1" applyAlignment="1">
      <alignment horizontal="left"/>
    </xf>
    <xf numFmtId="0" fontId="3" fillId="0" borderId="60" xfId="125" applyBorder="1" applyAlignment="1">
      <alignment horizontal="left"/>
    </xf>
    <xf numFmtId="0" fontId="20" fillId="0" borderId="120" xfId="125" applyFont="1" applyBorder="1" applyAlignment="1">
      <alignment horizontal="center" vertical="center"/>
    </xf>
    <xf numFmtId="0" fontId="20" fillId="0" borderId="2" xfId="125" applyFont="1" applyBorder="1" applyAlignment="1">
      <alignment horizontal="center" vertical="center"/>
    </xf>
    <xf numFmtId="0" fontId="3" fillId="0" borderId="2" xfId="125" applyBorder="1" applyAlignment="1">
      <alignment horizontal="left" vertical="center" wrapText="1"/>
    </xf>
    <xf numFmtId="0" fontId="8" fillId="0" borderId="120" xfId="125" applyFont="1" applyBorder="1" applyAlignment="1">
      <alignment horizontal="center" vertical="center"/>
    </xf>
    <xf numFmtId="0" fontId="3" fillId="0" borderId="2" xfId="125" applyBorder="1" applyAlignment="1">
      <alignment vertical="center"/>
    </xf>
    <xf numFmtId="0" fontId="3" fillId="0" borderId="2" xfId="125" applyBorder="1" applyAlignment="1">
      <alignment vertical="center" wrapText="1"/>
    </xf>
    <xf numFmtId="0" fontId="8" fillId="0" borderId="30" xfId="125" applyFont="1" applyBorder="1" applyAlignment="1">
      <alignment horizontal="center" vertical="center"/>
    </xf>
    <xf numFmtId="0" fontId="8" fillId="0" borderId="100" xfId="125" applyFont="1" applyBorder="1" applyAlignment="1">
      <alignment horizontal="center" vertical="center"/>
    </xf>
    <xf numFmtId="0" fontId="8" fillId="0" borderId="61" xfId="4" applyFont="1" applyBorder="1"/>
    <xf numFmtId="2" fontId="8" fillId="0" borderId="0" xfId="4" applyNumberFormat="1" applyFont="1"/>
    <xf numFmtId="0" fontId="8" fillId="0" borderId="62" xfId="125" applyFont="1" applyBorder="1" applyAlignment="1">
      <alignment vertical="center"/>
    </xf>
    <xf numFmtId="0" fontId="21" fillId="0" borderId="58" xfId="125" applyFont="1" applyBorder="1"/>
    <xf numFmtId="2" fontId="50" fillId="0" borderId="0" xfId="4" applyNumberFormat="1" applyFont="1" applyAlignment="1">
      <alignment horizontal="left"/>
    </xf>
    <xf numFmtId="0" fontId="50" fillId="0" borderId="61" xfId="125" applyFont="1" applyBorder="1" applyAlignment="1">
      <alignment horizontal="right"/>
    </xf>
    <xf numFmtId="0" fontId="20" fillId="0" borderId="61" xfId="125" applyFont="1" applyBorder="1" applyAlignment="1">
      <alignment horizontal="right"/>
    </xf>
    <xf numFmtId="0" fontId="50" fillId="0" borderId="4" xfId="125" applyFont="1" applyBorder="1" applyAlignment="1">
      <alignment horizontal="center"/>
    </xf>
    <xf numFmtId="0" fontId="8" fillId="4" borderId="5" xfId="125" applyFont="1" applyFill="1" applyBorder="1" applyAlignment="1">
      <alignment horizontal="center"/>
    </xf>
    <xf numFmtId="0" fontId="8" fillId="4" borderId="124" xfId="125" applyFont="1" applyFill="1" applyBorder="1" applyAlignment="1">
      <alignment horizontal="center"/>
    </xf>
    <xf numFmtId="165" fontId="3" fillId="0" borderId="0" xfId="125" applyNumberFormat="1" applyAlignment="1">
      <alignment horizontal="center"/>
    </xf>
    <xf numFmtId="0" fontId="2" fillId="0" borderId="6" xfId="125" applyFont="1" applyBorder="1" applyAlignment="1">
      <alignment vertical="center" wrapText="1"/>
    </xf>
    <xf numFmtId="0" fontId="50" fillId="0" borderId="6" xfId="125" applyFont="1" applyBorder="1" applyAlignment="1">
      <alignment vertical="center"/>
    </xf>
    <xf numFmtId="0" fontId="8" fillId="0" borderId="6" xfId="125" applyFont="1" applyBorder="1"/>
    <xf numFmtId="0" fontId="20" fillId="0" borderId="61" xfId="125" applyFont="1" applyBorder="1" applyAlignment="1">
      <alignment horizontal="right" wrapText="1"/>
    </xf>
    <xf numFmtId="0" fontId="20" fillId="0" borderId="36" xfId="125" applyFont="1" applyBorder="1" applyAlignment="1">
      <alignment horizontal="right"/>
    </xf>
    <xf numFmtId="171" fontId="2" fillId="4" borderId="6" xfId="125" applyNumberFormat="1" applyFont="1" applyFill="1" applyBorder="1" applyAlignment="1">
      <alignment horizontal="left"/>
    </xf>
    <xf numFmtId="0" fontId="13" fillId="0" borderId="13" xfId="21" applyFont="1" applyBorder="1" applyAlignment="1">
      <alignment horizontal="left" vertical="center" wrapText="1"/>
    </xf>
    <xf numFmtId="0" fontId="30" fillId="0" borderId="5" xfId="14" applyFont="1" applyBorder="1"/>
    <xf numFmtId="165" fontId="39" fillId="16" borderId="2" xfId="2" applyNumberFormat="1" applyFont="1" applyFill="1" applyBorder="1" applyAlignment="1">
      <alignment horizontal="center"/>
    </xf>
    <xf numFmtId="0" fontId="39" fillId="16" borderId="95" xfId="2" applyFont="1" applyFill="1" applyBorder="1"/>
    <xf numFmtId="0" fontId="39" fillId="16" borderId="100" xfId="2" applyFont="1" applyFill="1" applyBorder="1" applyAlignment="1">
      <alignment horizontal="right" vertical="center"/>
    </xf>
    <xf numFmtId="0" fontId="39" fillId="10" borderId="4" xfId="2" applyFont="1" applyFill="1" applyBorder="1"/>
    <xf numFmtId="0" fontId="39" fillId="10" borderId="5" xfId="2" applyFont="1" applyFill="1" applyBorder="1"/>
    <xf numFmtId="0" fontId="39" fillId="10" borderId="124" xfId="2" applyFont="1" applyFill="1" applyBorder="1"/>
    <xf numFmtId="0" fontId="39" fillId="0" borderId="146" xfId="2" applyFont="1" applyBorder="1" applyAlignment="1">
      <alignment horizontal="left"/>
    </xf>
    <xf numFmtId="0" fontId="39" fillId="0" borderId="5" xfId="2" applyFont="1" applyBorder="1" applyAlignment="1">
      <alignment horizontal="left"/>
    </xf>
    <xf numFmtId="0" fontId="39" fillId="0" borderId="72" xfId="2" applyFont="1" applyBorder="1" applyAlignment="1">
      <alignment horizontal="left"/>
    </xf>
    <xf numFmtId="0" fontId="39" fillId="0" borderId="123" xfId="2" applyFont="1" applyBorder="1" applyAlignment="1">
      <alignment horizontal="left"/>
    </xf>
    <xf numFmtId="0" fontId="20" fillId="0" borderId="59" xfId="2" applyFont="1" applyBorder="1" applyAlignment="1">
      <alignment horizontal="right"/>
    </xf>
    <xf numFmtId="0" fontId="20" fillId="0" borderId="61" xfId="2" applyFont="1" applyBorder="1" applyAlignment="1">
      <alignment horizontal="right"/>
    </xf>
    <xf numFmtId="165" fontId="88" fillId="4" borderId="92" xfId="0" applyNumberFormat="1" applyFont="1" applyFill="1" applyBorder="1" applyAlignment="1">
      <alignment horizontal="center" vertical="center"/>
    </xf>
    <xf numFmtId="165" fontId="91" fillId="4" borderId="2" xfId="0" applyNumberFormat="1" applyFont="1" applyFill="1" applyBorder="1" applyAlignment="1">
      <alignment horizontal="center" vertical="center"/>
    </xf>
    <xf numFmtId="165" fontId="88" fillId="4" borderId="2" xfId="0" applyNumberFormat="1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 wrapText="1"/>
    </xf>
    <xf numFmtId="0" fontId="47" fillId="4" borderId="104" xfId="0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right" wrapText="1"/>
    </xf>
    <xf numFmtId="0" fontId="44" fillId="4" borderId="2" xfId="14" applyFont="1" applyFill="1" applyBorder="1" applyAlignment="1">
      <alignment horizontal="center" vertical="center"/>
    </xf>
    <xf numFmtId="0" fontId="47" fillId="4" borderId="105" xfId="0" applyFont="1" applyFill="1" applyBorder="1" applyAlignment="1">
      <alignment horizontal="center" vertical="center" wrapText="1"/>
    </xf>
    <xf numFmtId="165" fontId="88" fillId="4" borderId="50" xfId="0" applyNumberFormat="1" applyFont="1" applyFill="1" applyBorder="1" applyAlignment="1">
      <alignment horizontal="center" vertical="center"/>
    </xf>
    <xf numFmtId="165" fontId="91" fillId="4" borderId="52" xfId="0" applyNumberFormat="1" applyFont="1" applyFill="1" applyBorder="1" applyAlignment="1">
      <alignment horizontal="center" vertical="center"/>
    </xf>
    <xf numFmtId="165" fontId="88" fillId="4" borderId="52" xfId="0" applyNumberFormat="1" applyFont="1" applyFill="1" applyBorder="1" applyAlignment="1">
      <alignment horizontal="center" vertical="center"/>
    </xf>
    <xf numFmtId="0" fontId="5" fillId="0" borderId="0" xfId="40" applyFont="1" applyAlignment="1">
      <alignment horizontal="center" vertical="center"/>
    </xf>
    <xf numFmtId="165" fontId="3" fillId="0" borderId="0" xfId="40" applyNumberFormat="1"/>
    <xf numFmtId="0" fontId="23" fillId="0" borderId="58" xfId="40" applyFont="1" applyBorder="1" applyAlignment="1">
      <alignment horizontal="center"/>
    </xf>
    <xf numFmtId="0" fontId="23" fillId="0" borderId="60" xfId="40" applyFont="1" applyBorder="1" applyAlignment="1">
      <alignment horizontal="center"/>
    </xf>
    <xf numFmtId="0" fontId="25" fillId="0" borderId="0" xfId="40" applyFont="1" applyAlignment="1">
      <alignment horizontal="center" vertical="center" wrapText="1"/>
    </xf>
    <xf numFmtId="0" fontId="23" fillId="0" borderId="0" xfId="40" applyFont="1" applyAlignment="1">
      <alignment horizontal="center"/>
    </xf>
    <xf numFmtId="0" fontId="23" fillId="0" borderId="62" xfId="40" applyFont="1" applyBorder="1" applyAlignment="1">
      <alignment horizontal="center"/>
    </xf>
    <xf numFmtId="0" fontId="24" fillId="0" borderId="61" xfId="40" applyFont="1" applyBorder="1" applyAlignment="1">
      <alignment horizontal="center" vertical="center"/>
    </xf>
    <xf numFmtId="0" fontId="24" fillId="0" borderId="0" xfId="40" applyFont="1" applyAlignment="1">
      <alignment horizontal="center" vertical="center"/>
    </xf>
    <xf numFmtId="0" fontId="24" fillId="0" borderId="62" xfId="40" applyFont="1" applyBorder="1" applyAlignment="1">
      <alignment horizontal="center" vertical="center"/>
    </xf>
    <xf numFmtId="0" fontId="3" fillId="0" borderId="0" xfId="40" applyAlignment="1">
      <alignment horizontal="center" vertical="center" wrapText="1"/>
    </xf>
    <xf numFmtId="0" fontId="3" fillId="0" borderId="0" xfId="40" applyAlignment="1">
      <alignment horizontal="left" vertical="center" wrapText="1"/>
    </xf>
    <xf numFmtId="0" fontId="14" fillId="0" borderId="0" xfId="40" applyFont="1" applyAlignment="1">
      <alignment horizontal="center" vertical="center"/>
    </xf>
    <xf numFmtId="0" fontId="14" fillId="0" borderId="62" xfId="40" applyFont="1" applyBorder="1" applyAlignment="1">
      <alignment horizontal="center" vertical="center"/>
    </xf>
    <xf numFmtId="49" fontId="3" fillId="4" borderId="0" xfId="40" applyNumberFormat="1" applyFill="1" applyAlignment="1">
      <alignment horizontal="left"/>
    </xf>
    <xf numFmtId="0" fontId="3" fillId="0" borderId="0" xfId="40" applyAlignment="1">
      <alignment horizontal="left"/>
    </xf>
    <xf numFmtId="167" fontId="3" fillId="0" borderId="0" xfId="40" applyNumberFormat="1" applyAlignment="1">
      <alignment horizontal="center"/>
    </xf>
    <xf numFmtId="2" fontId="3" fillId="0" borderId="0" xfId="40" applyNumberFormat="1" applyAlignment="1">
      <alignment horizontal="center"/>
    </xf>
    <xf numFmtId="1" fontId="26" fillId="5" borderId="2" xfId="40" applyNumberFormat="1" applyFont="1" applyFill="1" applyBorder="1" applyAlignment="1" applyProtection="1">
      <alignment horizontal="center" vertical="center"/>
      <protection locked="0"/>
    </xf>
    <xf numFmtId="165" fontId="26" fillId="5" borderId="2" xfId="21" applyNumberFormat="1" applyFont="1" applyFill="1" applyBorder="1" applyAlignment="1" applyProtection="1">
      <alignment horizontal="center" vertical="center"/>
      <protection locked="0"/>
    </xf>
    <xf numFmtId="165" fontId="27" fillId="5" borderId="2" xfId="21" applyNumberFormat="1" applyFont="1" applyFill="1" applyBorder="1" applyAlignment="1">
      <alignment horizontal="center" vertical="center"/>
    </xf>
    <xf numFmtId="165" fontId="27" fillId="5" borderId="2" xfId="40" applyNumberFormat="1" applyFont="1" applyFill="1" applyBorder="1" applyAlignment="1">
      <alignment horizontal="center" vertical="center"/>
    </xf>
    <xf numFmtId="0" fontId="3" fillId="4" borderId="0" xfId="40" applyFill="1" applyAlignment="1">
      <alignment horizontal="center"/>
    </xf>
    <xf numFmtId="165" fontId="3" fillId="5" borderId="2" xfId="21" applyNumberFormat="1" applyFill="1" applyBorder="1" applyAlignment="1" applyProtection="1">
      <alignment horizontal="center"/>
      <protection locked="0"/>
    </xf>
    <xf numFmtId="165" fontId="3" fillId="4" borderId="4" xfId="21" applyNumberFormat="1" applyFill="1" applyBorder="1" applyAlignment="1">
      <alignment horizontal="center"/>
    </xf>
    <xf numFmtId="0" fontId="3" fillId="0" borderId="0" xfId="40" applyAlignment="1">
      <alignment horizontal="center" vertical="center"/>
    </xf>
    <xf numFmtId="165" fontId="3" fillId="4" borderId="2" xfId="40" applyNumberFormat="1" applyFill="1" applyBorder="1" applyAlignment="1">
      <alignment horizontal="center" vertical="center"/>
    </xf>
    <xf numFmtId="1" fontId="3" fillId="0" borderId="0" xfId="40" applyNumberFormat="1" applyAlignment="1">
      <alignment horizontal="center"/>
    </xf>
    <xf numFmtId="0" fontId="3" fillId="4" borderId="0" xfId="40" applyFill="1" applyAlignment="1">
      <alignment horizontal="center" vertical="center"/>
    </xf>
    <xf numFmtId="0" fontId="3" fillId="5" borderId="0" xfId="40" applyFill="1" applyAlignment="1" applyProtection="1">
      <alignment horizontal="center" vertical="center"/>
      <protection locked="0"/>
    </xf>
    <xf numFmtId="0" fontId="26" fillId="4" borderId="0" xfId="40" applyFont="1" applyFill="1" applyAlignment="1">
      <alignment horizontal="center" vertical="center"/>
    </xf>
    <xf numFmtId="1" fontId="26" fillId="5" borderId="0" xfId="40" applyNumberFormat="1" applyFont="1" applyFill="1" applyAlignment="1" applyProtection="1">
      <alignment horizontal="center" vertical="center"/>
      <protection locked="0"/>
    </xf>
    <xf numFmtId="2" fontId="3" fillId="0" borderId="0" xfId="40" applyNumberFormat="1"/>
    <xf numFmtId="0" fontId="3" fillId="0" borderId="66" xfId="40" applyBorder="1"/>
    <xf numFmtId="0" fontId="3" fillId="0" borderId="67" xfId="40" applyBorder="1"/>
    <xf numFmtId="165" fontId="3" fillId="0" borderId="67" xfId="40" applyNumberFormat="1" applyBorder="1" applyAlignment="1">
      <alignment horizontal="center"/>
    </xf>
    <xf numFmtId="165" fontId="3" fillId="0" borderId="68" xfId="40" applyNumberFormat="1" applyBorder="1" applyAlignment="1">
      <alignment horizontal="center"/>
    </xf>
    <xf numFmtId="165" fontId="27" fillId="5" borderId="0" xfId="40" applyNumberFormat="1" applyFont="1" applyFill="1" applyAlignment="1">
      <alignment horizontal="center" vertical="center"/>
    </xf>
    <xf numFmtId="0" fontId="3" fillId="0" borderId="69" xfId="40" applyBorder="1"/>
    <xf numFmtId="167" fontId="150" fillId="0" borderId="0" xfId="40" applyNumberFormat="1" applyFont="1" applyAlignment="1">
      <alignment horizontal="center" vertical="center"/>
    </xf>
    <xf numFmtId="0" fontId="3" fillId="0" borderId="70" xfId="40" applyBorder="1"/>
    <xf numFmtId="165" fontId="27" fillId="4" borderId="0" xfId="40" applyNumberFormat="1" applyFont="1" applyFill="1" applyAlignment="1">
      <alignment horizontal="center" vertical="center"/>
    </xf>
    <xf numFmtId="165" fontId="3" fillId="0" borderId="0" xfId="40" applyNumberFormat="1" applyAlignment="1">
      <alignment horizontal="center" vertical="center"/>
    </xf>
    <xf numFmtId="165" fontId="3" fillId="4" borderId="0" xfId="40" applyNumberFormat="1" applyFill="1" applyAlignment="1">
      <alignment horizontal="center" vertical="center"/>
    </xf>
    <xf numFmtId="165" fontId="3" fillId="0" borderId="0" xfId="40" applyNumberFormat="1" applyAlignment="1">
      <alignment horizontal="center"/>
    </xf>
    <xf numFmtId="165" fontId="26" fillId="4" borderId="0" xfId="40" applyNumberFormat="1" applyFont="1" applyFill="1" applyAlignment="1">
      <alignment horizontal="center" vertical="center"/>
    </xf>
    <xf numFmtId="0" fontId="25" fillId="0" borderId="0" xfId="40" applyFont="1"/>
    <xf numFmtId="1" fontId="3" fillId="4" borderId="0" xfId="40" applyNumberFormat="1" applyFill="1" applyAlignment="1">
      <alignment horizontal="center" vertical="center"/>
    </xf>
    <xf numFmtId="0" fontId="3" fillId="4" borderId="0" xfId="40" applyFill="1"/>
    <xf numFmtId="167" fontId="26" fillId="0" borderId="0" xfId="40" applyNumberFormat="1" applyFont="1" applyAlignment="1">
      <alignment horizontal="center" vertical="center"/>
    </xf>
    <xf numFmtId="165" fontId="3" fillId="4" borderId="72" xfId="40" applyNumberFormat="1" applyFill="1" applyBorder="1" applyAlignment="1">
      <alignment horizontal="center"/>
    </xf>
    <xf numFmtId="0" fontId="3" fillId="0" borderId="0" xfId="40" applyAlignment="1">
      <alignment horizontal="right"/>
    </xf>
    <xf numFmtId="0" fontId="20" fillId="0" borderId="0" xfId="40" applyFont="1" applyAlignment="1">
      <alignment horizontal="center"/>
    </xf>
    <xf numFmtId="0" fontId="3" fillId="4" borderId="0" xfId="40" applyFill="1" applyAlignment="1">
      <alignment horizontal="left"/>
    </xf>
    <xf numFmtId="167" fontId="3" fillId="0" borderId="0" xfId="40" applyNumberFormat="1"/>
    <xf numFmtId="0" fontId="20" fillId="4" borderId="0" xfId="40" applyFont="1" applyFill="1" applyAlignment="1">
      <alignment horizontal="center"/>
    </xf>
    <xf numFmtId="0" fontId="3" fillId="0" borderId="71" xfId="40" applyBorder="1"/>
    <xf numFmtId="0" fontId="3" fillId="0" borderId="72" xfId="40" applyBorder="1"/>
    <xf numFmtId="0" fontId="3" fillId="0" borderId="73" xfId="40" applyBorder="1"/>
    <xf numFmtId="165" fontId="3" fillId="5" borderId="0" xfId="40" applyNumberFormat="1" applyFill="1" applyAlignment="1" applyProtection="1">
      <alignment horizontal="center"/>
      <protection locked="0"/>
    </xf>
    <xf numFmtId="0" fontId="49" fillId="0" borderId="2" xfId="21" applyFont="1" applyBorder="1" applyAlignment="1">
      <alignment horizontal="center"/>
    </xf>
    <xf numFmtId="0" fontId="3" fillId="5" borderId="0" xfId="40" applyFill="1" applyAlignment="1" applyProtection="1">
      <alignment horizontal="center"/>
      <protection locked="0"/>
    </xf>
    <xf numFmtId="0" fontId="30" fillId="0" borderId="2" xfId="21" applyFont="1" applyBorder="1" applyAlignment="1">
      <alignment horizontal="center"/>
    </xf>
    <xf numFmtId="2" fontId="30" fillId="0" borderId="2" xfId="21" applyNumberFormat="1" applyFont="1" applyBorder="1" applyAlignment="1">
      <alignment horizontal="center"/>
    </xf>
    <xf numFmtId="2" fontId="8" fillId="0" borderId="2" xfId="21" applyNumberFormat="1" applyFont="1" applyBorder="1" applyAlignment="1">
      <alignment horizontal="center"/>
    </xf>
    <xf numFmtId="0" fontId="30" fillId="0" borderId="0" xfId="83" applyFont="1"/>
    <xf numFmtId="0" fontId="32" fillId="0" borderId="0" xfId="40" applyFont="1" applyAlignment="1">
      <alignment horizontal="left"/>
    </xf>
    <xf numFmtId="0" fontId="14" fillId="0" borderId="0" xfId="40" applyFont="1"/>
    <xf numFmtId="0" fontId="14" fillId="0" borderId="0" xfId="40" applyFont="1" applyAlignment="1">
      <alignment horizontal="center"/>
    </xf>
    <xf numFmtId="0" fontId="30" fillId="0" borderId="0" xfId="83" applyFont="1" applyAlignment="1">
      <alignment vertical="center"/>
    </xf>
    <xf numFmtId="0" fontId="13" fillId="0" borderId="0" xfId="40" applyFont="1" applyAlignment="1">
      <alignment horizontal="center"/>
    </xf>
    <xf numFmtId="0" fontId="20" fillId="0" borderId="0" xfId="40" applyFont="1"/>
    <xf numFmtId="167" fontId="3" fillId="4" borderId="72" xfId="40" applyNumberFormat="1" applyFill="1" applyBorder="1" applyAlignment="1">
      <alignment horizontal="center" vertical="center"/>
    </xf>
    <xf numFmtId="0" fontId="20" fillId="4" borderId="70" xfId="40" applyFont="1" applyFill="1" applyBorder="1"/>
    <xf numFmtId="0" fontId="21" fillId="0" borderId="100" xfId="40" applyFont="1" applyBorder="1" applyAlignment="1">
      <alignment horizontal="left" vertical="center"/>
    </xf>
    <xf numFmtId="0" fontId="21" fillId="0" borderId="95" xfId="40" applyFont="1" applyBorder="1" applyAlignment="1">
      <alignment horizontal="left" vertical="center"/>
    </xf>
    <xf numFmtId="0" fontId="21" fillId="0" borderId="80" xfId="40" applyFont="1" applyBorder="1" applyAlignment="1">
      <alignment horizontal="left" vertical="center"/>
    </xf>
    <xf numFmtId="0" fontId="21" fillId="0" borderId="0" xfId="40" applyFont="1" applyAlignment="1">
      <alignment horizontal="right" vertical="center"/>
    </xf>
    <xf numFmtId="0" fontId="22" fillId="0" borderId="5" xfId="40" applyFont="1" applyBorder="1"/>
    <xf numFmtId="0" fontId="22" fillId="0" borderId="6" xfId="40" applyFont="1" applyBorder="1"/>
    <xf numFmtId="0" fontId="22" fillId="0" borderId="67" xfId="40" applyFont="1" applyBorder="1"/>
    <xf numFmtId="0" fontId="21" fillId="4" borderId="70" xfId="40" applyFont="1" applyFill="1" applyBorder="1" applyAlignment="1">
      <alignment horizontal="left" vertical="center"/>
    </xf>
    <xf numFmtId="0" fontId="21" fillId="4" borderId="73" xfId="40" applyFont="1" applyFill="1" applyBorder="1" applyAlignment="1">
      <alignment horizontal="left" vertical="center"/>
    </xf>
    <xf numFmtId="0" fontId="21" fillId="4" borderId="73" xfId="40" applyFont="1" applyFill="1" applyBorder="1" applyAlignment="1">
      <alignment horizontal="left"/>
    </xf>
    <xf numFmtId="0" fontId="47" fillId="0" borderId="2" xfId="21" applyFont="1" applyBorder="1"/>
    <xf numFmtId="0" fontId="22" fillId="3" borderId="2" xfId="29" applyFont="1" applyFill="1" applyBorder="1" applyAlignment="1">
      <alignment horizontal="center" vertical="center"/>
    </xf>
    <xf numFmtId="2" fontId="8" fillId="0" borderId="0" xfId="4" applyNumberFormat="1" applyFont="1" applyAlignment="1">
      <alignment horizontal="center"/>
    </xf>
    <xf numFmtId="0" fontId="3" fillId="0" borderId="72" xfId="29" applyBorder="1" applyAlignment="1">
      <alignment horizontal="left" vertical="center"/>
    </xf>
    <xf numFmtId="165" fontId="3" fillId="0" borderId="72" xfId="29" applyNumberFormat="1" applyBorder="1" applyAlignment="1">
      <alignment vertical="center"/>
    </xf>
    <xf numFmtId="1" fontId="3" fillId="0" borderId="72" xfId="29" applyNumberFormat="1" applyBorder="1" applyAlignment="1">
      <alignment horizontal="center" vertical="center"/>
    </xf>
    <xf numFmtId="0" fontId="3" fillId="0" borderId="72" xfId="29" applyBorder="1" applyAlignment="1">
      <alignment vertical="center"/>
    </xf>
    <xf numFmtId="0" fontId="20" fillId="0" borderId="120" xfId="125" applyFont="1" applyBorder="1" applyAlignment="1">
      <alignment horizontal="center"/>
    </xf>
    <xf numFmtId="0" fontId="21" fillId="0" borderId="59" xfId="125" applyFont="1" applyBorder="1"/>
    <xf numFmtId="0" fontId="3" fillId="0" borderId="60" xfId="125" applyBorder="1"/>
    <xf numFmtId="0" fontId="5" fillId="2" borderId="51" xfId="2" applyFont="1" applyFill="1" applyBorder="1" applyAlignment="1">
      <alignment horizontal="center" vertical="center"/>
    </xf>
    <xf numFmtId="0" fontId="5" fillId="2" borderId="51" xfId="2" applyFont="1" applyFill="1" applyBorder="1" applyAlignment="1">
      <alignment horizontal="center" vertical="center" wrapText="1"/>
    </xf>
    <xf numFmtId="0" fontId="22" fillId="0" borderId="19" xfId="2" applyFont="1" applyBorder="1" applyProtection="1">
      <protection locked="0"/>
    </xf>
    <xf numFmtId="0" fontId="22" fillId="0" borderId="106" xfId="2" applyFont="1" applyBorder="1"/>
    <xf numFmtId="10" fontId="22" fillId="0" borderId="101" xfId="2" applyNumberFormat="1" applyFont="1" applyBorder="1" applyAlignment="1" applyProtection="1">
      <alignment horizontal="center"/>
      <protection locked="0"/>
    </xf>
    <xf numFmtId="49" fontId="55" fillId="4" borderId="52" xfId="2" applyNumberFormat="1" applyFont="1" applyFill="1" applyBorder="1" applyAlignment="1" applyProtection="1">
      <alignment horizontal="center" vertical="center"/>
      <protection locked="0"/>
    </xf>
    <xf numFmtId="165" fontId="55" fillId="4" borderId="52" xfId="2" applyNumberFormat="1" applyFont="1" applyFill="1" applyBorder="1" applyAlignment="1" applyProtection="1">
      <alignment horizontal="center" vertical="center"/>
      <protection locked="0"/>
    </xf>
    <xf numFmtId="165" fontId="55" fillId="0" borderId="52" xfId="2" applyNumberFormat="1" applyFont="1" applyBorder="1" applyAlignment="1" applyProtection="1">
      <alignment horizontal="center" vertical="center"/>
      <protection locked="0"/>
    </xf>
    <xf numFmtId="2" fontId="55" fillId="0" borderId="52" xfId="2" applyNumberFormat="1" applyFont="1" applyBorder="1" applyAlignment="1" applyProtection="1">
      <alignment horizontal="center" vertical="center"/>
      <protection locked="0"/>
    </xf>
    <xf numFmtId="167" fontId="55" fillId="0" borderId="52" xfId="2" applyNumberFormat="1" applyFont="1" applyBorder="1" applyAlignment="1" applyProtection="1">
      <alignment horizontal="center" vertical="center"/>
      <protection locked="0"/>
    </xf>
    <xf numFmtId="165" fontId="55" fillId="0" borderId="52" xfId="2" applyNumberFormat="1" applyFont="1" applyBorder="1" applyAlignment="1">
      <alignment horizontal="center" vertical="center"/>
    </xf>
    <xf numFmtId="0" fontId="22" fillId="4" borderId="51" xfId="2" applyFont="1" applyFill="1" applyBorder="1" applyAlignment="1">
      <alignment vertical="center"/>
    </xf>
    <xf numFmtId="165" fontId="22" fillId="0" borderId="52" xfId="2" applyNumberFormat="1" applyFont="1" applyBorder="1" applyAlignment="1">
      <alignment horizontal="center" vertical="center"/>
    </xf>
    <xf numFmtId="0" fontId="22" fillId="0" borderId="51" xfId="2" applyFont="1" applyBorder="1" applyAlignment="1">
      <alignment vertical="center"/>
    </xf>
    <xf numFmtId="0" fontId="48" fillId="0" borderId="106" xfId="21" applyFont="1" applyBorder="1"/>
    <xf numFmtId="0" fontId="48" fillId="0" borderId="108" xfId="21" applyFont="1" applyBorder="1"/>
    <xf numFmtId="0" fontId="48" fillId="0" borderId="168" xfId="21" applyFont="1" applyBorder="1"/>
    <xf numFmtId="0" fontId="5" fillId="4" borderId="2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 applyProtection="1">
      <alignment horizontal="center" vertical="center"/>
      <protection locked="0"/>
    </xf>
    <xf numFmtId="0" fontId="5" fillId="4" borderId="2" xfId="2" applyFont="1" applyFill="1" applyBorder="1" applyAlignment="1">
      <alignment horizontal="center" vertical="center"/>
    </xf>
    <xf numFmtId="0" fontId="5" fillId="4" borderId="52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22" fillId="0" borderId="67" xfId="21" applyFont="1" applyBorder="1"/>
    <xf numFmtId="0" fontId="22" fillId="0" borderId="109" xfId="21" applyFont="1" applyBorder="1"/>
    <xf numFmtId="0" fontId="22" fillId="0" borderId="6" xfId="21" applyFont="1" applyBorder="1"/>
    <xf numFmtId="0" fontId="22" fillId="0" borderId="102" xfId="21" applyFont="1" applyBorder="1"/>
    <xf numFmtId="0" fontId="22" fillId="0" borderId="110" xfId="21" applyFont="1" applyBorder="1"/>
    <xf numFmtId="0" fontId="22" fillId="0" borderId="19" xfId="21" applyFont="1" applyBorder="1"/>
    <xf numFmtId="0" fontId="20" fillId="2" borderId="2" xfId="2" applyFont="1" applyFill="1" applyBorder="1" applyAlignment="1">
      <alignment horizontal="center" vertical="center"/>
    </xf>
    <xf numFmtId="0" fontId="3" fillId="0" borderId="2" xfId="2" applyBorder="1" applyAlignment="1">
      <alignment horizontal="center"/>
    </xf>
    <xf numFmtId="0" fontId="56" fillId="0" borderId="106" xfId="1" applyFont="1" applyBorder="1" applyAlignment="1">
      <alignment horizontal="center" vertical="justify"/>
    </xf>
    <xf numFmtId="0" fontId="56" fillId="0" borderId="0" xfId="1" applyFont="1" applyAlignment="1">
      <alignment horizontal="center" vertical="justify"/>
    </xf>
    <xf numFmtId="0" fontId="56" fillId="0" borderId="101" xfId="1" applyFont="1" applyBorder="1" applyAlignment="1">
      <alignment horizontal="center" vertical="justify"/>
    </xf>
    <xf numFmtId="0" fontId="56" fillId="0" borderId="106" xfId="1" applyFont="1" applyBorder="1" applyAlignment="1">
      <alignment horizontal="right" vertical="justify"/>
    </xf>
    <xf numFmtId="0" fontId="56" fillId="0" borderId="0" xfId="1" applyFont="1" applyAlignment="1">
      <alignment horizontal="right" vertical="justify"/>
    </xf>
    <xf numFmtId="0" fontId="56" fillId="0" borderId="101" xfId="1" applyFont="1" applyBorder="1" applyAlignment="1">
      <alignment horizontal="right" vertical="justify"/>
    </xf>
    <xf numFmtId="0" fontId="56" fillId="0" borderId="2" xfId="32" applyFont="1" applyBorder="1" applyAlignment="1">
      <alignment horizontal="center" vertical="center"/>
    </xf>
    <xf numFmtId="0" fontId="5" fillId="2" borderId="2" xfId="22" applyFont="1" applyFill="1" applyBorder="1" applyAlignment="1">
      <alignment horizontal="center"/>
    </xf>
    <xf numFmtId="0" fontId="21" fillId="2" borderId="2" xfId="22" applyFont="1" applyFill="1" applyBorder="1" applyAlignment="1">
      <alignment horizontal="center"/>
    </xf>
    <xf numFmtId="0" fontId="5" fillId="3" borderId="2" xfId="29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1" fillId="0" borderId="5" xfId="14" applyBorder="1" applyAlignment="1">
      <alignment horizontal="center"/>
    </xf>
    <xf numFmtId="0" fontId="21" fillId="2" borderId="51" xfId="22" applyFont="1" applyFill="1" applyBorder="1" applyAlignment="1">
      <alignment horizontal="center"/>
    </xf>
    <xf numFmtId="0" fontId="3" fillId="0" borderId="51" xfId="22" applyBorder="1" applyAlignment="1">
      <alignment vertical="center"/>
    </xf>
    <xf numFmtId="0" fontId="21" fillId="2" borderId="52" xfId="22" applyFont="1" applyFill="1" applyBorder="1" applyAlignment="1">
      <alignment vertical="center"/>
    </xf>
    <xf numFmtId="0" fontId="3" fillId="0" borderId="51" xfId="22" applyBorder="1" applyAlignment="1">
      <alignment horizontal="center" vertical="center"/>
    </xf>
    <xf numFmtId="0" fontId="3" fillId="0" borderId="52" xfId="22" applyBorder="1" applyAlignment="1">
      <alignment horizontal="center" vertical="center"/>
    </xf>
    <xf numFmtId="182" fontId="27" fillId="0" borderId="52" xfId="22" applyNumberFormat="1" applyFont="1" applyBorder="1" applyAlignment="1">
      <alignment horizontal="center" vertical="center"/>
    </xf>
    <xf numFmtId="182" fontId="3" fillId="4" borderId="52" xfId="22" applyNumberFormat="1" applyFill="1" applyBorder="1" applyAlignment="1">
      <alignment horizontal="center" vertical="center"/>
    </xf>
    <xf numFmtId="182" fontId="3" fillId="0" borderId="52" xfId="22" applyNumberFormat="1" applyBorder="1" applyAlignment="1">
      <alignment horizontal="center" vertical="center"/>
    </xf>
    <xf numFmtId="0" fontId="3" fillId="2" borderId="107" xfId="22" applyFill="1" applyBorder="1"/>
    <xf numFmtId="0" fontId="3" fillId="2" borderId="102" xfId="22" applyFill="1" applyBorder="1"/>
    <xf numFmtId="0" fontId="21" fillId="2" borderId="106" xfId="22" applyFont="1" applyFill="1" applyBorder="1"/>
    <xf numFmtId="0" fontId="3" fillId="2" borderId="101" xfId="22" applyFill="1" applyBorder="1"/>
    <xf numFmtId="0" fontId="3" fillId="2" borderId="44" xfId="22" applyFill="1" applyBorder="1"/>
    <xf numFmtId="0" fontId="5" fillId="3" borderId="52" xfId="29" applyFont="1" applyFill="1" applyBorder="1" applyAlignment="1">
      <alignment horizontal="center" vertical="center"/>
    </xf>
    <xf numFmtId="0" fontId="5" fillId="3" borderId="51" xfId="29" applyFont="1" applyFill="1" applyBorder="1" applyAlignment="1">
      <alignment horizontal="center" vertical="center"/>
    </xf>
    <xf numFmtId="0" fontId="22" fillId="3" borderId="51" xfId="29" applyFont="1" applyFill="1" applyBorder="1" applyAlignment="1">
      <alignment horizontal="center" vertical="center"/>
    </xf>
    <xf numFmtId="0" fontId="22" fillId="3" borderId="52" xfId="29" applyFont="1" applyFill="1" applyBorder="1" applyAlignment="1">
      <alignment horizontal="center" vertical="center"/>
    </xf>
    <xf numFmtId="0" fontId="3" fillId="0" borderId="51" xfId="29" applyBorder="1" applyAlignment="1">
      <alignment horizontal="center" vertical="center"/>
    </xf>
    <xf numFmtId="165" fontId="27" fillId="0" borderId="52" xfId="29" applyNumberFormat="1" applyFont="1" applyBorder="1" applyAlignment="1">
      <alignment horizontal="center" vertical="center"/>
    </xf>
    <xf numFmtId="165" fontId="3" fillId="4" borderId="52" xfId="29" applyNumberFormat="1" applyFill="1" applyBorder="1" applyAlignment="1">
      <alignment horizontal="center" vertical="center"/>
    </xf>
    <xf numFmtId="165" fontId="3" fillId="0" borderId="52" xfId="29" applyNumberFormat="1" applyBorder="1" applyAlignment="1">
      <alignment horizontal="center" vertical="center"/>
    </xf>
    <xf numFmtId="0" fontId="3" fillId="0" borderId="107" xfId="29" applyBorder="1" applyAlignment="1">
      <alignment horizontal="center"/>
    </xf>
    <xf numFmtId="165" fontId="3" fillId="0" borderId="102" xfId="29" applyNumberFormat="1" applyBorder="1" applyAlignment="1">
      <alignment horizontal="center"/>
    </xf>
    <xf numFmtId="0" fontId="3" fillId="0" borderId="43" xfId="29" applyBorder="1" applyAlignment="1">
      <alignment horizontal="left" vertical="center"/>
    </xf>
    <xf numFmtId="0" fontId="3" fillId="0" borderId="44" xfId="29" applyBorder="1" applyAlignment="1">
      <alignment vertical="center"/>
    </xf>
    <xf numFmtId="0" fontId="30" fillId="0" borderId="101" xfId="15" applyFont="1" applyBorder="1"/>
    <xf numFmtId="0" fontId="31" fillId="0" borderId="106" xfId="21" applyFont="1" applyBorder="1"/>
    <xf numFmtId="0" fontId="21" fillId="0" borderId="170" xfId="21" applyFont="1" applyBorder="1" applyAlignment="1">
      <alignment horizontal="center"/>
    </xf>
    <xf numFmtId="0" fontId="31" fillId="0" borderId="108" xfId="21" applyFont="1" applyBorder="1" applyAlignment="1">
      <alignment vertical="center"/>
    </xf>
    <xf numFmtId="0" fontId="31" fillId="0" borderId="168" xfId="21" applyFont="1" applyBorder="1" applyAlignment="1">
      <alignment vertical="center"/>
    </xf>
    <xf numFmtId="0" fontId="3" fillId="4" borderId="2" xfId="2" applyFill="1" applyBorder="1" applyAlignment="1" applyProtection="1">
      <alignment horizontal="center"/>
      <protection locked="0"/>
    </xf>
    <xf numFmtId="0" fontId="3" fillId="4" borderId="2" xfId="2" applyFill="1" applyBorder="1" applyAlignment="1">
      <alignment horizontal="center"/>
    </xf>
    <xf numFmtId="165" fontId="3" fillId="4" borderId="2" xfId="2" applyNumberFormat="1" applyFill="1" applyBorder="1" applyAlignment="1" applyProtection="1">
      <alignment horizontal="center"/>
      <protection locked="0"/>
    </xf>
    <xf numFmtId="1" fontId="3" fillId="4" borderId="2" xfId="2" applyNumberFormat="1" applyFill="1" applyBorder="1" applyAlignment="1">
      <alignment horizontal="center"/>
    </xf>
    <xf numFmtId="0" fontId="22" fillId="4" borderId="2" xfId="2" applyFont="1" applyFill="1" applyBorder="1" applyAlignment="1">
      <alignment horizontal="center" vertical="center"/>
    </xf>
    <xf numFmtId="169" fontId="3" fillId="0" borderId="4" xfId="2" applyNumberFormat="1" applyBorder="1"/>
    <xf numFmtId="169" fontId="3" fillId="0" borderId="5" xfId="2" applyNumberFormat="1" applyBorder="1"/>
    <xf numFmtId="0" fontId="5" fillId="0" borderId="19" xfId="2" applyFont="1" applyBorder="1" applyAlignment="1">
      <alignment vertical="center"/>
    </xf>
    <xf numFmtId="0" fontId="20" fillId="2" borderId="51" xfId="2" applyFont="1" applyFill="1" applyBorder="1" applyAlignment="1">
      <alignment horizontal="center" vertical="center"/>
    </xf>
    <xf numFmtId="169" fontId="3" fillId="0" borderId="19" xfId="2" applyNumberFormat="1" applyBorder="1"/>
    <xf numFmtId="0" fontId="4" fillId="0" borderId="52" xfId="2" applyFont="1" applyBorder="1" applyAlignment="1">
      <alignment horizontal="center" vertical="center"/>
    </xf>
    <xf numFmtId="0" fontId="3" fillId="0" borderId="52" xfId="2" applyBorder="1" applyAlignment="1">
      <alignment horizontal="center"/>
    </xf>
    <xf numFmtId="0" fontId="3" fillId="0" borderId="52" xfId="2" applyBorder="1" applyAlignment="1" applyProtection="1">
      <alignment horizontal="center"/>
      <protection locked="0"/>
    </xf>
    <xf numFmtId="165" fontId="20" fillId="4" borderId="52" xfId="2" applyNumberFormat="1" applyFont="1" applyFill="1" applyBorder="1" applyAlignment="1">
      <alignment horizontal="center"/>
    </xf>
    <xf numFmtId="0" fontId="3" fillId="2" borderId="51" xfId="2" applyFill="1" applyBorder="1" applyAlignment="1">
      <alignment horizontal="center" vertical="center"/>
    </xf>
    <xf numFmtId="0" fontId="20" fillId="2" borderId="52" xfId="2" applyFont="1" applyFill="1" applyBorder="1" applyAlignment="1">
      <alignment horizontal="center" vertical="center"/>
    </xf>
    <xf numFmtId="0" fontId="3" fillId="0" borderId="51" xfId="2" applyBorder="1" applyAlignment="1">
      <alignment horizontal="center"/>
    </xf>
    <xf numFmtId="0" fontId="3" fillId="0" borderId="52" xfId="2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3" fillId="2" borderId="51" xfId="2" applyFill="1" applyBorder="1"/>
    <xf numFmtId="0" fontId="3" fillId="4" borderId="52" xfId="2" applyFill="1" applyBorder="1" applyAlignment="1" applyProtection="1">
      <alignment horizontal="center"/>
      <protection locked="0"/>
    </xf>
    <xf numFmtId="0" fontId="3" fillId="4" borderId="52" xfId="2" applyFill="1" applyBorder="1" applyAlignment="1">
      <alignment horizontal="center"/>
    </xf>
    <xf numFmtId="165" fontId="3" fillId="4" borderId="52" xfId="2" applyNumberFormat="1" applyFill="1" applyBorder="1" applyAlignment="1" applyProtection="1">
      <alignment horizontal="center"/>
      <protection locked="0"/>
    </xf>
    <xf numFmtId="1" fontId="3" fillId="4" borderId="52" xfId="2" applyNumberFormat="1" applyFill="1" applyBorder="1" applyAlignment="1">
      <alignment horizontal="center"/>
    </xf>
    <xf numFmtId="0" fontId="22" fillId="4" borderId="51" xfId="2" applyFont="1" applyFill="1" applyBorder="1" applyAlignment="1">
      <alignment horizontal="center" vertical="center"/>
    </xf>
    <xf numFmtId="0" fontId="22" fillId="4" borderId="52" xfId="2" applyFont="1" applyFill="1" applyBorder="1" applyAlignment="1">
      <alignment horizontal="center" vertical="center"/>
    </xf>
    <xf numFmtId="0" fontId="22" fillId="4" borderId="52" xfId="2" applyFont="1" applyFill="1" applyBorder="1" applyAlignment="1">
      <alignment vertical="center"/>
    </xf>
    <xf numFmtId="0" fontId="3" fillId="4" borderId="51" xfId="2" applyFill="1" applyBorder="1" applyAlignment="1">
      <alignment horizontal="center" vertical="center"/>
    </xf>
    <xf numFmtId="0" fontId="3" fillId="4" borderId="52" xfId="2" applyFill="1" applyBorder="1"/>
    <xf numFmtId="0" fontId="22" fillId="4" borderId="52" xfId="2" applyFont="1" applyFill="1" applyBorder="1"/>
    <xf numFmtId="0" fontId="30" fillId="0" borderId="18" xfId="14" applyFont="1" applyBorder="1"/>
    <xf numFmtId="0" fontId="30" fillId="0" borderId="19" xfId="14" applyFont="1" applyBorder="1"/>
    <xf numFmtId="0" fontId="31" fillId="0" borderId="108" xfId="21" applyFont="1" applyBorder="1"/>
    <xf numFmtId="0" fontId="31" fillId="0" borderId="168" xfId="21" applyFont="1" applyBorder="1"/>
    <xf numFmtId="0" fontId="61" fillId="0" borderId="92" xfId="29" applyFont="1" applyBorder="1" applyAlignment="1">
      <alignment horizontal="center" vertical="center"/>
    </xf>
    <xf numFmtId="0" fontId="61" fillId="0" borderId="49" xfId="29" applyFont="1" applyBorder="1" applyAlignment="1">
      <alignment horizontal="center" vertical="center"/>
    </xf>
    <xf numFmtId="0" fontId="57" fillId="0" borderId="5" xfId="32" applyFont="1" applyBorder="1" applyAlignment="1">
      <alignment vertical="center"/>
    </xf>
    <xf numFmtId="0" fontId="60" fillId="0" borderId="53" xfId="29" applyFont="1" applyBorder="1" applyAlignment="1">
      <alignment horizontal="center"/>
    </xf>
    <xf numFmtId="0" fontId="60" fillId="0" borderId="98" xfId="29" applyFont="1" applyBorder="1" applyAlignment="1">
      <alignment horizontal="center"/>
    </xf>
    <xf numFmtId="0" fontId="56" fillId="0" borderId="49" xfId="1" applyFont="1" applyBorder="1" applyAlignment="1">
      <alignment horizontal="center" vertical="justify"/>
    </xf>
    <xf numFmtId="0" fontId="56" fillId="0" borderId="51" xfId="1" applyFont="1" applyBorder="1" applyAlignment="1">
      <alignment horizontal="center" vertical="justify"/>
    </xf>
    <xf numFmtId="0" fontId="56" fillId="0" borderId="2" xfId="1" applyFont="1" applyBorder="1" applyAlignment="1">
      <alignment horizontal="center" vertical="center"/>
    </xf>
    <xf numFmtId="0" fontId="20" fillId="4" borderId="5" xfId="4" applyFont="1" applyFill="1" applyBorder="1"/>
    <xf numFmtId="0" fontId="3" fillId="0" borderId="107" xfId="2" applyBorder="1"/>
    <xf numFmtId="0" fontId="3" fillId="0" borderId="102" xfId="2" applyBorder="1"/>
    <xf numFmtId="0" fontId="5" fillId="4" borderId="140" xfId="33" applyFont="1" applyFill="1" applyBorder="1" applyAlignment="1">
      <alignment wrapText="1"/>
    </xf>
    <xf numFmtId="0" fontId="3" fillId="0" borderId="101" xfId="2" applyBorder="1"/>
    <xf numFmtId="0" fontId="5" fillId="4" borderId="140" xfId="2" applyFont="1" applyFill="1" applyBorder="1" applyAlignment="1">
      <alignment horizontal="center" vertical="center"/>
    </xf>
    <xf numFmtId="0" fontId="21" fillId="0" borderId="101" xfId="2" applyFont="1" applyBorder="1" applyAlignment="1">
      <alignment vertical="center" wrapText="1"/>
    </xf>
    <xf numFmtId="0" fontId="21" fillId="0" borderId="140" xfId="2" applyFont="1" applyBorder="1" applyAlignment="1">
      <alignment horizontal="center" vertical="center"/>
    </xf>
    <xf numFmtId="0" fontId="21" fillId="0" borderId="106" xfId="2" applyFont="1" applyBorder="1" applyAlignment="1">
      <alignment horizontal="center" vertical="center"/>
    </xf>
    <xf numFmtId="0" fontId="22" fillId="0" borderId="101" xfId="2" applyFont="1" applyBorder="1" applyAlignment="1">
      <alignment vertical="center" wrapText="1"/>
    </xf>
    <xf numFmtId="0" fontId="22" fillId="0" borderId="106" xfId="2" applyFont="1" applyBorder="1" applyAlignment="1">
      <alignment horizontal="right"/>
    </xf>
    <xf numFmtId="0" fontId="22" fillId="0" borderId="106" xfId="2" applyFont="1" applyBorder="1" applyAlignment="1">
      <alignment horizontal="right" vertical="center"/>
    </xf>
    <xf numFmtId="0" fontId="21" fillId="0" borderId="106" xfId="2" applyFont="1" applyBorder="1" applyAlignment="1">
      <alignment horizontal="center"/>
    </xf>
    <xf numFmtId="0" fontId="3" fillId="0" borderId="106" xfId="2" applyBorder="1" applyAlignment="1">
      <alignment horizontal="center"/>
    </xf>
    <xf numFmtId="0" fontId="3" fillId="4" borderId="140" xfId="2" applyFill="1" applyBorder="1" applyAlignment="1">
      <alignment wrapText="1"/>
    </xf>
    <xf numFmtId="0" fontId="20" fillId="4" borderId="141" xfId="2" applyFont="1" applyFill="1" applyBorder="1" applyAlignment="1">
      <alignment wrapText="1"/>
    </xf>
    <xf numFmtId="0" fontId="3" fillId="4" borderId="140" xfId="2" applyFill="1" applyBorder="1"/>
    <xf numFmtId="0" fontId="20" fillId="4" borderId="141" xfId="2" applyFont="1" applyFill="1" applyBorder="1" applyAlignment="1">
      <alignment vertical="center" wrapText="1"/>
    </xf>
    <xf numFmtId="0" fontId="3" fillId="4" borderId="141" xfId="2" applyFill="1" applyBorder="1"/>
    <xf numFmtId="0" fontId="3" fillId="4" borderId="106" xfId="2" applyFill="1" applyBorder="1" applyAlignment="1">
      <alignment wrapText="1"/>
    </xf>
    <xf numFmtId="0" fontId="3" fillId="0" borderId="106" xfId="2" applyBorder="1"/>
    <xf numFmtId="0" fontId="20" fillId="4" borderId="140" xfId="2" applyFont="1" applyFill="1" applyBorder="1" applyAlignment="1">
      <alignment vertical="center" wrapText="1"/>
    </xf>
    <xf numFmtId="0" fontId="20" fillId="4" borderId="141" xfId="2" applyFont="1" applyFill="1" applyBorder="1" applyAlignment="1">
      <alignment horizontal="center" vertical="center" wrapText="1"/>
    </xf>
    <xf numFmtId="0" fontId="22" fillId="4" borderId="140" xfId="2" applyFont="1" applyFill="1" applyBorder="1" applyAlignment="1">
      <alignment vertical="center" wrapText="1"/>
    </xf>
    <xf numFmtId="0" fontId="3" fillId="4" borderId="140" xfId="2" applyFill="1" applyBorder="1" applyAlignment="1">
      <alignment vertical="center" wrapText="1"/>
    </xf>
    <xf numFmtId="0" fontId="3" fillId="4" borderId="140" xfId="2" applyFill="1" applyBorder="1" applyAlignment="1">
      <alignment vertical="center"/>
    </xf>
    <xf numFmtId="0" fontId="3" fillId="4" borderId="141" xfId="2" applyFill="1" applyBorder="1" applyAlignment="1">
      <alignment horizontal="center" vertical="center"/>
    </xf>
    <xf numFmtId="0" fontId="5" fillId="4" borderId="107" xfId="4" applyFont="1" applyFill="1" applyBorder="1"/>
    <xf numFmtId="0" fontId="20" fillId="4" borderId="19" xfId="4" applyFont="1" applyFill="1" applyBorder="1"/>
    <xf numFmtId="0" fontId="3" fillId="0" borderId="106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43" xfId="2" applyBorder="1"/>
    <xf numFmtId="0" fontId="3" fillId="0" borderId="44" xfId="2" applyBorder="1"/>
    <xf numFmtId="0" fontId="5" fillId="4" borderId="0" xfId="2" applyFont="1" applyFill="1" applyAlignment="1">
      <alignment horizontal="right"/>
    </xf>
    <xf numFmtId="0" fontId="5" fillId="4" borderId="106" xfId="2" applyFont="1" applyFill="1" applyBorder="1" applyAlignment="1">
      <alignment horizontal="right"/>
    </xf>
    <xf numFmtId="0" fontId="5" fillId="4" borderId="106" xfId="2" applyFont="1" applyFill="1" applyBorder="1" applyAlignment="1">
      <alignment horizontal="right" wrapText="1"/>
    </xf>
    <xf numFmtId="0" fontId="1" fillId="0" borderId="19" xfId="14" applyBorder="1" applyAlignment="1">
      <alignment horizontal="center"/>
    </xf>
    <xf numFmtId="0" fontId="33" fillId="2" borderId="18" xfId="21" applyFont="1" applyFill="1" applyBorder="1" applyAlignment="1">
      <alignment vertical="center"/>
    </xf>
    <xf numFmtId="0" fontId="21" fillId="0" borderId="110" xfId="21" applyFont="1" applyBorder="1" applyAlignment="1">
      <alignment horizontal="center"/>
    </xf>
    <xf numFmtId="0" fontId="1" fillId="0" borderId="52" xfId="14" applyBorder="1" applyAlignment="1">
      <alignment horizontal="center" vertical="center"/>
    </xf>
    <xf numFmtId="0" fontId="1" fillId="0" borderId="52" xfId="14" applyBorder="1"/>
    <xf numFmtId="0" fontId="3" fillId="0" borderId="0" xfId="24" applyAlignment="1">
      <alignment horizontal="center" wrapText="1"/>
    </xf>
    <xf numFmtId="165" fontId="3" fillId="0" borderId="2" xfId="24" applyNumberFormat="1" applyBorder="1" applyAlignment="1" applyProtection="1">
      <alignment horizontal="center" vertical="center"/>
      <protection locked="0"/>
    </xf>
    <xf numFmtId="0" fontId="33" fillId="0" borderId="2" xfId="32" applyFont="1" applyBorder="1" applyAlignment="1">
      <alignment horizontal="center"/>
    </xf>
    <xf numFmtId="0" fontId="33" fillId="0" borderId="5" xfId="32" applyFont="1" applyBorder="1" applyAlignment="1">
      <alignment horizontal="center"/>
    </xf>
    <xf numFmtId="0" fontId="33" fillId="0" borderId="2" xfId="32" applyFont="1" applyBorder="1" applyAlignment="1">
      <alignment horizontal="center" wrapText="1"/>
    </xf>
    <xf numFmtId="170" fontId="22" fillId="0" borderId="0" xfId="24" applyNumberFormat="1" applyFont="1" applyAlignment="1">
      <alignment horizontal="center"/>
    </xf>
    <xf numFmtId="2" fontId="82" fillId="0" borderId="0" xfId="4" applyNumberFormat="1" applyFont="1"/>
    <xf numFmtId="0" fontId="129" fillId="0" borderId="57" xfId="24" applyFont="1" applyBorder="1" applyAlignment="1">
      <alignment vertical="center" wrapText="1"/>
    </xf>
    <xf numFmtId="0" fontId="3" fillId="0" borderId="106" xfId="24" applyBorder="1"/>
    <xf numFmtId="0" fontId="3" fillId="0" borderId="116" xfId="24" applyBorder="1"/>
    <xf numFmtId="0" fontId="5" fillId="0" borderId="106" xfId="24" applyFont="1" applyBorder="1" applyAlignment="1">
      <alignment horizontal="left"/>
    </xf>
    <xf numFmtId="0" fontId="20" fillId="0" borderId="0" xfId="24" applyFont="1"/>
    <xf numFmtId="170" fontId="22" fillId="0" borderId="101" xfId="24" applyNumberFormat="1" applyFont="1" applyBorder="1" applyAlignment="1">
      <alignment horizontal="center"/>
    </xf>
    <xf numFmtId="0" fontId="3" fillId="0" borderId="101" xfId="24" applyBorder="1" applyAlignment="1">
      <alignment horizontal="left"/>
    </xf>
    <xf numFmtId="0" fontId="33" fillId="0" borderId="107" xfId="32" applyFont="1" applyBorder="1" applyAlignment="1">
      <alignment horizontal="center"/>
    </xf>
    <xf numFmtId="0" fontId="33" fillId="0" borderId="102" xfId="32" applyFont="1" applyBorder="1" applyAlignment="1">
      <alignment horizontal="center"/>
    </xf>
    <xf numFmtId="0" fontId="33" fillId="0" borderId="43" xfId="32" applyFont="1" applyBorder="1" applyAlignment="1">
      <alignment horizontal="center"/>
    </xf>
    <xf numFmtId="0" fontId="33" fillId="0" borderId="44" xfId="32" applyFont="1" applyBorder="1" applyAlignment="1">
      <alignment horizontal="center"/>
    </xf>
    <xf numFmtId="0" fontId="33" fillId="0" borderId="51" xfId="32" applyFont="1" applyBorder="1" applyAlignment="1">
      <alignment horizontal="center"/>
    </xf>
    <xf numFmtId="0" fontId="33" fillId="0" borderId="18" xfId="32" applyFont="1" applyBorder="1" applyAlignment="1">
      <alignment horizontal="left"/>
    </xf>
    <xf numFmtId="0" fontId="3" fillId="0" borderId="106" xfId="24" applyBorder="1" applyAlignment="1">
      <alignment vertical="center" wrapText="1"/>
    </xf>
    <xf numFmtId="1" fontId="3" fillId="4" borderId="101" xfId="24" applyNumberFormat="1" applyFill="1" applyBorder="1" applyAlignment="1" applyProtection="1">
      <alignment vertical="center"/>
      <protection locked="0"/>
    </xf>
    <xf numFmtId="0" fontId="20" fillId="0" borderId="106" xfId="24" applyFont="1" applyBorder="1" applyAlignment="1">
      <alignment vertical="center" wrapText="1"/>
    </xf>
    <xf numFmtId="165" fontId="3" fillId="0" borderId="101" xfId="24" applyNumberFormat="1" applyBorder="1" applyProtection="1">
      <protection locked="0"/>
    </xf>
    <xf numFmtId="0" fontId="3" fillId="0" borderId="101" xfId="24" applyBorder="1"/>
    <xf numFmtId="0" fontId="14" fillId="0" borderId="106" xfId="4" applyFont="1" applyBorder="1"/>
    <xf numFmtId="1" fontId="14" fillId="0" borderId="177" xfId="4" applyNumberFormat="1" applyFont="1" applyBorder="1" applyAlignment="1">
      <alignment horizontal="center"/>
    </xf>
    <xf numFmtId="0" fontId="3" fillId="0" borderId="118" xfId="24" applyBorder="1"/>
    <xf numFmtId="9" fontId="3" fillId="0" borderId="119" xfId="24" applyNumberFormat="1" applyBorder="1" applyAlignment="1">
      <alignment horizontal="center"/>
    </xf>
    <xf numFmtId="0" fontId="33" fillId="0" borderId="15" xfId="24" applyFont="1" applyBorder="1" applyAlignment="1">
      <alignment vertical="top" wrapText="1"/>
    </xf>
    <xf numFmtId="0" fontId="21" fillId="0" borderId="0" xfId="24" applyFont="1" applyAlignment="1">
      <alignment vertical="center" wrapText="1"/>
    </xf>
    <xf numFmtId="0" fontId="21" fillId="0" borderId="101" xfId="24" applyFont="1" applyBorder="1" applyAlignment="1">
      <alignment vertical="center" wrapText="1"/>
    </xf>
    <xf numFmtId="0" fontId="78" fillId="0" borderId="106" xfId="7" applyFont="1" applyFill="1" applyBorder="1" applyAlignment="1" applyProtection="1"/>
    <xf numFmtId="0" fontId="13" fillId="0" borderId="108" xfId="4" applyFont="1" applyBorder="1"/>
    <xf numFmtId="0" fontId="3" fillId="0" borderId="109" xfId="24" applyBorder="1"/>
    <xf numFmtId="0" fontId="3" fillId="0" borderId="110" xfId="24" applyBorder="1"/>
    <xf numFmtId="0" fontId="0" fillId="0" borderId="115" xfId="32" applyFont="1" applyBorder="1"/>
    <xf numFmtId="0" fontId="0" fillId="0" borderId="58" xfId="32" applyFont="1" applyBorder="1"/>
    <xf numFmtId="165" fontId="2" fillId="0" borderId="18" xfId="1" applyNumberFormat="1" applyBorder="1" applyAlignment="1" applyProtection="1">
      <alignment horizontal="center" vertical="center"/>
      <protection locked="0"/>
    </xf>
    <xf numFmtId="165" fontId="2" fillId="0" borderId="19" xfId="1" applyNumberFormat="1" applyBorder="1" applyAlignment="1" applyProtection="1">
      <alignment horizontal="center" vertical="center"/>
      <protection locked="0"/>
    </xf>
    <xf numFmtId="0" fontId="3" fillId="0" borderId="0" xfId="21" applyProtection="1">
      <protection locked="0"/>
    </xf>
    <xf numFmtId="0" fontId="3" fillId="0" borderId="0" xfId="2" applyAlignment="1" applyProtection="1">
      <alignment wrapText="1"/>
      <protection locked="0"/>
    </xf>
    <xf numFmtId="0" fontId="3" fillId="0" borderId="0" xfId="21" applyAlignment="1" applyProtection="1">
      <alignment wrapText="1"/>
      <protection locked="0"/>
    </xf>
    <xf numFmtId="0" fontId="3" fillId="0" borderId="0" xfId="2" applyProtection="1">
      <protection locked="0"/>
    </xf>
    <xf numFmtId="0" fontId="2" fillId="0" borderId="0" xfId="1" applyProtection="1">
      <protection locked="0"/>
    </xf>
    <xf numFmtId="0" fontId="130" fillId="0" borderId="0" xfId="1" applyFont="1" applyProtection="1">
      <protection locked="0"/>
    </xf>
    <xf numFmtId="0" fontId="22" fillId="4" borderId="189" xfId="1" applyFont="1" applyFill="1" applyBorder="1" applyAlignment="1" applyProtection="1">
      <alignment vertical="center"/>
      <protection locked="0"/>
    </xf>
    <xf numFmtId="0" fontId="2" fillId="0" borderId="0" xfId="1" applyAlignment="1" applyProtection="1">
      <alignment wrapText="1"/>
      <protection locked="0"/>
    </xf>
    <xf numFmtId="0" fontId="21" fillId="2" borderId="0" xfId="1" applyFont="1" applyFill="1" applyAlignment="1" applyProtection="1">
      <alignment vertical="center"/>
      <protection locked="0"/>
    </xf>
    <xf numFmtId="0" fontId="22" fillId="4" borderId="67" xfId="1" applyFont="1" applyFill="1" applyBorder="1" applyAlignment="1" applyProtection="1">
      <alignment vertical="center"/>
      <protection locked="0"/>
    </xf>
    <xf numFmtId="0" fontId="22" fillId="4" borderId="0" xfId="1" applyFont="1" applyFill="1" applyAlignment="1" applyProtection="1">
      <alignment vertical="center"/>
      <protection locked="0"/>
    </xf>
    <xf numFmtId="0" fontId="22" fillId="4" borderId="192" xfId="1" applyFont="1" applyFill="1" applyBorder="1" applyAlignment="1" applyProtection="1">
      <alignment vertical="center"/>
      <protection locked="0"/>
    </xf>
    <xf numFmtId="0" fontId="22" fillId="4" borderId="66" xfId="1" applyFont="1" applyFill="1" applyBorder="1" applyAlignment="1" applyProtection="1">
      <alignment vertical="center"/>
      <protection locked="0"/>
    </xf>
    <xf numFmtId="0" fontId="22" fillId="0" borderId="192" xfId="1" applyFont="1" applyBorder="1" applyProtection="1">
      <protection locked="0"/>
    </xf>
    <xf numFmtId="0" fontId="5" fillId="4" borderId="192" xfId="1" applyFont="1" applyFill="1" applyBorder="1" applyAlignment="1" applyProtection="1">
      <alignment vertical="center"/>
      <protection locked="0"/>
    </xf>
    <xf numFmtId="0" fontId="22" fillId="0" borderId="67" xfId="1" applyFont="1" applyBorder="1" applyProtection="1">
      <protection locked="0"/>
    </xf>
    <xf numFmtId="0" fontId="22" fillId="4" borderId="69" xfId="1" applyFont="1" applyFill="1" applyBorder="1" applyAlignment="1" applyProtection="1">
      <alignment vertical="center"/>
      <protection locked="0"/>
    </xf>
    <xf numFmtId="0" fontId="45" fillId="0" borderId="0" xfId="0" applyFont="1"/>
    <xf numFmtId="0" fontId="22" fillId="0" borderId="189" xfId="1" applyFont="1" applyBorder="1" applyProtection="1">
      <protection locked="0"/>
    </xf>
    <xf numFmtId="0" fontId="22" fillId="0" borderId="0" xfId="1" applyFont="1" applyProtection="1">
      <protection locked="0"/>
    </xf>
    <xf numFmtId="0" fontId="22" fillId="4" borderId="71" xfId="1" applyFont="1" applyFill="1" applyBorder="1" applyAlignment="1" applyProtection="1">
      <alignment vertical="center"/>
      <protection locked="0"/>
    </xf>
    <xf numFmtId="0" fontId="22" fillId="4" borderId="72" xfId="1" applyFont="1" applyFill="1" applyBorder="1" applyAlignment="1" applyProtection="1">
      <alignment vertical="center"/>
      <protection locked="0"/>
    </xf>
    <xf numFmtId="0" fontId="22" fillId="4" borderId="197" xfId="1" applyFont="1" applyFill="1" applyBorder="1" applyAlignment="1" applyProtection="1">
      <alignment vertical="center"/>
      <protection locked="0"/>
    </xf>
    <xf numFmtId="0" fontId="5" fillId="4" borderId="197" xfId="1" applyFont="1" applyFill="1" applyBorder="1" applyAlignment="1" applyProtection="1">
      <alignment vertical="center"/>
      <protection locked="0"/>
    </xf>
    <xf numFmtId="0" fontId="5" fillId="4" borderId="72" xfId="1" applyFont="1" applyFill="1" applyBorder="1" applyAlignment="1" applyProtection="1">
      <alignment vertical="center"/>
      <protection locked="0"/>
    </xf>
    <xf numFmtId="0" fontId="22" fillId="0" borderId="72" xfId="1" applyFont="1" applyBorder="1" applyProtection="1">
      <protection locked="0"/>
    </xf>
    <xf numFmtId="0" fontId="22" fillId="4" borderId="236" xfId="1" applyFont="1" applyFill="1" applyBorder="1" applyAlignment="1" applyProtection="1">
      <alignment vertical="center"/>
      <protection locked="0"/>
    </xf>
    <xf numFmtId="0" fontId="22" fillId="4" borderId="201" xfId="1" applyFont="1" applyFill="1" applyBorder="1" applyAlignment="1" applyProtection="1">
      <alignment vertical="center"/>
      <protection locked="0"/>
    </xf>
    <xf numFmtId="0" fontId="22" fillId="0" borderId="236" xfId="1" applyFont="1" applyBorder="1" applyProtection="1">
      <protection locked="0"/>
    </xf>
    <xf numFmtId="0" fontId="3" fillId="4" borderId="191" xfId="1" applyFont="1" applyFill="1" applyBorder="1" applyAlignment="1" applyProtection="1">
      <alignment vertical="center"/>
      <protection locked="0"/>
    </xf>
    <xf numFmtId="0" fontId="3" fillId="4" borderId="236" xfId="1" applyFont="1" applyFill="1" applyBorder="1" applyAlignment="1" applyProtection="1">
      <alignment vertical="center"/>
      <protection locked="0"/>
    </xf>
    <xf numFmtId="0" fontId="3" fillId="4" borderId="67" xfId="1" applyFont="1" applyFill="1" applyBorder="1" applyAlignment="1" applyProtection="1">
      <alignment vertical="center"/>
      <protection locked="0"/>
    </xf>
    <xf numFmtId="0" fontId="3" fillId="4" borderId="69" xfId="1" applyFont="1" applyFill="1" applyBorder="1" applyAlignment="1" applyProtection="1">
      <alignment horizontal="left" vertical="center"/>
      <protection locked="0"/>
    </xf>
    <xf numFmtId="0" fontId="3" fillId="4" borderId="0" xfId="1" applyFont="1" applyFill="1" applyAlignment="1" applyProtection="1">
      <alignment horizontal="left" vertical="center"/>
      <protection locked="0"/>
    </xf>
    <xf numFmtId="0" fontId="3" fillId="4" borderId="238" xfId="1" applyFont="1" applyFill="1" applyBorder="1" applyAlignment="1" applyProtection="1">
      <alignment horizontal="left" vertical="center"/>
      <protection locked="0"/>
    </xf>
    <xf numFmtId="0" fontId="3" fillId="4" borderId="201" xfId="1" applyFont="1" applyFill="1" applyBorder="1" applyAlignment="1" applyProtection="1">
      <alignment vertical="center"/>
      <protection locked="0"/>
    </xf>
    <xf numFmtId="0" fontId="3" fillId="4" borderId="189" xfId="1" applyFont="1" applyFill="1" applyBorder="1" applyAlignment="1" applyProtection="1">
      <alignment vertical="center"/>
      <protection locked="0"/>
    </xf>
    <xf numFmtId="0" fontId="3" fillId="4" borderId="0" xfId="1" applyFont="1" applyFill="1" applyAlignment="1" applyProtection="1">
      <alignment vertical="center"/>
      <protection locked="0"/>
    </xf>
    <xf numFmtId="0" fontId="3" fillId="4" borderId="237" xfId="1" applyFont="1" applyFill="1" applyBorder="1" applyAlignment="1" applyProtection="1">
      <alignment vertical="center"/>
      <protection locked="0"/>
    </xf>
    <xf numFmtId="0" fontId="3" fillId="4" borderId="5" xfId="1" applyFont="1" applyFill="1" applyBorder="1" applyAlignment="1" applyProtection="1">
      <alignment vertical="center" wrapText="1"/>
      <protection locked="0"/>
    </xf>
    <xf numFmtId="0" fontId="3" fillId="4" borderId="6" xfId="1" applyFont="1" applyFill="1" applyBorder="1" applyAlignment="1" applyProtection="1">
      <alignment vertical="center" wrapText="1"/>
      <protection locked="0"/>
    </xf>
    <xf numFmtId="0" fontId="3" fillId="4" borderId="190" xfId="1" applyFont="1" applyFill="1" applyBorder="1" applyAlignment="1" applyProtection="1">
      <alignment horizontal="center" vertical="center"/>
      <protection locked="0"/>
    </xf>
    <xf numFmtId="0" fontId="3" fillId="4" borderId="198" xfId="1" applyFont="1" applyFill="1" applyBorder="1" applyAlignment="1" applyProtection="1">
      <alignment horizontal="center" vertical="center"/>
      <protection locked="0"/>
    </xf>
    <xf numFmtId="0" fontId="3" fillId="4" borderId="72" xfId="1" applyFont="1" applyFill="1" applyBorder="1" applyProtection="1">
      <protection locked="0"/>
    </xf>
    <xf numFmtId="0" fontId="3" fillId="4" borderId="5" xfId="1" applyFont="1" applyFill="1" applyBorder="1" applyAlignment="1" applyProtection="1">
      <alignment vertical="center"/>
      <protection locked="0"/>
    </xf>
    <xf numFmtId="0" fontId="3" fillId="0" borderId="5" xfId="1" applyFont="1" applyBorder="1" applyProtection="1">
      <protection locked="0"/>
    </xf>
    <xf numFmtId="0" fontId="3" fillId="4" borderId="6" xfId="1" applyFont="1" applyFill="1" applyBorder="1" applyAlignment="1" applyProtection="1">
      <alignment vertical="center"/>
      <protection locked="0"/>
    </xf>
    <xf numFmtId="0" fontId="3" fillId="4" borderId="72" xfId="1" applyFont="1" applyFill="1" applyBorder="1" applyAlignment="1" applyProtection="1">
      <alignment vertical="center"/>
      <protection locked="0"/>
    </xf>
    <xf numFmtId="0" fontId="3" fillId="4" borderId="73" xfId="1" applyFont="1" applyFill="1" applyBorder="1" applyAlignment="1" applyProtection="1">
      <alignment vertical="center"/>
      <protection locked="0"/>
    </xf>
    <xf numFmtId="0" fontId="3" fillId="4" borderId="188" xfId="1" applyFont="1" applyFill="1" applyBorder="1" applyAlignment="1" applyProtection="1">
      <alignment vertical="center"/>
      <protection locked="0"/>
    </xf>
    <xf numFmtId="0" fontId="3" fillId="4" borderId="182" xfId="1" applyFont="1" applyFill="1" applyBorder="1" applyAlignment="1" applyProtection="1">
      <alignment vertical="center"/>
      <protection locked="0"/>
    </xf>
    <xf numFmtId="0" fontId="3" fillId="4" borderId="186" xfId="1" applyFont="1" applyFill="1" applyBorder="1" applyAlignment="1" applyProtection="1">
      <alignment vertical="center"/>
      <protection locked="0"/>
    </xf>
    <xf numFmtId="0" fontId="3" fillId="4" borderId="183" xfId="1" applyFont="1" applyFill="1" applyBorder="1" applyAlignment="1" applyProtection="1">
      <alignment vertical="center"/>
      <protection locked="0"/>
    </xf>
    <xf numFmtId="0" fontId="3" fillId="4" borderId="179" xfId="1" applyFont="1" applyFill="1" applyBorder="1" applyAlignment="1" applyProtection="1">
      <alignment vertical="center"/>
      <protection locked="0"/>
    </xf>
    <xf numFmtId="0" fontId="3" fillId="4" borderId="184" xfId="1" applyFont="1" applyFill="1" applyBorder="1" applyAlignment="1" applyProtection="1">
      <alignment vertical="center"/>
      <protection locked="0"/>
    </xf>
    <xf numFmtId="0" fontId="3" fillId="4" borderId="187" xfId="1" applyFont="1" applyFill="1" applyBorder="1" applyAlignment="1" applyProtection="1">
      <alignment vertical="center"/>
      <protection locked="0"/>
    </xf>
    <xf numFmtId="0" fontId="3" fillId="4" borderId="180" xfId="1" applyFont="1" applyFill="1" applyBorder="1" applyAlignment="1" applyProtection="1">
      <alignment vertical="center"/>
      <protection locked="0"/>
    </xf>
    <xf numFmtId="0" fontId="3" fillId="4" borderId="185" xfId="1" applyFont="1" applyFill="1" applyBorder="1" applyAlignment="1" applyProtection="1">
      <alignment vertical="center"/>
      <protection locked="0"/>
    </xf>
    <xf numFmtId="0" fontId="3" fillId="4" borderId="232" xfId="1" applyFont="1" applyFill="1" applyBorder="1" applyAlignment="1" applyProtection="1">
      <alignment vertical="center"/>
      <protection locked="0"/>
    </xf>
    <xf numFmtId="0" fontId="3" fillId="4" borderId="181" xfId="1" applyFont="1" applyFill="1" applyBorder="1" applyAlignment="1" applyProtection="1">
      <alignment vertical="center"/>
      <protection locked="0"/>
    </xf>
    <xf numFmtId="0" fontId="3" fillId="4" borderId="178" xfId="1" applyFont="1" applyFill="1" applyBorder="1" applyAlignment="1" applyProtection="1">
      <alignment vertical="center"/>
      <protection locked="0"/>
    </xf>
    <xf numFmtId="0" fontId="20" fillId="4" borderId="4" xfId="1" applyFont="1" applyFill="1" applyBorder="1" applyAlignment="1" applyProtection="1">
      <alignment vertical="top"/>
      <protection locked="0"/>
    </xf>
    <xf numFmtId="0" fontId="20" fillId="4" borderId="5" xfId="1" applyFont="1" applyFill="1" applyBorder="1" applyAlignment="1" applyProtection="1">
      <alignment vertical="center"/>
      <protection locked="0"/>
    </xf>
    <xf numFmtId="0" fontId="20" fillId="4" borderId="6" xfId="1" applyFont="1" applyFill="1" applyBorder="1" applyAlignment="1" applyProtection="1">
      <alignment vertical="center"/>
      <protection locked="0"/>
    </xf>
    <xf numFmtId="0" fontId="3" fillId="0" borderId="69" xfId="1" applyFont="1" applyBorder="1" applyProtection="1">
      <protection locked="0"/>
    </xf>
    <xf numFmtId="0" fontId="3" fillId="0" borderId="72" xfId="1" applyFont="1" applyBorder="1" applyProtection="1">
      <protection locked="0"/>
    </xf>
    <xf numFmtId="0" fontId="3" fillId="0" borderId="70" xfId="1" applyFont="1" applyBorder="1" applyProtection="1">
      <protection locked="0"/>
    </xf>
    <xf numFmtId="0" fontId="3" fillId="4" borderId="69" xfId="1" applyFont="1" applyFill="1" applyBorder="1" applyProtection="1">
      <protection locked="0"/>
    </xf>
    <xf numFmtId="0" fontId="3" fillId="4" borderId="70" xfId="1" applyFont="1" applyFill="1" applyBorder="1" applyProtection="1">
      <protection locked="0"/>
    </xf>
    <xf numFmtId="0" fontId="3" fillId="4" borderId="192" xfId="1" applyFont="1" applyFill="1" applyBorder="1" applyAlignment="1" applyProtection="1">
      <alignment vertical="center"/>
      <protection locked="0"/>
    </xf>
    <xf numFmtId="0" fontId="3" fillId="3" borderId="192" xfId="1" applyFont="1" applyFill="1" applyBorder="1" applyAlignment="1" applyProtection="1">
      <alignment wrapText="1"/>
      <protection locked="0"/>
    </xf>
    <xf numFmtId="0" fontId="3" fillId="3" borderId="193" xfId="1" applyFont="1" applyFill="1" applyBorder="1" applyAlignment="1" applyProtection="1">
      <alignment horizontal="center" vertical="center"/>
      <protection locked="0"/>
    </xf>
    <xf numFmtId="0" fontId="3" fillId="4" borderId="67" xfId="1" applyFont="1" applyFill="1" applyBorder="1" applyAlignment="1" applyProtection="1">
      <alignment horizontal="left" vertical="center"/>
      <protection locked="0"/>
    </xf>
    <xf numFmtId="0" fontId="3" fillId="4" borderId="236" xfId="1" applyFont="1" applyFill="1" applyBorder="1" applyAlignment="1" applyProtection="1">
      <alignment horizontal="left" vertical="center"/>
      <protection locked="0"/>
    </xf>
    <xf numFmtId="0" fontId="3" fillId="4" borderId="193" xfId="1" applyFont="1" applyFill="1" applyBorder="1" applyAlignment="1" applyProtection="1">
      <alignment horizontal="right" vertical="center"/>
      <protection locked="0"/>
    </xf>
    <xf numFmtId="0" fontId="3" fillId="4" borderId="199" xfId="1" applyFont="1" applyFill="1" applyBorder="1" applyAlignment="1" applyProtection="1">
      <alignment horizontal="right" vertical="center"/>
      <protection locked="0"/>
    </xf>
    <xf numFmtId="0" fontId="3" fillId="4" borderId="0" xfId="1" applyFont="1" applyFill="1" applyProtection="1">
      <protection locked="0"/>
    </xf>
    <xf numFmtId="0" fontId="3" fillId="4" borderId="189" xfId="1" applyFont="1" applyFill="1" applyBorder="1" applyProtection="1">
      <protection locked="0"/>
    </xf>
    <xf numFmtId="0" fontId="3" fillId="4" borderId="197" xfId="1" applyFont="1" applyFill="1" applyBorder="1" applyProtection="1">
      <protection locked="0"/>
    </xf>
    <xf numFmtId="0" fontId="3" fillId="4" borderId="66" xfId="1" applyFont="1" applyFill="1" applyBorder="1" applyProtection="1">
      <protection locked="0"/>
    </xf>
    <xf numFmtId="0" fontId="3" fillId="4" borderId="67" xfId="1" applyFont="1" applyFill="1" applyBorder="1" applyProtection="1">
      <protection locked="0"/>
    </xf>
    <xf numFmtId="0" fontId="3" fillId="4" borderId="192" xfId="1" applyFont="1" applyFill="1" applyBorder="1" applyProtection="1">
      <protection locked="0"/>
    </xf>
    <xf numFmtId="0" fontId="3" fillId="4" borderId="0" xfId="1" applyFont="1" applyFill="1" applyAlignment="1" applyProtection="1">
      <alignment horizontal="right" vertical="center"/>
      <protection locked="0"/>
    </xf>
    <xf numFmtId="0" fontId="3" fillId="4" borderId="70" xfId="1" applyFont="1" applyFill="1" applyBorder="1" applyAlignment="1" applyProtection="1">
      <alignment horizontal="right" vertical="center"/>
      <protection locked="0"/>
    </xf>
    <xf numFmtId="0" fontId="2" fillId="0" borderId="1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7" xfId="1" applyBorder="1" applyAlignment="1">
      <alignment horizontal="center"/>
    </xf>
    <xf numFmtId="0" fontId="4" fillId="0" borderId="149" xfId="2" applyFont="1" applyBorder="1" applyAlignment="1">
      <alignment horizontal="center" vertical="center" wrapText="1"/>
    </xf>
    <xf numFmtId="0" fontId="4" fillId="0" borderId="160" xfId="2" applyFont="1" applyBorder="1" applyAlignment="1">
      <alignment horizontal="center" vertical="center" wrapText="1"/>
    </xf>
    <xf numFmtId="0" fontId="4" fillId="0" borderId="150" xfId="2" applyFont="1" applyBorder="1" applyAlignment="1">
      <alignment horizontal="center" vertical="center" wrapText="1"/>
    </xf>
    <xf numFmtId="0" fontId="5" fillId="0" borderId="120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14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124" xfId="2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16" fontId="2" fillId="0" borderId="18" xfId="1" applyNumberFormat="1" applyBorder="1" applyAlignment="1">
      <alignment horizontal="center" vertical="center"/>
    </xf>
    <xf numFmtId="16" fontId="2" fillId="0" borderId="19" xfId="1" applyNumberForma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165" fontId="2" fillId="0" borderId="40" xfId="1" applyNumberFormat="1" applyBorder="1" applyAlignment="1">
      <alignment horizontal="center" vertical="center"/>
    </xf>
    <xf numFmtId="165" fontId="2" fillId="0" borderId="41" xfId="1" applyNumberFormat="1" applyBorder="1" applyAlignment="1">
      <alignment horizontal="center" vertical="center"/>
    </xf>
    <xf numFmtId="165" fontId="2" fillId="0" borderId="42" xfId="1" applyNumberForma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165" fontId="2" fillId="0" borderId="43" xfId="1" applyNumberFormat="1" applyBorder="1" applyAlignment="1">
      <alignment horizontal="center" vertical="center"/>
    </xf>
    <xf numFmtId="165" fontId="2" fillId="0" borderId="44" xfId="1" applyNumberFormat="1" applyBorder="1" applyAlignment="1">
      <alignment horizontal="center" vertical="center"/>
    </xf>
    <xf numFmtId="165" fontId="2" fillId="0" borderId="18" xfId="1" applyNumberFormat="1" applyBorder="1" applyAlignment="1">
      <alignment horizontal="center" vertical="center"/>
    </xf>
    <xf numFmtId="165" fontId="2" fillId="0" borderId="19" xfId="1" applyNumberFormat="1" applyBorder="1" applyAlignment="1">
      <alignment horizontal="center" vertical="center"/>
    </xf>
    <xf numFmtId="165" fontId="2" fillId="0" borderId="24" xfId="1" applyNumberFormat="1" applyBorder="1" applyAlignment="1" applyProtection="1">
      <alignment horizontal="center" vertical="center"/>
      <protection locked="0"/>
    </xf>
    <xf numFmtId="165" fontId="2" fillId="0" borderId="25" xfId="1" applyNumberFormat="1" applyBorder="1" applyAlignment="1" applyProtection="1">
      <alignment horizontal="center" vertical="center"/>
      <protection locked="0"/>
    </xf>
    <xf numFmtId="165" fontId="2" fillId="0" borderId="18" xfId="1" applyNumberFormat="1" applyBorder="1" applyAlignment="1" applyProtection="1">
      <alignment horizontal="center" vertical="center"/>
      <protection locked="0"/>
    </xf>
    <xf numFmtId="165" fontId="2" fillId="0" borderId="19" xfId="1" applyNumberFormat="1" applyBorder="1" applyAlignment="1" applyProtection="1">
      <alignment horizontal="center" vertical="center"/>
      <protection locked="0"/>
    </xf>
    <xf numFmtId="165" fontId="2" fillId="0" borderId="22" xfId="1" applyNumberFormat="1" applyBorder="1" applyAlignment="1">
      <alignment horizontal="center" vertical="center"/>
    </xf>
    <xf numFmtId="165" fontId="2" fillId="0" borderId="23" xfId="1" applyNumberForma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2" fillId="0" borderId="43" xfId="1" applyBorder="1"/>
    <xf numFmtId="0" fontId="2" fillId="0" borderId="44" xfId="1" applyBorder="1"/>
    <xf numFmtId="0" fontId="2" fillId="0" borderId="18" xfId="1" applyBorder="1"/>
    <xf numFmtId="0" fontId="2" fillId="0" borderId="19" xfId="1" applyBorder="1"/>
    <xf numFmtId="0" fontId="2" fillId="0" borderId="56" xfId="1" applyBorder="1"/>
    <xf numFmtId="0" fontId="2" fillId="0" borderId="57" xfId="1" applyBorder="1"/>
    <xf numFmtId="16" fontId="3" fillId="0" borderId="18" xfId="1" applyNumberFormat="1" applyFont="1" applyBorder="1" applyAlignment="1">
      <alignment horizontal="center" vertical="center"/>
    </xf>
    <xf numFmtId="16" fontId="3" fillId="0" borderId="19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16" fontId="3" fillId="0" borderId="24" xfId="1" applyNumberFormat="1" applyFont="1" applyBorder="1" applyAlignment="1">
      <alignment horizontal="center" vertical="center"/>
    </xf>
    <xf numFmtId="16" fontId="3" fillId="0" borderId="25" xfId="1" applyNumberFormat="1" applyFont="1" applyBorder="1" applyAlignment="1">
      <alignment horizontal="center" vertical="center"/>
    </xf>
    <xf numFmtId="0" fontId="21" fillId="0" borderId="5" xfId="29" applyFont="1" applyBorder="1" applyAlignment="1">
      <alignment horizontal="center"/>
    </xf>
    <xf numFmtId="0" fontId="3" fillId="0" borderId="2" xfId="40" applyBorder="1" applyAlignment="1">
      <alignment horizontal="center"/>
    </xf>
    <xf numFmtId="0" fontId="4" fillId="0" borderId="2" xfId="40" applyFont="1" applyBorder="1" applyAlignment="1">
      <alignment horizontal="center" vertical="center" wrapText="1"/>
    </xf>
    <xf numFmtId="0" fontId="5" fillId="0" borderId="2" xfId="40" applyFont="1" applyBorder="1" applyAlignment="1">
      <alignment horizontal="left" vertical="center"/>
    </xf>
    <xf numFmtId="0" fontId="5" fillId="4" borderId="95" xfId="40" applyFont="1" applyFill="1" applyBorder="1" applyAlignment="1">
      <alignment horizontal="center" vertical="center"/>
    </xf>
    <xf numFmtId="0" fontId="5" fillId="4" borderId="66" xfId="40" applyFont="1" applyFill="1" applyBorder="1" applyAlignment="1">
      <alignment horizontal="center" vertical="center"/>
    </xf>
    <xf numFmtId="0" fontId="5" fillId="4" borderId="80" xfId="40" applyFont="1" applyFill="1" applyBorder="1" applyAlignment="1">
      <alignment horizontal="center" vertical="center"/>
    </xf>
    <xf numFmtId="0" fontId="5" fillId="4" borderId="69" xfId="40" applyFont="1" applyFill="1" applyBorder="1" applyAlignment="1">
      <alignment horizontal="center" vertical="center"/>
    </xf>
    <xf numFmtId="0" fontId="22" fillId="0" borderId="5" xfId="32" applyFont="1" applyBorder="1" applyAlignment="1">
      <alignment horizontal="left" wrapText="1"/>
    </xf>
    <xf numFmtId="0" fontId="5" fillId="4" borderId="70" xfId="40" applyFont="1" applyFill="1" applyBorder="1" applyAlignment="1">
      <alignment horizontal="center" vertical="center"/>
    </xf>
    <xf numFmtId="171" fontId="3" fillId="0" borderId="6" xfId="40" applyNumberFormat="1" applyBorder="1" applyAlignment="1">
      <alignment horizontal="center"/>
    </xf>
    <xf numFmtId="171" fontId="3" fillId="0" borderId="2" xfId="40" applyNumberFormat="1" applyBorder="1" applyAlignment="1">
      <alignment horizontal="center"/>
    </xf>
    <xf numFmtId="0" fontId="5" fillId="4" borderId="100" xfId="40" applyFont="1" applyFill="1" applyBorder="1" applyAlignment="1">
      <alignment horizontal="center" vertical="center"/>
    </xf>
    <xf numFmtId="0" fontId="5" fillId="4" borderId="71" xfId="40" applyFont="1" applyFill="1" applyBorder="1" applyAlignment="1">
      <alignment horizontal="center" vertical="center"/>
    </xf>
    <xf numFmtId="0" fontId="22" fillId="0" borderId="5" xfId="32" applyFont="1" applyBorder="1" applyAlignment="1">
      <alignment horizontal="left"/>
    </xf>
    <xf numFmtId="0" fontId="3" fillId="0" borderId="6" xfId="40" applyBorder="1" applyAlignment="1">
      <alignment horizontal="center"/>
    </xf>
    <xf numFmtId="0" fontId="24" fillId="0" borderId="59" xfId="40" applyFont="1" applyBorder="1" applyAlignment="1">
      <alignment horizontal="center" vertical="center"/>
    </xf>
    <xf numFmtId="0" fontId="24" fillId="0" borderId="58" xfId="40" applyFont="1" applyBorder="1" applyAlignment="1">
      <alignment horizontal="center" vertical="center"/>
    </xf>
    <xf numFmtId="0" fontId="24" fillId="0" borderId="60" xfId="40" applyFont="1" applyBorder="1" applyAlignment="1">
      <alignment horizontal="center" vertical="center"/>
    </xf>
    <xf numFmtId="0" fontId="20" fillId="4" borderId="2" xfId="40" applyFont="1" applyFill="1" applyBorder="1" applyAlignment="1">
      <alignment horizontal="center"/>
    </xf>
    <xf numFmtId="0" fontId="20" fillId="4" borderId="4" xfId="40" applyFont="1" applyFill="1" applyBorder="1" applyAlignment="1">
      <alignment horizontal="center" vertical="center"/>
    </xf>
    <xf numFmtId="0" fontId="20" fillId="4" borderId="6" xfId="40" applyFont="1" applyFill="1" applyBorder="1" applyAlignment="1">
      <alignment horizontal="center" vertical="center"/>
    </xf>
    <xf numFmtId="0" fontId="24" fillId="0" borderId="61" xfId="40" applyFont="1" applyBorder="1" applyAlignment="1">
      <alignment horizontal="center" vertical="center"/>
    </xf>
    <xf numFmtId="0" fontId="24" fillId="0" borderId="0" xfId="40" applyFont="1" applyAlignment="1">
      <alignment horizontal="center" vertical="center"/>
    </xf>
    <xf numFmtId="0" fontId="24" fillId="0" borderId="62" xfId="40" applyFont="1" applyBorder="1" applyAlignment="1">
      <alignment horizontal="center" vertical="center"/>
    </xf>
    <xf numFmtId="0" fontId="3" fillId="0" borderId="2" xfId="40" applyBorder="1"/>
    <xf numFmtId="0" fontId="3" fillId="4" borderId="4" xfId="40" applyFill="1" applyBorder="1" applyAlignment="1" applyProtection="1">
      <alignment horizontal="center" vertical="center"/>
      <protection locked="0"/>
    </xf>
    <xf numFmtId="0" fontId="3" fillId="4" borderId="6" xfId="40" applyFill="1" applyBorder="1" applyAlignment="1" applyProtection="1">
      <alignment horizontal="center" vertical="center"/>
      <protection locked="0"/>
    </xf>
    <xf numFmtId="0" fontId="3" fillId="4" borderId="4" xfId="40" applyFill="1" applyBorder="1" applyAlignment="1">
      <alignment horizontal="center" vertical="center"/>
    </xf>
    <xf numFmtId="0" fontId="3" fillId="4" borderId="6" xfId="40" applyFill="1" applyBorder="1" applyAlignment="1">
      <alignment horizontal="center" vertical="center"/>
    </xf>
    <xf numFmtId="0" fontId="3" fillId="0" borderId="0" xfId="40" applyAlignment="1">
      <alignment horizontal="center"/>
    </xf>
    <xf numFmtId="0" fontId="24" fillId="0" borderId="63" xfId="40" applyFont="1" applyBorder="1" applyAlignment="1">
      <alignment horizontal="center" vertical="center"/>
    </xf>
    <xf numFmtId="0" fontId="24" fillId="0" borderId="64" xfId="40" applyFont="1" applyBorder="1" applyAlignment="1">
      <alignment horizontal="center" vertical="center"/>
    </xf>
    <xf numFmtId="0" fontId="24" fillId="0" borderId="65" xfId="40" applyFont="1" applyBorder="1" applyAlignment="1">
      <alignment horizontal="center" vertical="center"/>
    </xf>
    <xf numFmtId="0" fontId="3" fillId="0" borderId="4" xfId="40" applyBorder="1" applyAlignment="1">
      <alignment horizontal="center" vertical="center"/>
    </xf>
    <xf numFmtId="0" fontId="3" fillId="0" borderId="6" xfId="40" applyBorder="1" applyAlignment="1">
      <alignment horizontal="center" vertical="center"/>
    </xf>
    <xf numFmtId="0" fontId="3" fillId="0" borderId="4" xfId="40" applyBorder="1"/>
    <xf numFmtId="0" fontId="3" fillId="0" borderId="5" xfId="40" applyBorder="1"/>
    <xf numFmtId="0" fontId="3" fillId="0" borderId="6" xfId="40" applyBorder="1"/>
    <xf numFmtId="0" fontId="3" fillId="5" borderId="4" xfId="21" applyFill="1" applyBorder="1" applyAlignment="1" applyProtection="1">
      <alignment horizontal="center" vertical="center"/>
      <protection locked="0"/>
    </xf>
    <xf numFmtId="0" fontId="3" fillId="5" borderId="5" xfId="21" applyFill="1" applyBorder="1" applyAlignment="1" applyProtection="1">
      <alignment horizontal="center" vertical="center"/>
      <protection locked="0"/>
    </xf>
    <xf numFmtId="0" fontId="3" fillId="5" borderId="6" xfId="21" applyFill="1" applyBorder="1" applyAlignment="1" applyProtection="1">
      <alignment horizontal="center" vertical="center"/>
      <protection locked="0"/>
    </xf>
    <xf numFmtId="0" fontId="3" fillId="5" borderId="124" xfId="21" applyFill="1" applyBorder="1" applyAlignment="1" applyProtection="1">
      <alignment horizontal="center" vertical="center"/>
      <protection locked="0"/>
    </xf>
    <xf numFmtId="0" fontId="26" fillId="4" borderId="4" xfId="40" applyFont="1" applyFill="1" applyBorder="1" applyAlignment="1">
      <alignment horizontal="center" vertical="center"/>
    </xf>
    <xf numFmtId="0" fontId="26" fillId="4" borderId="6" xfId="40" applyFont="1" applyFill="1" applyBorder="1" applyAlignment="1">
      <alignment horizontal="center" vertical="center"/>
    </xf>
    <xf numFmtId="1" fontId="0" fillId="4" borderId="4" xfId="40" applyNumberFormat="1" applyFont="1" applyFill="1" applyBorder="1" applyAlignment="1">
      <alignment horizontal="center" vertical="center"/>
    </xf>
    <xf numFmtId="1" fontId="3" fillId="4" borderId="6" xfId="40" applyNumberFormat="1" applyFill="1" applyBorder="1" applyAlignment="1">
      <alignment horizontal="center" vertical="center"/>
    </xf>
    <xf numFmtId="165" fontId="3" fillId="4" borderId="4" xfId="40" applyNumberFormat="1" applyFill="1" applyBorder="1" applyAlignment="1">
      <alignment horizontal="center" vertical="center"/>
    </xf>
    <xf numFmtId="165" fontId="3" fillId="4" borderId="6" xfId="40" applyNumberFormat="1" applyFill="1" applyBorder="1" applyAlignment="1">
      <alignment horizontal="center" vertical="center"/>
    </xf>
    <xf numFmtId="165" fontId="26" fillId="4" borderId="4" xfId="40" applyNumberFormat="1" applyFont="1" applyFill="1" applyBorder="1" applyAlignment="1">
      <alignment horizontal="center" vertical="center"/>
    </xf>
    <xf numFmtId="165" fontId="26" fillId="4" borderId="6" xfId="40" applyNumberFormat="1" applyFont="1" applyFill="1" applyBorder="1" applyAlignment="1">
      <alignment horizontal="center" vertical="center"/>
    </xf>
    <xf numFmtId="0" fontId="5" fillId="2" borderId="4" xfId="33" applyFont="1" applyFill="1" applyBorder="1" applyAlignment="1">
      <alignment horizontal="center" vertical="center" wrapText="1"/>
    </xf>
    <xf numFmtId="0" fontId="5" fillId="2" borderId="5" xfId="33" applyFont="1" applyFill="1" applyBorder="1" applyAlignment="1">
      <alignment horizontal="center" vertical="center" wrapText="1"/>
    </xf>
    <xf numFmtId="0" fontId="5" fillId="2" borderId="6" xfId="33" applyFont="1" applyFill="1" applyBorder="1" applyAlignment="1">
      <alignment horizontal="center" vertical="center" wrapText="1"/>
    </xf>
    <xf numFmtId="0" fontId="22" fillId="4" borderId="66" xfId="33" applyFont="1" applyFill="1" applyBorder="1" applyAlignment="1">
      <alignment horizontal="center" vertical="center" wrapText="1"/>
    </xf>
    <xf numFmtId="0" fontId="22" fillId="4" borderId="67" xfId="33" applyFont="1" applyFill="1" applyBorder="1" applyAlignment="1">
      <alignment horizontal="center" vertical="center" wrapText="1"/>
    </xf>
    <xf numFmtId="0" fontId="22" fillId="4" borderId="68" xfId="33" applyFont="1" applyFill="1" applyBorder="1" applyAlignment="1">
      <alignment horizontal="center" vertical="center" wrapText="1"/>
    </xf>
    <xf numFmtId="167" fontId="26" fillId="0" borderId="4" xfId="40" applyNumberFormat="1" applyFont="1" applyBorder="1" applyAlignment="1">
      <alignment horizontal="center" vertical="center"/>
    </xf>
    <xf numFmtId="167" fontId="26" fillId="0" borderId="6" xfId="40" applyNumberFormat="1" applyFont="1" applyBorder="1" applyAlignment="1">
      <alignment horizontal="center" vertical="center"/>
    </xf>
    <xf numFmtId="165" fontId="3" fillId="0" borderId="4" xfId="40" applyNumberFormat="1" applyBorder="1" applyAlignment="1">
      <alignment horizontal="center"/>
    </xf>
    <xf numFmtId="165" fontId="3" fillId="0" borderId="6" xfId="40" applyNumberFormat="1" applyBorder="1" applyAlignment="1">
      <alignment horizontal="center"/>
    </xf>
    <xf numFmtId="0" fontId="30" fillId="0" borderId="5" xfId="83" applyFont="1" applyBorder="1" applyAlignment="1">
      <alignment horizontal="center"/>
    </xf>
    <xf numFmtId="0" fontId="65" fillId="0" borderId="2" xfId="21" applyFont="1" applyBorder="1" applyAlignment="1">
      <alignment horizontal="center"/>
    </xf>
    <xf numFmtId="0" fontId="5" fillId="2" borderId="2" xfId="21" applyFont="1" applyFill="1" applyBorder="1" applyAlignment="1">
      <alignment horizontal="left" vertical="center"/>
    </xf>
    <xf numFmtId="0" fontId="5" fillId="2" borderId="4" xfId="21" applyFont="1" applyFill="1" applyBorder="1" applyAlignment="1">
      <alignment horizontal="left" vertical="center"/>
    </xf>
    <xf numFmtId="0" fontId="5" fillId="2" borderId="5" xfId="21" applyFont="1" applyFill="1" applyBorder="1" applyAlignment="1">
      <alignment horizontal="left" vertical="center"/>
    </xf>
    <xf numFmtId="0" fontId="5" fillId="2" borderId="6" xfId="21" applyFont="1" applyFill="1" applyBorder="1" applyAlignment="1">
      <alignment horizontal="left" vertical="center"/>
    </xf>
    <xf numFmtId="0" fontId="21" fillId="0" borderId="90" xfId="21" applyFont="1" applyBorder="1" applyAlignment="1">
      <alignment horizontal="center" vertical="center"/>
    </xf>
    <xf numFmtId="0" fontId="21" fillId="0" borderId="91" xfId="21" applyFont="1" applyBorder="1" applyAlignment="1">
      <alignment horizontal="center" vertical="center"/>
    </xf>
    <xf numFmtId="0" fontId="20" fillId="0" borderId="0" xfId="40" applyFont="1" applyAlignment="1">
      <alignment horizontal="center"/>
    </xf>
    <xf numFmtId="0" fontId="20" fillId="4" borderId="4" xfId="40" applyFont="1" applyFill="1" applyBorder="1" applyAlignment="1">
      <alignment horizontal="center"/>
    </xf>
    <xf numFmtId="0" fontId="20" fillId="4" borderId="6" xfId="40" applyFont="1" applyFill="1" applyBorder="1" applyAlignment="1">
      <alignment horizontal="center"/>
    </xf>
    <xf numFmtId="0" fontId="20" fillId="4" borderId="67" xfId="40" applyFont="1" applyFill="1" applyBorder="1" applyAlignment="1">
      <alignment horizontal="center"/>
    </xf>
    <xf numFmtId="0" fontId="21" fillId="0" borderId="74" xfId="21" applyFont="1" applyBorder="1" applyAlignment="1">
      <alignment horizontal="center"/>
    </xf>
    <xf numFmtId="0" fontId="21" fillId="0" borderId="75" xfId="21" applyFont="1" applyBorder="1" applyAlignment="1">
      <alignment horizontal="center"/>
    </xf>
    <xf numFmtId="0" fontId="21" fillId="0" borderId="76" xfId="21" applyFont="1" applyBorder="1" applyAlignment="1">
      <alignment horizontal="center"/>
    </xf>
    <xf numFmtId="0" fontId="21" fillId="0" borderId="77" xfId="21" applyFont="1" applyBorder="1" applyAlignment="1">
      <alignment horizontal="center"/>
    </xf>
    <xf numFmtId="0" fontId="22" fillId="4" borderId="69" xfId="33" applyFont="1" applyFill="1" applyBorder="1" applyAlignment="1">
      <alignment horizontal="center" vertical="center" wrapText="1"/>
    </xf>
    <xf numFmtId="0" fontId="5" fillId="4" borderId="0" xfId="33" applyFont="1" applyFill="1" applyAlignment="1">
      <alignment horizontal="center" vertical="center" wrapText="1"/>
    </xf>
    <xf numFmtId="0" fontId="5" fillId="4" borderId="70" xfId="33" applyFont="1" applyFill="1" applyBorder="1" applyAlignment="1">
      <alignment horizontal="center" vertical="center" wrapText="1"/>
    </xf>
    <xf numFmtId="0" fontId="5" fillId="4" borderId="69" xfId="33" applyFont="1" applyFill="1" applyBorder="1" applyAlignment="1">
      <alignment horizontal="center" vertical="center" wrapText="1"/>
    </xf>
    <xf numFmtId="0" fontId="29" fillId="0" borderId="71" xfId="83" applyFont="1" applyBorder="1" applyAlignment="1">
      <alignment horizontal="center"/>
    </xf>
    <xf numFmtId="0" fontId="29" fillId="0" borderId="72" xfId="83" applyFont="1" applyBorder="1" applyAlignment="1">
      <alignment horizontal="center"/>
    </xf>
    <xf numFmtId="0" fontId="29" fillId="0" borderId="73" xfId="83" applyFont="1" applyBorder="1" applyAlignment="1">
      <alignment horizontal="center"/>
    </xf>
    <xf numFmtId="0" fontId="48" fillId="0" borderId="4" xfId="21" applyFont="1" applyBorder="1" applyAlignment="1">
      <alignment horizontal="left"/>
    </xf>
    <xf numFmtId="0" fontId="48" fillId="0" borderId="5" xfId="21" applyFont="1" applyBorder="1" applyAlignment="1">
      <alignment horizontal="left"/>
    </xf>
    <xf numFmtId="0" fontId="48" fillId="0" borderId="6" xfId="21" applyFont="1" applyBorder="1" applyAlignment="1">
      <alignment horizontal="left"/>
    </xf>
    <xf numFmtId="0" fontId="5" fillId="2" borderId="2" xfId="21" applyFont="1" applyFill="1" applyBorder="1" applyAlignment="1">
      <alignment horizontal="center" vertical="center"/>
    </xf>
    <xf numFmtId="0" fontId="5" fillId="2" borderId="4" xfId="21" applyFont="1" applyFill="1" applyBorder="1" applyAlignment="1">
      <alignment horizontal="center" vertical="center"/>
    </xf>
    <xf numFmtId="0" fontId="5" fillId="2" borderId="5" xfId="21" applyFont="1" applyFill="1" applyBorder="1" applyAlignment="1">
      <alignment horizontal="center" vertical="center"/>
    </xf>
    <xf numFmtId="0" fontId="5" fillId="2" borderId="6" xfId="2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67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47" fillId="2" borderId="2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39" fillId="0" borderId="0" xfId="21" applyFont="1" applyAlignment="1">
      <alignment horizontal="center"/>
    </xf>
    <xf numFmtId="0" fontId="39" fillId="0" borderId="2" xfId="21" applyFont="1" applyBorder="1"/>
    <xf numFmtId="0" fontId="39" fillId="0" borderId="0" xfId="21" applyFont="1" applyAlignment="1">
      <alignment horizontal="center" vertical="center" wrapText="1"/>
    </xf>
    <xf numFmtId="0" fontId="39" fillId="0" borderId="69" xfId="21" applyFont="1" applyBorder="1"/>
    <xf numFmtId="0" fontId="39" fillId="0" borderId="0" xfId="21" applyFont="1"/>
    <xf numFmtId="0" fontId="39" fillId="0" borderId="70" xfId="21" applyFont="1" applyBorder="1"/>
    <xf numFmtId="0" fontId="30" fillId="0" borderId="0" xfId="0" applyFont="1"/>
    <xf numFmtId="0" fontId="5" fillId="2" borderId="2" xfId="32" applyFont="1" applyFill="1" applyBorder="1" applyAlignment="1">
      <alignment horizontal="center" vertical="center"/>
    </xf>
    <xf numFmtId="0" fontId="39" fillId="0" borderId="2" xfId="21" applyFont="1" applyBorder="1" applyAlignment="1">
      <alignment horizontal="center"/>
    </xf>
    <xf numFmtId="0" fontId="39" fillId="0" borderId="4" xfId="21" applyFont="1" applyBorder="1" applyAlignment="1">
      <alignment horizontal="left"/>
    </xf>
    <xf numFmtId="0" fontId="39" fillId="0" borderId="5" xfId="21" applyFont="1" applyBorder="1" applyAlignment="1">
      <alignment horizontal="left"/>
    </xf>
    <xf numFmtId="0" fontId="39" fillId="0" borderId="6" xfId="21" applyFont="1" applyBorder="1" applyAlignment="1">
      <alignment horizontal="left"/>
    </xf>
    <xf numFmtId="168" fontId="42" fillId="7" borderId="0" xfId="21" applyNumberFormat="1" applyFont="1" applyFill="1" applyAlignment="1">
      <alignment horizontal="center" vertical="center" wrapText="1"/>
    </xf>
    <xf numFmtId="0" fontId="13" fillId="0" borderId="108" xfId="21" applyFont="1" applyBorder="1" applyAlignment="1">
      <alignment horizontal="center"/>
    </xf>
    <xf numFmtId="0" fontId="13" fillId="0" borderId="109" xfId="21" applyFont="1" applyBorder="1" applyAlignment="1">
      <alignment horizontal="center"/>
    </xf>
    <xf numFmtId="0" fontId="13" fillId="0" borderId="110" xfId="21" applyFont="1" applyBorder="1" applyAlignment="1">
      <alignment horizontal="center"/>
    </xf>
    <xf numFmtId="0" fontId="13" fillId="0" borderId="13" xfId="21" applyFont="1" applyBorder="1" applyAlignment="1">
      <alignment horizontal="left" vertical="center" wrapText="1"/>
    </xf>
    <xf numFmtId="0" fontId="13" fillId="0" borderId="88" xfId="21" applyFont="1" applyBorder="1" applyAlignment="1">
      <alignment horizontal="left" vertical="center" wrapText="1"/>
    </xf>
    <xf numFmtId="0" fontId="39" fillId="0" borderId="69" xfId="21" applyFont="1" applyBorder="1" applyAlignment="1">
      <alignment horizontal="center"/>
    </xf>
    <xf numFmtId="0" fontId="39" fillId="0" borderId="70" xfId="21" applyFont="1" applyBorder="1" applyAlignment="1">
      <alignment horizontal="center"/>
    </xf>
    <xf numFmtId="0" fontId="22" fillId="0" borderId="84" xfId="21" applyFont="1" applyBorder="1" applyAlignment="1">
      <alignment horizontal="left"/>
    </xf>
    <xf numFmtId="0" fontId="36" fillId="0" borderId="46" xfId="21" applyFont="1" applyBorder="1" applyAlignment="1">
      <alignment horizontal="center" vertical="center"/>
    </xf>
    <xf numFmtId="0" fontId="36" fillId="0" borderId="47" xfId="21" applyFont="1" applyBorder="1" applyAlignment="1">
      <alignment horizontal="center" vertical="center"/>
    </xf>
    <xf numFmtId="0" fontId="36" fillId="0" borderId="48" xfId="21" applyFont="1" applyBorder="1" applyAlignment="1">
      <alignment horizontal="center" vertical="center"/>
    </xf>
    <xf numFmtId="0" fontId="6" fillId="0" borderId="106" xfId="21" applyFont="1" applyBorder="1" applyAlignment="1">
      <alignment horizontal="center" vertical="top"/>
    </xf>
    <xf numFmtId="0" fontId="6" fillId="0" borderId="0" xfId="21" applyFont="1" applyAlignment="1">
      <alignment horizontal="center" vertical="top"/>
    </xf>
    <xf numFmtId="0" fontId="6" fillId="0" borderId="101" xfId="21" applyFont="1" applyBorder="1" applyAlignment="1">
      <alignment horizontal="center" vertical="top"/>
    </xf>
    <xf numFmtId="0" fontId="13" fillId="0" borderId="106" xfId="21" applyFont="1" applyBorder="1" applyAlignment="1">
      <alignment horizontal="center"/>
    </xf>
    <xf numFmtId="0" fontId="13" fillId="0" borderId="0" xfId="21" applyFont="1" applyAlignment="1">
      <alignment horizontal="center"/>
    </xf>
    <xf numFmtId="0" fontId="13" fillId="0" borderId="101" xfId="21" applyFont="1" applyBorder="1" applyAlignment="1">
      <alignment horizontal="center"/>
    </xf>
    <xf numFmtId="0" fontId="37" fillId="0" borderId="67" xfId="21" applyFont="1" applyBorder="1" applyAlignment="1">
      <alignment horizontal="center" vertical="center" wrapText="1"/>
    </xf>
    <xf numFmtId="0" fontId="37" fillId="0" borderId="68" xfId="21" applyFont="1" applyBorder="1" applyAlignment="1">
      <alignment horizontal="center" vertical="center" wrapText="1"/>
    </xf>
    <xf numFmtId="0" fontId="37" fillId="0" borderId="64" xfId="21" applyFont="1" applyBorder="1" applyAlignment="1">
      <alignment horizontal="center" vertical="center" wrapText="1"/>
    </xf>
    <xf numFmtId="0" fontId="37" fillId="0" borderId="87" xfId="21" applyFont="1" applyBorder="1" applyAlignment="1">
      <alignment horizontal="center" vertical="center" wrapText="1"/>
    </xf>
    <xf numFmtId="0" fontId="3" fillId="4" borderId="51" xfId="2" applyFill="1" applyBorder="1" applyAlignment="1">
      <alignment horizontal="center"/>
    </xf>
    <xf numFmtId="0" fontId="3" fillId="4" borderId="2" xfId="2" applyFill="1" applyBorder="1" applyAlignment="1">
      <alignment horizontal="center"/>
    </xf>
    <xf numFmtId="0" fontId="3" fillId="4" borderId="4" xfId="2" applyFill="1" applyBorder="1" applyAlignment="1">
      <alignment horizontal="center"/>
    </xf>
    <xf numFmtId="0" fontId="3" fillId="4" borderId="6" xfId="2" applyFill="1" applyBorder="1" applyAlignment="1">
      <alignment horizontal="center"/>
    </xf>
    <xf numFmtId="0" fontId="22" fillId="4" borderId="2" xfId="2" applyFont="1" applyFill="1" applyBorder="1" applyAlignment="1">
      <alignment horizontal="center" vertical="center"/>
    </xf>
    <xf numFmtId="0" fontId="21" fillId="4" borderId="2" xfId="2" applyFont="1" applyFill="1" applyBorder="1" applyAlignment="1">
      <alignment horizontal="center"/>
    </xf>
    <xf numFmtId="0" fontId="3" fillId="4" borderId="18" xfId="2" applyFill="1" applyBorder="1" applyAlignment="1">
      <alignment horizontal="center"/>
    </xf>
    <xf numFmtId="0" fontId="3" fillId="4" borderId="5" xfId="2" applyFill="1" applyBorder="1" applyAlignment="1">
      <alignment horizontal="center"/>
    </xf>
    <xf numFmtId="0" fontId="3" fillId="4" borderId="19" xfId="2" applyFill="1" applyBorder="1" applyAlignment="1">
      <alignment horizontal="center"/>
    </xf>
    <xf numFmtId="0" fontId="21" fillId="0" borderId="109" xfId="21" applyFont="1" applyBorder="1" applyAlignment="1">
      <alignment horizontal="center"/>
    </xf>
    <xf numFmtId="0" fontId="21" fillId="0" borderId="169" xfId="21" applyFont="1" applyBorder="1" applyAlignment="1">
      <alignment horizontal="center"/>
    </xf>
    <xf numFmtId="0" fontId="21" fillId="0" borderId="110" xfId="21" applyFont="1" applyBorder="1" applyAlignment="1">
      <alignment horizontal="center"/>
    </xf>
    <xf numFmtId="0" fontId="3" fillId="0" borderId="18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19" xfId="2" applyBorder="1" applyAlignment="1">
      <alignment horizontal="center"/>
    </xf>
    <xf numFmtId="0" fontId="20" fillId="2" borderId="51" xfId="33" applyFont="1" applyFill="1" applyBorder="1" applyAlignment="1">
      <alignment horizontal="center" vertical="center" wrapText="1"/>
    </xf>
    <xf numFmtId="0" fontId="20" fillId="2" borderId="2" xfId="33" applyFont="1" applyFill="1" applyBorder="1" applyAlignment="1">
      <alignment horizontal="center" vertical="center" wrapText="1"/>
    </xf>
    <xf numFmtId="0" fontId="20" fillId="2" borderId="52" xfId="33" applyFont="1" applyFill="1" applyBorder="1" applyAlignment="1">
      <alignment horizontal="center" vertical="center" wrapText="1"/>
    </xf>
    <xf numFmtId="0" fontId="30" fillId="0" borderId="18" xfId="14" applyFont="1" applyBorder="1" applyAlignment="1">
      <alignment horizontal="center"/>
    </xf>
    <xf numFmtId="0" fontId="30" fillId="0" borderId="5" xfId="14" applyFont="1" applyBorder="1" applyAlignment="1">
      <alignment horizontal="center"/>
    </xf>
    <xf numFmtId="0" fontId="30" fillId="0" borderId="19" xfId="14" applyFont="1" applyBorder="1" applyAlignment="1">
      <alignment horizontal="center"/>
    </xf>
    <xf numFmtId="0" fontId="5" fillId="2" borderId="18" xfId="21" applyFont="1" applyFill="1" applyBorder="1" applyAlignment="1">
      <alignment horizontal="left" vertical="center"/>
    </xf>
    <xf numFmtId="0" fontId="5" fillId="2" borderId="19" xfId="21" applyFont="1" applyFill="1" applyBorder="1" applyAlignment="1">
      <alignment horizontal="left" vertical="center"/>
    </xf>
    <xf numFmtId="0" fontId="21" fillId="0" borderId="78" xfId="21" applyFont="1" applyBorder="1" applyAlignment="1">
      <alignment horizontal="center"/>
    </xf>
    <xf numFmtId="0" fontId="21" fillId="0" borderId="79" xfId="21" applyFont="1" applyBorder="1" applyAlignment="1">
      <alignment horizontal="center"/>
    </xf>
    <xf numFmtId="0" fontId="21" fillId="0" borderId="170" xfId="21" applyFont="1" applyBorder="1" applyAlignment="1">
      <alignment horizontal="center"/>
    </xf>
    <xf numFmtId="0" fontId="3" fillId="4" borderId="2" xfId="2" applyFill="1" applyBorder="1" applyAlignment="1">
      <alignment horizontal="center" vertical="center"/>
    </xf>
    <xf numFmtId="0" fontId="20" fillId="3" borderId="51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52" xfId="2" applyFont="1" applyFill="1" applyBorder="1" applyAlignment="1">
      <alignment horizontal="center" vertical="center"/>
    </xf>
    <xf numFmtId="0" fontId="5" fillId="4" borderId="51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52" xfId="2" applyFont="1" applyFill="1" applyBorder="1" applyAlignment="1">
      <alignment horizontal="center" vertical="center"/>
    </xf>
    <xf numFmtId="0" fontId="3" fillId="2" borderId="51" xfId="2" applyFill="1" applyBorder="1" applyAlignment="1">
      <alignment vertical="center"/>
    </xf>
    <xf numFmtId="0" fontId="3" fillId="2" borderId="2" xfId="2" applyFill="1" applyBorder="1" applyAlignment="1">
      <alignment vertical="center"/>
    </xf>
    <xf numFmtId="0" fontId="4" fillId="0" borderId="18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20" fillId="2" borderId="5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52" xfId="2" applyFont="1" applyFill="1" applyBorder="1" applyAlignment="1">
      <alignment horizontal="center" vertical="center"/>
    </xf>
    <xf numFmtId="0" fontId="3" fillId="2" borderId="5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0" fontId="3" fillId="0" borderId="106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101" xfId="2" applyBorder="1" applyAlignment="1">
      <alignment horizontal="center"/>
    </xf>
    <xf numFmtId="0" fontId="3" fillId="4" borderId="18" xfId="2" applyFill="1" applyBorder="1" applyAlignment="1">
      <alignment horizontal="left"/>
    </xf>
    <xf numFmtId="0" fontId="3" fillId="4" borderId="5" xfId="2" applyFill="1" applyBorder="1" applyAlignment="1">
      <alignment horizontal="left"/>
    </xf>
    <xf numFmtId="0" fontId="3" fillId="4" borderId="6" xfId="2" applyFill="1" applyBorder="1" applyAlignment="1">
      <alignment horizontal="left"/>
    </xf>
    <xf numFmtId="0" fontId="4" fillId="0" borderId="93" xfId="2" applyFont="1" applyBorder="1" applyAlignment="1">
      <alignment horizontal="center" vertical="center" wrapText="1"/>
    </xf>
    <xf numFmtId="0" fontId="4" fillId="0" borderId="97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3" fillId="0" borderId="46" xfId="2" applyBorder="1" applyAlignment="1">
      <alignment horizontal="center"/>
    </xf>
    <xf numFmtId="0" fontId="3" fillId="0" borderId="159" xfId="2" applyBorder="1" applyAlignment="1">
      <alignment horizontal="center"/>
    </xf>
    <xf numFmtId="0" fontId="3" fillId="0" borderId="70" xfId="2" applyBorder="1" applyAlignment="1">
      <alignment horizontal="center"/>
    </xf>
    <xf numFmtId="0" fontId="3" fillId="0" borderId="43" xfId="2" applyBorder="1" applyAlignment="1">
      <alignment horizontal="center"/>
    </xf>
    <xf numFmtId="0" fontId="3" fillId="0" borderId="73" xfId="2" applyBorder="1" applyAlignment="1">
      <alignment horizontal="center"/>
    </xf>
    <xf numFmtId="0" fontId="20" fillId="2" borderId="4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169" fontId="3" fillId="0" borderId="4" xfId="2" applyNumberFormat="1" applyBorder="1" applyAlignment="1">
      <alignment horizontal="center"/>
    </xf>
    <xf numFmtId="169" fontId="3" fillId="0" borderId="5" xfId="2" applyNumberFormat="1" applyBorder="1" applyAlignment="1">
      <alignment horizontal="center"/>
    </xf>
    <xf numFmtId="169" fontId="3" fillId="0" borderId="19" xfId="2" applyNumberFormat="1" applyBorder="1" applyAlignment="1">
      <alignment horizontal="center"/>
    </xf>
    <xf numFmtId="0" fontId="5" fillId="0" borderId="4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169" fontId="3" fillId="0" borderId="2" xfId="2" applyNumberFormat="1" applyBorder="1" applyAlignment="1">
      <alignment horizontal="left"/>
    </xf>
    <xf numFmtId="0" fontId="3" fillId="0" borderId="2" xfId="2" applyBorder="1" applyAlignment="1">
      <alignment horizontal="center"/>
    </xf>
    <xf numFmtId="0" fontId="3" fillId="0" borderId="52" xfId="2" applyBorder="1" applyAlignment="1">
      <alignment horizontal="center"/>
    </xf>
    <xf numFmtId="171" fontId="3" fillId="0" borderId="2" xfId="2" applyNumberFormat="1" applyBorder="1" applyAlignment="1">
      <alignment horizontal="center"/>
    </xf>
    <xf numFmtId="171" fontId="3" fillId="0" borderId="52" xfId="2" applyNumberFormat="1" applyBorder="1" applyAlignment="1">
      <alignment horizontal="center"/>
    </xf>
    <xf numFmtId="0" fontId="3" fillId="0" borderId="106" xfId="2" applyBorder="1"/>
    <xf numFmtId="0" fontId="3" fillId="0" borderId="0" xfId="2"/>
    <xf numFmtId="0" fontId="3" fillId="0" borderId="101" xfId="2" applyBorder="1"/>
    <xf numFmtId="165" fontId="3" fillId="0" borderId="2" xfId="2" applyNumberFormat="1" applyBorder="1" applyAlignment="1">
      <alignment horizontal="center" vertical="center"/>
    </xf>
    <xf numFmtId="165" fontId="27" fillId="0" borderId="2" xfId="2" applyNumberFormat="1" applyFont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2" fontId="20" fillId="2" borderId="2" xfId="2" applyNumberFormat="1" applyFont="1" applyFill="1" applyBorder="1" applyAlignment="1">
      <alignment horizontal="center" vertical="center"/>
    </xf>
    <xf numFmtId="2" fontId="20" fillId="0" borderId="2" xfId="2" applyNumberFormat="1" applyFont="1" applyBorder="1" applyAlignment="1">
      <alignment horizontal="center" vertical="center"/>
    </xf>
    <xf numFmtId="0" fontId="20" fillId="2" borderId="4" xfId="21" applyFont="1" applyFill="1" applyBorder="1" applyAlignment="1">
      <alignment horizontal="left" vertical="center"/>
    </xf>
    <xf numFmtId="0" fontId="20" fillId="2" borderId="5" xfId="21" applyFont="1" applyFill="1" applyBorder="1" applyAlignment="1">
      <alignment horizontal="left" vertical="center"/>
    </xf>
    <xf numFmtId="0" fontId="20" fillId="2" borderId="6" xfId="21" applyFont="1" applyFill="1" applyBorder="1" applyAlignment="1">
      <alignment horizontal="left" vertical="center"/>
    </xf>
    <xf numFmtId="0" fontId="20" fillId="2" borderId="2" xfId="21" applyFont="1" applyFill="1" applyBorder="1" applyAlignment="1">
      <alignment horizontal="left" vertical="center"/>
    </xf>
    <xf numFmtId="0" fontId="3" fillId="0" borderId="72" xfId="21" applyBorder="1" applyAlignment="1">
      <alignment horizontal="center"/>
    </xf>
    <xf numFmtId="0" fontId="3" fillId="0" borderId="73" xfId="21" applyBorder="1" applyAlignment="1">
      <alignment horizontal="center"/>
    </xf>
    <xf numFmtId="0" fontId="3" fillId="0" borderId="78" xfId="21" applyBorder="1" applyAlignment="1">
      <alignment horizontal="center"/>
    </xf>
    <xf numFmtId="0" fontId="3" fillId="0" borderId="79" xfId="21" applyBorder="1" applyAlignment="1">
      <alignment horizontal="center"/>
    </xf>
    <xf numFmtId="0" fontId="3" fillId="0" borderId="2" xfId="2" applyBorder="1" applyAlignment="1">
      <alignment horizontal="center" vertical="center"/>
    </xf>
    <xf numFmtId="165" fontId="27" fillId="4" borderId="2" xfId="2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left" vertical="center"/>
    </xf>
    <xf numFmtId="0" fontId="3" fillId="0" borderId="67" xfId="2" applyBorder="1" applyAlignment="1">
      <alignment horizontal="center" vertical="center"/>
    </xf>
    <xf numFmtId="168" fontId="3" fillId="0" borderId="2" xfId="2" applyNumberFormat="1" applyBorder="1" applyAlignment="1">
      <alignment horizontal="left" vertical="center"/>
    </xf>
    <xf numFmtId="49" fontId="3" fillId="0" borderId="2" xfId="2" applyNumberFormat="1" applyBorder="1" applyAlignment="1" applyProtection="1">
      <alignment horizontal="center" vertical="center"/>
      <protection locked="0"/>
    </xf>
    <xf numFmtId="0" fontId="3" fillId="0" borderId="2" xfId="2" applyBorder="1" applyAlignment="1">
      <alignment horizontal="left" vertical="center"/>
    </xf>
    <xf numFmtId="0" fontId="3" fillId="0" borderId="2" xfId="2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22" fillId="0" borderId="4" xfId="2" applyFont="1" applyBorder="1" applyAlignment="1">
      <alignment horizontal="center"/>
    </xf>
    <xf numFmtId="0" fontId="22" fillId="0" borderId="5" xfId="2" applyFont="1" applyBorder="1" applyAlignment="1">
      <alignment horizontal="center"/>
    </xf>
    <xf numFmtId="0" fontId="22" fillId="0" borderId="6" xfId="2" applyFont="1" applyBorder="1" applyAlignment="1">
      <alignment horizontal="center"/>
    </xf>
    <xf numFmtId="0" fontId="22" fillId="0" borderId="5" xfId="32" applyFont="1" applyBorder="1" applyAlignment="1">
      <alignment horizontal="center"/>
    </xf>
    <xf numFmtId="0" fontId="22" fillId="0" borderId="6" xfId="3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24" fillId="0" borderId="59" xfId="2" applyFont="1" applyBorder="1" applyAlignment="1">
      <alignment horizontal="center" vertical="center"/>
    </xf>
    <xf numFmtId="0" fontId="24" fillId="0" borderId="58" xfId="2" applyFont="1" applyBorder="1" applyAlignment="1">
      <alignment horizontal="center" vertical="center"/>
    </xf>
    <xf numFmtId="0" fontId="24" fillId="0" borderId="60" xfId="2" applyFont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20" fillId="3" borderId="4" xfId="2" applyFont="1" applyFill="1" applyBorder="1" applyAlignment="1">
      <alignment horizontal="center"/>
    </xf>
    <xf numFmtId="0" fontId="20" fillId="3" borderId="5" xfId="2" applyFont="1" applyFill="1" applyBorder="1" applyAlignment="1">
      <alignment horizontal="center"/>
    </xf>
    <xf numFmtId="0" fontId="3" fillId="5" borderId="4" xfId="2" applyFill="1" applyBorder="1" applyAlignment="1" applyProtection="1">
      <alignment horizontal="center" vertical="center"/>
      <protection locked="0"/>
    </xf>
    <xf numFmtId="0" fontId="3" fillId="5" borderId="6" xfId="2" applyFill="1" applyBorder="1" applyAlignment="1" applyProtection="1">
      <alignment horizontal="center" vertical="center"/>
      <protection locked="0"/>
    </xf>
    <xf numFmtId="0" fontId="3" fillId="4" borderId="4" xfId="2" applyFill="1" applyBorder="1" applyAlignment="1">
      <alignment horizontal="center" vertical="center"/>
    </xf>
    <xf numFmtId="0" fontId="3" fillId="4" borderId="6" xfId="2" applyFill="1" applyBorder="1" applyAlignment="1">
      <alignment horizontal="center" vertical="center"/>
    </xf>
    <xf numFmtId="0" fontId="24" fillId="0" borderId="61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62" xfId="2" applyFont="1" applyBorder="1" applyAlignment="1">
      <alignment horizontal="center" vertical="center"/>
    </xf>
    <xf numFmtId="0" fontId="3" fillId="4" borderId="4" xfId="2" applyFill="1" applyBorder="1" applyAlignment="1" applyProtection="1">
      <alignment horizontal="center" vertical="center"/>
      <protection locked="0"/>
    </xf>
    <xf numFmtId="0" fontId="3" fillId="4" borderId="6" xfId="2" applyFill="1" applyBorder="1" applyAlignment="1" applyProtection="1">
      <alignment horizontal="center" vertical="center"/>
      <protection locked="0"/>
    </xf>
    <xf numFmtId="0" fontId="24" fillId="0" borderId="63" xfId="2" applyFont="1" applyBorder="1" applyAlignment="1">
      <alignment horizontal="center" vertical="center"/>
    </xf>
    <xf numFmtId="0" fontId="24" fillId="0" borderId="64" xfId="2" applyFont="1" applyBorder="1" applyAlignment="1">
      <alignment horizontal="center" vertical="center"/>
    </xf>
    <xf numFmtId="0" fontId="24" fillId="0" borderId="65" xfId="2" applyFont="1" applyBorder="1" applyAlignment="1">
      <alignment horizontal="center" vertical="center"/>
    </xf>
    <xf numFmtId="165" fontId="26" fillId="5" borderId="4" xfId="2" applyNumberFormat="1" applyFont="1" applyFill="1" applyBorder="1" applyAlignment="1" applyProtection="1">
      <alignment horizontal="center" vertical="center"/>
      <protection locked="0"/>
    </xf>
    <xf numFmtId="165" fontId="26" fillId="5" borderId="6" xfId="2" applyNumberFormat="1" applyFont="1" applyFill="1" applyBorder="1" applyAlignment="1" applyProtection="1">
      <alignment horizontal="center" vertical="center"/>
      <protection locked="0"/>
    </xf>
    <xf numFmtId="165" fontId="3" fillId="4" borderId="4" xfId="2" applyNumberFormat="1" applyFill="1" applyBorder="1" applyAlignment="1">
      <alignment horizontal="center"/>
    </xf>
    <xf numFmtId="165" fontId="3" fillId="4" borderId="6" xfId="2" applyNumberFormat="1" applyFill="1" applyBorder="1" applyAlignment="1">
      <alignment horizontal="center"/>
    </xf>
    <xf numFmtId="165" fontId="3" fillId="4" borderId="4" xfId="2" applyNumberFormat="1" applyFill="1" applyBorder="1" applyAlignment="1">
      <alignment horizontal="center" vertical="center"/>
    </xf>
    <xf numFmtId="165" fontId="3" fillId="4" borderId="6" xfId="2" applyNumberFormat="1" applyFill="1" applyBorder="1" applyAlignment="1">
      <alignment horizontal="center" vertical="center"/>
    </xf>
    <xf numFmtId="165" fontId="3" fillId="5" borderId="4" xfId="2" applyNumberFormat="1" applyFill="1" applyBorder="1" applyAlignment="1" applyProtection="1">
      <alignment horizontal="center"/>
      <protection locked="0"/>
    </xf>
    <xf numFmtId="165" fontId="3" fillId="5" borderId="6" xfId="2" applyNumberFormat="1" applyFill="1" applyBorder="1" applyAlignment="1" applyProtection="1">
      <alignment horizontal="center"/>
      <protection locked="0"/>
    </xf>
    <xf numFmtId="0" fontId="26" fillId="4" borderId="4" xfId="2" applyFont="1" applyFill="1" applyBorder="1" applyAlignment="1">
      <alignment horizontal="center" vertical="center"/>
    </xf>
    <xf numFmtId="0" fontId="26" fillId="4" borderId="6" xfId="2" applyFont="1" applyFill="1" applyBorder="1" applyAlignment="1">
      <alignment horizontal="center" vertical="center"/>
    </xf>
    <xf numFmtId="1" fontId="26" fillId="5" borderId="4" xfId="2" applyNumberFormat="1" applyFont="1" applyFill="1" applyBorder="1" applyAlignment="1" applyProtection="1">
      <alignment horizontal="center" vertical="center"/>
      <protection locked="0"/>
    </xf>
    <xf numFmtId="1" fontId="26" fillId="5" borderId="6" xfId="2" applyNumberFormat="1" applyFont="1" applyFill="1" applyBorder="1" applyAlignment="1" applyProtection="1">
      <alignment horizontal="center" vertical="center"/>
      <protection locked="0"/>
    </xf>
    <xf numFmtId="0" fontId="20" fillId="3" borderId="6" xfId="2" applyFont="1" applyFill="1" applyBorder="1" applyAlignment="1">
      <alignment horizontal="center"/>
    </xf>
    <xf numFmtId="167" fontId="26" fillId="0" borderId="4" xfId="2" applyNumberFormat="1" applyFont="1" applyBorder="1" applyAlignment="1">
      <alignment horizontal="center" vertical="center"/>
    </xf>
    <xf numFmtId="167" fontId="26" fillId="0" borderId="6" xfId="2" applyNumberFormat="1" applyFont="1" applyBorder="1" applyAlignment="1">
      <alignment horizontal="center" vertical="center"/>
    </xf>
    <xf numFmtId="165" fontId="26" fillId="4" borderId="4" xfId="2" applyNumberFormat="1" applyFont="1" applyFill="1" applyBorder="1" applyAlignment="1">
      <alignment horizontal="center" vertical="center"/>
    </xf>
    <xf numFmtId="165" fontId="26" fillId="4" borderId="6" xfId="2" applyNumberFormat="1" applyFont="1" applyFill="1" applyBorder="1" applyAlignment="1">
      <alignment horizontal="center" vertical="center"/>
    </xf>
    <xf numFmtId="1" fontId="3" fillId="4" borderId="4" xfId="2" applyNumberFormat="1" applyFill="1" applyBorder="1" applyAlignment="1">
      <alignment horizontal="center" vertical="center"/>
    </xf>
    <xf numFmtId="1" fontId="3" fillId="4" borderId="6" xfId="2" applyNumberFormat="1" applyFill="1" applyBorder="1" applyAlignment="1">
      <alignment horizontal="center" vertical="center"/>
    </xf>
    <xf numFmtId="0" fontId="3" fillId="0" borderId="72" xfId="2" applyBorder="1" applyAlignment="1">
      <alignment horizontal="center"/>
    </xf>
    <xf numFmtId="0" fontId="29" fillId="0" borderId="4" xfId="14" applyFont="1" applyBorder="1" applyAlignment="1">
      <alignment horizontal="center"/>
    </xf>
    <xf numFmtId="0" fontId="29" fillId="0" borderId="5" xfId="14" applyFont="1" applyBorder="1" applyAlignment="1">
      <alignment horizontal="center"/>
    </xf>
    <xf numFmtId="0" fontId="29" fillId="0" borderId="6" xfId="14" applyFont="1" applyBorder="1" applyAlignment="1">
      <alignment horizontal="center"/>
    </xf>
    <xf numFmtId="0" fontId="3" fillId="0" borderId="2" xfId="2" applyBorder="1" applyAlignment="1">
      <alignment horizontal="center" vertical="center" wrapText="1"/>
    </xf>
    <xf numFmtId="165" fontId="3" fillId="0" borderId="2" xfId="2" applyNumberForma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3" fillId="0" borderId="2" xfId="2" applyBorder="1" applyAlignment="1">
      <alignment horizontal="left" vertical="center" wrapText="1"/>
    </xf>
    <xf numFmtId="0" fontId="21" fillId="0" borderId="2" xfId="2" applyFont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left" vertical="center" wrapText="1"/>
    </xf>
    <xf numFmtId="0" fontId="3" fillId="2" borderId="2" xfId="2" applyFill="1" applyBorder="1" applyAlignment="1">
      <alignment horizontal="center" vertical="center" wrapText="1"/>
    </xf>
    <xf numFmtId="2" fontId="3" fillId="0" borderId="2" xfId="2" applyNumberFormat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0" fontId="34" fillId="0" borderId="2" xfId="2" applyFont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165" fontId="22" fillId="2" borderId="2" xfId="2" applyNumberFormat="1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0" fontId="45" fillId="0" borderId="5" xfId="49" applyFont="1" applyBorder="1" applyAlignment="1">
      <alignment horizontal="center"/>
    </xf>
    <xf numFmtId="0" fontId="45" fillId="0" borderId="2" xfId="49" applyFont="1" applyBorder="1" applyAlignment="1">
      <alignment horizontal="center"/>
    </xf>
    <xf numFmtId="0" fontId="65" fillId="0" borderId="4" xfId="49" applyFont="1" applyBorder="1" applyAlignment="1">
      <alignment horizontal="center" vertical="center" wrapText="1"/>
    </xf>
    <xf numFmtId="0" fontId="65" fillId="0" borderId="5" xfId="49" applyFont="1" applyBorder="1" applyAlignment="1">
      <alignment horizontal="center" vertical="center"/>
    </xf>
    <xf numFmtId="0" fontId="65" fillId="0" borderId="6" xfId="49" applyFont="1" applyBorder="1" applyAlignment="1">
      <alignment horizontal="center" vertical="center"/>
    </xf>
    <xf numFmtId="0" fontId="47" fillId="0" borderId="4" xfId="49" applyFont="1" applyBorder="1" applyAlignment="1">
      <alignment horizontal="left" vertical="center"/>
    </xf>
    <xf numFmtId="0" fontId="47" fillId="0" borderId="5" xfId="49" applyFont="1" applyBorder="1" applyAlignment="1">
      <alignment horizontal="left" vertical="center"/>
    </xf>
    <xf numFmtId="0" fontId="47" fillId="0" borderId="6" xfId="49" applyFont="1" applyBorder="1" applyAlignment="1">
      <alignment horizontal="left" vertical="center"/>
    </xf>
    <xf numFmtId="0" fontId="5" fillId="0" borderId="0" xfId="66" applyFont="1" applyAlignment="1">
      <alignment horizontal="center" vertical="center"/>
    </xf>
    <xf numFmtId="0" fontId="5" fillId="3" borderId="2" xfId="66" applyFont="1" applyFill="1" applyBorder="1" applyAlignment="1">
      <alignment horizontal="center" vertical="center"/>
    </xf>
    <xf numFmtId="0" fontId="47" fillId="2" borderId="4" xfId="49" applyFont="1" applyFill="1" applyBorder="1" applyAlignment="1">
      <alignment horizontal="center" vertical="center"/>
    </xf>
    <xf numFmtId="0" fontId="47" fillId="2" borderId="6" xfId="49" applyFont="1" applyFill="1" applyBorder="1" applyAlignment="1">
      <alignment horizontal="center" vertical="center"/>
    </xf>
    <xf numFmtId="0" fontId="47" fillId="2" borderId="4" xfId="49" applyFont="1" applyFill="1" applyBorder="1" applyAlignment="1">
      <alignment horizontal="center" vertical="center" wrapText="1"/>
    </xf>
    <xf numFmtId="0" fontId="47" fillId="2" borderId="6" xfId="49" applyFont="1" applyFill="1" applyBorder="1" applyAlignment="1">
      <alignment horizontal="center" vertical="center" wrapText="1"/>
    </xf>
    <xf numFmtId="0" fontId="30" fillId="0" borderId="4" xfId="49" applyFont="1" applyBorder="1" applyAlignment="1">
      <alignment horizontal="center" vertical="center"/>
    </xf>
    <xf numFmtId="0" fontId="30" fillId="0" borderId="6" xfId="49" applyFont="1" applyBorder="1" applyAlignment="1">
      <alignment horizontal="center" vertical="center"/>
    </xf>
    <xf numFmtId="0" fontId="30" fillId="0" borderId="4" xfId="49" applyFont="1" applyBorder="1" applyAlignment="1">
      <alignment horizontal="left" vertical="center" wrapText="1"/>
    </xf>
    <xf numFmtId="0" fontId="30" fillId="0" borderId="5" xfId="49" applyFont="1" applyBorder="1" applyAlignment="1">
      <alignment horizontal="left" vertical="center" wrapText="1"/>
    </xf>
    <xf numFmtId="0" fontId="30" fillId="0" borderId="6" xfId="49" applyFont="1" applyBorder="1" applyAlignment="1">
      <alignment horizontal="left" vertical="center" wrapText="1"/>
    </xf>
    <xf numFmtId="14" fontId="30" fillId="0" borderId="4" xfId="49" applyNumberFormat="1" applyFont="1" applyBorder="1" applyAlignment="1">
      <alignment horizontal="center" vertical="center"/>
    </xf>
    <xf numFmtId="14" fontId="30" fillId="0" borderId="6" xfId="49" applyNumberFormat="1" applyFont="1" applyBorder="1" applyAlignment="1">
      <alignment horizontal="center" vertical="center"/>
    </xf>
    <xf numFmtId="14" fontId="30" fillId="4" borderId="4" xfId="49" applyNumberFormat="1" applyFont="1" applyFill="1" applyBorder="1" applyAlignment="1">
      <alignment horizontal="center" vertical="center"/>
    </xf>
    <xf numFmtId="0" fontId="30" fillId="4" borderId="6" xfId="49" applyFont="1" applyFill="1" applyBorder="1" applyAlignment="1">
      <alignment horizontal="center" vertical="center"/>
    </xf>
    <xf numFmtId="0" fontId="47" fillId="2" borderId="2" xfId="49" applyFont="1" applyFill="1" applyBorder="1" applyAlignment="1">
      <alignment horizontal="center" vertical="center"/>
    </xf>
    <xf numFmtId="0" fontId="47" fillId="4" borderId="67" xfId="49" applyFont="1" applyFill="1" applyBorder="1" applyAlignment="1">
      <alignment horizontal="center" vertical="center"/>
    </xf>
    <xf numFmtId="0" fontId="47" fillId="4" borderId="5" xfId="49" applyFont="1" applyFill="1" applyBorder="1" applyAlignment="1">
      <alignment horizontal="center" vertical="center"/>
    </xf>
    <xf numFmtId="0" fontId="22" fillId="3" borderId="2" xfId="66" applyFont="1" applyFill="1" applyBorder="1" applyAlignment="1">
      <alignment horizontal="center" vertical="center"/>
    </xf>
    <xf numFmtId="0" fontId="22" fillId="0" borderId="2" xfId="66" applyFont="1" applyBorder="1" applyAlignment="1" applyProtection="1">
      <alignment horizontal="center" vertical="center"/>
      <protection locked="0"/>
    </xf>
    <xf numFmtId="0" fontId="22" fillId="0" borderId="66" xfId="66" applyFont="1" applyBorder="1" applyAlignment="1" applyProtection="1">
      <alignment horizontal="center" vertical="center"/>
      <protection locked="0"/>
    </xf>
    <xf numFmtId="0" fontId="22" fillId="0" borderId="68" xfId="66" applyFont="1" applyBorder="1" applyAlignment="1" applyProtection="1">
      <alignment horizontal="center" vertical="center"/>
      <protection locked="0"/>
    </xf>
    <xf numFmtId="0" fontId="22" fillId="0" borderId="71" xfId="66" applyFont="1" applyBorder="1" applyAlignment="1" applyProtection="1">
      <alignment horizontal="center" vertical="center"/>
      <protection locked="0"/>
    </xf>
    <xf numFmtId="0" fontId="22" fillId="0" borderId="73" xfId="66" applyFont="1" applyBorder="1" applyAlignment="1" applyProtection="1">
      <alignment horizontal="center" vertical="center"/>
      <protection locked="0"/>
    </xf>
    <xf numFmtId="0" fontId="22" fillId="0" borderId="2" xfId="66" applyFont="1" applyBorder="1" applyAlignment="1">
      <alignment horizontal="center" vertical="center"/>
    </xf>
    <xf numFmtId="0" fontId="22" fillId="0" borderId="0" xfId="66" applyFont="1" applyAlignment="1">
      <alignment horizontal="center" vertical="center"/>
    </xf>
    <xf numFmtId="2" fontId="0" fillId="0" borderId="2" xfId="66" applyNumberFormat="1" applyFont="1" applyBorder="1" applyAlignment="1">
      <alignment horizontal="center" vertical="center"/>
    </xf>
    <xf numFmtId="2" fontId="3" fillId="0" borderId="2" xfId="66" applyNumberFormat="1" applyBorder="1" applyAlignment="1">
      <alignment horizontal="center" vertical="center"/>
    </xf>
    <xf numFmtId="0" fontId="47" fillId="4" borderId="72" xfId="49" applyFont="1" applyFill="1" applyBorder="1" applyAlignment="1">
      <alignment horizontal="center" vertical="center"/>
    </xf>
    <xf numFmtId="0" fontId="5" fillId="3" borderId="2" xfId="66" applyFont="1" applyFill="1" applyBorder="1" applyAlignment="1">
      <alignment horizontal="left" vertical="center"/>
    </xf>
    <xf numFmtId="0" fontId="22" fillId="0" borderId="2" xfId="66" applyFont="1" applyBorder="1" applyAlignment="1" applyProtection="1">
      <alignment horizontal="left" vertical="center"/>
      <protection locked="0"/>
    </xf>
    <xf numFmtId="0" fontId="3" fillId="2" borderId="4" xfId="66" applyFill="1" applyBorder="1" applyAlignment="1">
      <alignment horizontal="center" vertical="center"/>
    </xf>
    <xf numFmtId="0" fontId="3" fillId="2" borderId="6" xfId="66" applyFill="1" applyBorder="1" applyAlignment="1">
      <alignment horizontal="center" vertical="center"/>
    </xf>
    <xf numFmtId="0" fontId="27" fillId="0" borderId="2" xfId="66" applyFont="1" applyBorder="1" applyAlignment="1" applyProtection="1">
      <alignment horizontal="center" vertical="center"/>
      <protection locked="0"/>
    </xf>
    <xf numFmtId="0" fontId="22" fillId="2" borderId="2" xfId="30" applyFont="1" applyFill="1" applyBorder="1" applyAlignment="1">
      <alignment horizontal="center" vertical="center"/>
    </xf>
    <xf numFmtId="1" fontId="3" fillId="0" borderId="2" xfId="66" applyNumberFormat="1" applyBorder="1" applyAlignment="1" applyProtection="1">
      <alignment horizontal="center" vertical="center"/>
      <protection locked="0"/>
    </xf>
    <xf numFmtId="0" fontId="22" fillId="3" borderId="4" xfId="66" applyFont="1" applyFill="1" applyBorder="1" applyAlignment="1">
      <alignment horizontal="center" vertical="center" wrapText="1"/>
    </xf>
    <xf numFmtId="0" fontId="22" fillId="3" borderId="6" xfId="66" applyFont="1" applyFill="1" applyBorder="1" applyAlignment="1">
      <alignment horizontal="center" vertical="center" wrapText="1"/>
    </xf>
    <xf numFmtId="0" fontId="22" fillId="2" borderId="71" xfId="66" applyFont="1" applyFill="1" applyBorder="1" applyAlignment="1">
      <alignment horizontal="center" vertical="center" wrapText="1"/>
    </xf>
    <xf numFmtId="0" fontId="22" fillId="2" borderId="73" xfId="66" applyFont="1" applyFill="1" applyBorder="1" applyAlignment="1">
      <alignment horizontal="center" vertical="center" wrapText="1"/>
    </xf>
    <xf numFmtId="165" fontId="3" fillId="0" borderId="67" xfId="66" applyNumberFormat="1" applyBorder="1" applyAlignment="1" applyProtection="1">
      <alignment horizontal="center" vertical="center"/>
      <protection locked="0"/>
    </xf>
    <xf numFmtId="165" fontId="3" fillId="0" borderId="68" xfId="66" applyNumberFormat="1" applyBorder="1" applyAlignment="1" applyProtection="1">
      <alignment horizontal="center" vertical="center"/>
      <protection locked="0"/>
    </xf>
    <xf numFmtId="165" fontId="3" fillId="0" borderId="72" xfId="66" applyNumberFormat="1" applyBorder="1" applyAlignment="1" applyProtection="1">
      <alignment horizontal="center" vertical="center"/>
      <protection locked="0"/>
    </xf>
    <xf numFmtId="165" fontId="3" fillId="0" borderId="73" xfId="66" applyNumberFormat="1" applyBorder="1" applyAlignment="1" applyProtection="1">
      <alignment horizontal="center" vertical="center"/>
      <protection locked="0"/>
    </xf>
    <xf numFmtId="1" fontId="3" fillId="0" borderId="5" xfId="66" applyNumberFormat="1" applyBorder="1" applyAlignment="1" applyProtection="1">
      <alignment horizontal="center" vertical="center"/>
      <protection locked="0"/>
    </xf>
    <xf numFmtId="1" fontId="3" fillId="0" borderId="6" xfId="66" applyNumberFormat="1" applyBorder="1" applyAlignment="1" applyProtection="1">
      <alignment horizontal="center" vertical="center"/>
      <protection locked="0"/>
    </xf>
    <xf numFmtId="0" fontId="0" fillId="2" borderId="4" xfId="66" applyFont="1" applyFill="1" applyBorder="1" applyAlignment="1">
      <alignment horizontal="center" vertical="center"/>
    </xf>
    <xf numFmtId="0" fontId="3" fillId="2" borderId="5" xfId="66" applyFill="1" applyBorder="1" applyAlignment="1">
      <alignment horizontal="center" vertical="center"/>
    </xf>
    <xf numFmtId="0" fontId="5" fillId="3" borderId="6" xfId="66" applyFont="1" applyFill="1" applyBorder="1" applyAlignment="1">
      <alignment horizontal="center" vertical="center"/>
    </xf>
    <xf numFmtId="0" fontId="5" fillId="3" borderId="4" xfId="66" applyFont="1" applyFill="1" applyBorder="1" applyAlignment="1">
      <alignment horizontal="center" vertical="center"/>
    </xf>
    <xf numFmtId="0" fontId="5" fillId="3" borderId="5" xfId="66" applyFont="1" applyFill="1" applyBorder="1" applyAlignment="1">
      <alignment horizontal="center" vertical="center"/>
    </xf>
    <xf numFmtId="0" fontId="5" fillId="3" borderId="73" xfId="66" applyFont="1" applyFill="1" applyBorder="1" applyAlignment="1">
      <alignment horizontal="center" vertical="center"/>
    </xf>
    <xf numFmtId="0" fontId="22" fillId="2" borderId="2" xfId="66" applyFont="1" applyFill="1" applyBorder="1" applyAlignment="1">
      <alignment horizontal="center" vertical="center"/>
    </xf>
    <xf numFmtId="0" fontId="3" fillId="0" borderId="2" xfId="66" applyBorder="1" applyAlignment="1" applyProtection="1">
      <alignment horizontal="center" vertical="center"/>
      <protection locked="0"/>
    </xf>
    <xf numFmtId="0" fontId="133" fillId="2" borderId="4" xfId="66" applyFont="1" applyFill="1" applyBorder="1" applyAlignment="1">
      <alignment horizontal="center" vertical="center"/>
    </xf>
    <xf numFmtId="0" fontId="8" fillId="2" borderId="6" xfId="66" applyFont="1" applyFill="1" applyBorder="1" applyAlignment="1">
      <alignment horizontal="center" vertical="center"/>
    </xf>
    <xf numFmtId="2" fontId="27" fillId="0" borderId="2" xfId="66" applyNumberFormat="1" applyFont="1" applyBorder="1" applyAlignment="1">
      <alignment horizontal="center" vertical="center"/>
    </xf>
    <xf numFmtId="165" fontId="3" fillId="0" borderId="2" xfId="66" applyNumberFormat="1" applyBorder="1" applyAlignment="1" applyProtection="1">
      <alignment horizontal="center" vertical="center"/>
      <protection locked="0"/>
    </xf>
    <xf numFmtId="1" fontId="27" fillId="4" borderId="2" xfId="66" applyNumberFormat="1" applyFont="1" applyFill="1" applyBorder="1" applyAlignment="1" applyProtection="1">
      <alignment horizontal="center" vertical="center"/>
      <protection locked="0"/>
    </xf>
    <xf numFmtId="1" fontId="22" fillId="4" borderId="2" xfId="66" applyNumberFormat="1" applyFont="1" applyFill="1" applyBorder="1" applyAlignment="1" applyProtection="1">
      <alignment horizontal="center" vertical="center"/>
      <protection locked="0"/>
    </xf>
    <xf numFmtId="1" fontId="3" fillId="2" borderId="2" xfId="66" applyNumberFormat="1" applyFill="1" applyBorder="1" applyAlignment="1">
      <alignment horizontal="center" vertical="center"/>
    </xf>
    <xf numFmtId="0" fontId="22" fillId="0" borderId="69" xfId="66" applyFont="1" applyBorder="1" applyAlignment="1">
      <alignment horizontal="center" vertical="center"/>
    </xf>
    <xf numFmtId="0" fontId="22" fillId="4" borderId="0" xfId="66" applyFont="1" applyFill="1" applyAlignment="1">
      <alignment horizontal="center" vertical="center"/>
    </xf>
    <xf numFmtId="165" fontId="22" fillId="4" borderId="0" xfId="66" applyNumberFormat="1" applyFont="1" applyFill="1" applyAlignment="1">
      <alignment horizontal="center" vertical="center"/>
    </xf>
    <xf numFmtId="2" fontId="22" fillId="0" borderId="2" xfId="66" applyNumberFormat="1" applyFont="1" applyBorder="1" applyAlignment="1">
      <alignment horizontal="center" vertical="center"/>
    </xf>
    <xf numFmtId="0" fontId="22" fillId="0" borderId="0" xfId="66" applyFont="1" applyAlignment="1">
      <alignment horizontal="left" vertical="center" wrapText="1"/>
    </xf>
    <xf numFmtId="0" fontId="44" fillId="2" borderId="2" xfId="49" applyFont="1" applyFill="1" applyBorder="1" applyAlignment="1">
      <alignment horizontal="center" vertical="center"/>
    </xf>
    <xf numFmtId="0" fontId="30" fillId="0" borderId="4" xfId="49" applyFont="1" applyBorder="1" applyAlignment="1">
      <alignment horizontal="center" vertical="center" wrapText="1"/>
    </xf>
    <xf numFmtId="0" fontId="30" fillId="0" borderId="5" xfId="49" applyFont="1" applyBorder="1" applyAlignment="1">
      <alignment horizontal="center" vertical="center" wrapText="1"/>
    </xf>
    <xf numFmtId="0" fontId="30" fillId="0" borderId="6" xfId="49" applyFont="1" applyBorder="1" applyAlignment="1">
      <alignment horizontal="center" vertical="center" wrapText="1"/>
    </xf>
    <xf numFmtId="0" fontId="22" fillId="0" borderId="74" xfId="21" applyFont="1" applyBorder="1" applyAlignment="1">
      <alignment horizontal="center" vertical="center"/>
    </xf>
    <xf numFmtId="0" fontId="22" fillId="0" borderId="75" xfId="21" applyFont="1" applyBorder="1" applyAlignment="1">
      <alignment horizontal="center" vertical="center"/>
    </xf>
    <xf numFmtId="0" fontId="55" fillId="0" borderId="0" xfId="21" applyFont="1" applyAlignment="1">
      <alignment horizontal="center" vertical="center"/>
    </xf>
    <xf numFmtId="0" fontId="55" fillId="0" borderId="70" xfId="21" applyFont="1" applyBorder="1" applyAlignment="1">
      <alignment horizontal="center" vertical="center"/>
    </xf>
    <xf numFmtId="0" fontId="22" fillId="0" borderId="111" xfId="21" applyFont="1" applyBorder="1" applyAlignment="1">
      <alignment horizontal="center" vertical="center"/>
    </xf>
    <xf numFmtId="0" fontId="22" fillId="0" borderId="158" xfId="21" applyFont="1" applyBorder="1" applyAlignment="1">
      <alignment horizontal="center" vertical="center"/>
    </xf>
    <xf numFmtId="0" fontId="136" fillId="0" borderId="72" xfId="21" applyFont="1" applyBorder="1" applyAlignment="1">
      <alignment horizontal="center" vertical="center"/>
    </xf>
    <xf numFmtId="0" fontId="136" fillId="0" borderId="73" xfId="21" applyFont="1" applyBorder="1" applyAlignment="1">
      <alignment horizontal="center" vertical="center"/>
    </xf>
    <xf numFmtId="0" fontId="48" fillId="0" borderId="72" xfId="21" applyFont="1" applyBorder="1" applyAlignment="1">
      <alignment horizontal="center" vertical="center"/>
    </xf>
    <xf numFmtId="0" fontId="48" fillId="0" borderId="73" xfId="21" applyFont="1" applyBorder="1" applyAlignment="1">
      <alignment horizontal="center" vertical="center"/>
    </xf>
    <xf numFmtId="0" fontId="22" fillId="0" borderId="46" xfId="66" applyFont="1" applyBorder="1" applyAlignment="1">
      <alignment horizontal="center" vertical="center"/>
    </xf>
    <xf numFmtId="0" fontId="22" fillId="0" borderId="48" xfId="66" applyFont="1" applyBorder="1" applyAlignment="1">
      <alignment horizontal="center" vertical="center"/>
    </xf>
    <xf numFmtId="165" fontId="22" fillId="0" borderId="0" xfId="66" applyNumberFormat="1" applyFont="1" applyAlignment="1">
      <alignment horizontal="center" vertical="center"/>
    </xf>
    <xf numFmtId="0" fontId="50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/>
    </xf>
    <xf numFmtId="0" fontId="22" fillId="4" borderId="2" xfId="2" applyFont="1" applyFill="1" applyBorder="1" applyAlignment="1">
      <alignment vertical="center"/>
    </xf>
    <xf numFmtId="0" fontId="22" fillId="0" borderId="72" xfId="2" applyFont="1" applyBorder="1" applyAlignment="1">
      <alignment horizontal="center"/>
    </xf>
    <xf numFmtId="2" fontId="22" fillId="0" borderId="4" xfId="2" applyNumberFormat="1" applyFont="1" applyBorder="1" applyAlignment="1">
      <alignment horizontal="center"/>
    </xf>
    <xf numFmtId="2" fontId="22" fillId="0" borderId="6" xfId="2" applyNumberFormat="1" applyFont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74" xfId="21" applyFont="1" applyBorder="1" applyAlignment="1">
      <alignment horizontal="center"/>
    </xf>
    <xf numFmtId="0" fontId="22" fillId="0" borderId="75" xfId="21" applyFont="1" applyBorder="1" applyAlignment="1">
      <alignment horizontal="center"/>
    </xf>
    <xf numFmtId="0" fontId="22" fillId="0" borderId="76" xfId="21" applyFont="1" applyBorder="1" applyAlignment="1">
      <alignment horizontal="center"/>
    </xf>
    <xf numFmtId="0" fontId="22" fillId="0" borderId="77" xfId="21" applyFont="1" applyBorder="1" applyAlignment="1">
      <alignment horizontal="center"/>
    </xf>
    <xf numFmtId="0" fontId="22" fillId="0" borderId="90" xfId="21" applyFont="1" applyBorder="1" applyAlignment="1">
      <alignment horizontal="center"/>
    </xf>
    <xf numFmtId="0" fontId="22" fillId="0" borderId="91" xfId="21" applyFont="1" applyBorder="1" applyAlignment="1">
      <alignment horizontal="center"/>
    </xf>
    <xf numFmtId="0" fontId="5" fillId="2" borderId="4" xfId="21" applyFont="1" applyFill="1" applyBorder="1" applyAlignment="1">
      <alignment horizontal="center" vertical="top"/>
    </xf>
    <xf numFmtId="0" fontId="5" fillId="2" borderId="5" xfId="21" applyFont="1" applyFill="1" applyBorder="1" applyAlignment="1">
      <alignment horizontal="center" vertical="top"/>
    </xf>
    <xf numFmtId="0" fontId="5" fillId="2" borderId="6" xfId="21" applyFont="1" applyFill="1" applyBorder="1" applyAlignment="1">
      <alignment horizontal="center" vertical="top"/>
    </xf>
    <xf numFmtId="0" fontId="5" fillId="0" borderId="4" xfId="21" applyFont="1" applyBorder="1" applyAlignment="1">
      <alignment horizontal="center" vertical="top"/>
    </xf>
    <xf numFmtId="0" fontId="5" fillId="0" borderId="5" xfId="21" applyFont="1" applyBorder="1" applyAlignment="1">
      <alignment horizontal="center" vertical="top"/>
    </xf>
    <xf numFmtId="0" fontId="5" fillId="0" borderId="6" xfId="21" applyFont="1" applyBorder="1" applyAlignment="1">
      <alignment horizontal="center" vertical="top"/>
    </xf>
    <xf numFmtId="0" fontId="56" fillId="0" borderId="49" xfId="32" applyFont="1" applyBorder="1" applyAlignment="1">
      <alignment horizontal="center" vertical="center"/>
    </xf>
    <xf numFmtId="0" fontId="56" fillId="0" borderId="92" xfId="32" applyFont="1" applyBorder="1" applyAlignment="1">
      <alignment horizontal="center" vertical="center"/>
    </xf>
    <xf numFmtId="0" fontId="56" fillId="0" borderId="93" xfId="32" applyFont="1" applyBorder="1" applyAlignment="1">
      <alignment horizontal="center" vertical="center"/>
    </xf>
    <xf numFmtId="0" fontId="56" fillId="0" borderId="51" xfId="32" applyFont="1" applyBorder="1" applyAlignment="1">
      <alignment horizontal="center" vertical="center"/>
    </xf>
    <xf numFmtId="0" fontId="56" fillId="0" borderId="2" xfId="32" applyFont="1" applyBorder="1" applyAlignment="1">
      <alignment horizontal="center" vertical="center"/>
    </xf>
    <xf numFmtId="0" fontId="56" fillId="0" borderId="4" xfId="32" applyFont="1" applyBorder="1" applyAlignment="1">
      <alignment horizontal="center" vertical="center"/>
    </xf>
    <xf numFmtId="0" fontId="56" fillId="0" borderId="94" xfId="32" applyFont="1" applyBorder="1" applyAlignment="1">
      <alignment horizontal="center" vertical="center"/>
    </xf>
    <xf numFmtId="0" fontId="56" fillId="0" borderId="95" xfId="32" applyFont="1" applyBorder="1" applyAlignment="1">
      <alignment horizontal="center" vertical="center"/>
    </xf>
    <xf numFmtId="0" fontId="56" fillId="0" borderId="66" xfId="32" applyFont="1" applyBorder="1" applyAlignment="1">
      <alignment horizontal="center" vertical="center"/>
    </xf>
    <xf numFmtId="0" fontId="152" fillId="0" borderId="51" xfId="32" applyFont="1" applyBorder="1" applyAlignment="1">
      <alignment horizontal="center" vertical="center"/>
    </xf>
    <xf numFmtId="0" fontId="152" fillId="0" borderId="2" xfId="32" applyFont="1" applyBorder="1" applyAlignment="1">
      <alignment horizontal="center" vertical="center"/>
    </xf>
    <xf numFmtId="0" fontId="152" fillId="0" borderId="52" xfId="32" applyFont="1" applyBorder="1" applyAlignment="1">
      <alignment horizontal="center" vertical="center"/>
    </xf>
    <xf numFmtId="0" fontId="152" fillId="0" borderId="51" xfId="32" applyFont="1" applyBorder="1" applyAlignment="1">
      <alignment horizontal="left" vertical="center"/>
    </xf>
    <xf numFmtId="0" fontId="152" fillId="0" borderId="2" xfId="32" applyFont="1" applyBorder="1" applyAlignment="1">
      <alignment horizontal="left" vertical="center"/>
    </xf>
    <xf numFmtId="0" fontId="152" fillId="0" borderId="52" xfId="32" applyFont="1" applyBorder="1" applyAlignment="1">
      <alignment horizontal="left" vertical="center"/>
    </xf>
    <xf numFmtId="0" fontId="152" fillId="0" borderId="94" xfId="32" applyFont="1" applyBorder="1" applyAlignment="1">
      <alignment horizontal="left" vertical="center"/>
    </xf>
    <xf numFmtId="0" fontId="152" fillId="0" borderId="95" xfId="32" applyFont="1" applyBorder="1" applyAlignment="1">
      <alignment horizontal="left" vertical="center"/>
    </xf>
    <xf numFmtId="0" fontId="152" fillId="0" borderId="96" xfId="32" applyFont="1" applyBorder="1" applyAlignment="1">
      <alignment horizontal="left" vertical="center"/>
    </xf>
    <xf numFmtId="0" fontId="58" fillId="0" borderId="0" xfId="6" applyFont="1" applyFill="1" applyAlignment="1" applyProtection="1">
      <alignment horizontal="left" vertical="center"/>
    </xf>
    <xf numFmtId="0" fontId="151" fillId="0" borderId="46" xfId="32" applyFont="1" applyBorder="1" applyAlignment="1">
      <alignment horizontal="center" vertical="center" wrapText="1"/>
    </xf>
    <xf numFmtId="0" fontId="151" fillId="0" borderId="47" xfId="32" applyFont="1" applyBorder="1" applyAlignment="1">
      <alignment horizontal="center" vertical="center" wrapText="1"/>
    </xf>
    <xf numFmtId="0" fontId="151" fillId="0" borderId="48" xfId="32" applyFont="1" applyBorder="1" applyAlignment="1">
      <alignment horizontal="center" vertical="center" wrapText="1"/>
    </xf>
    <xf numFmtId="0" fontId="151" fillId="0" borderId="43" xfId="32" applyFont="1" applyBorder="1" applyAlignment="1">
      <alignment horizontal="center" vertical="center" wrapText="1"/>
    </xf>
    <xf numFmtId="0" fontId="151" fillId="0" borderId="72" xfId="32" applyFont="1" applyBorder="1" applyAlignment="1">
      <alignment horizontal="center" vertical="center" wrapText="1"/>
    </xf>
    <xf numFmtId="0" fontId="151" fillId="0" borderId="44" xfId="32" applyFont="1" applyBorder="1" applyAlignment="1">
      <alignment horizontal="center" vertical="center" wrapText="1"/>
    </xf>
    <xf numFmtId="0" fontId="57" fillId="0" borderId="24" xfId="32" applyFont="1" applyBorder="1" applyAlignment="1">
      <alignment horizontal="center"/>
    </xf>
    <xf numFmtId="0" fontId="57" fillId="0" borderId="97" xfId="32" applyFont="1" applyBorder="1" applyAlignment="1">
      <alignment horizontal="center"/>
    </xf>
    <xf numFmtId="0" fontId="57" fillId="0" borderId="97" xfId="32" applyFont="1" applyBorder="1" applyAlignment="1">
      <alignment horizontal="center" vertical="center"/>
    </xf>
    <xf numFmtId="0" fontId="56" fillId="0" borderId="97" xfId="32" applyFont="1" applyBorder="1" applyAlignment="1">
      <alignment horizontal="center" vertical="center"/>
    </xf>
    <xf numFmtId="0" fontId="56" fillId="0" borderId="25" xfId="32" applyFont="1" applyBorder="1" applyAlignment="1">
      <alignment horizontal="center" vertical="center"/>
    </xf>
    <xf numFmtId="0" fontId="56" fillId="0" borderId="99" xfId="32" applyFont="1" applyBorder="1" applyAlignment="1">
      <alignment horizontal="center" vertical="center" textRotation="90" wrapText="1"/>
    </xf>
    <xf numFmtId="0" fontId="56" fillId="0" borderId="51" xfId="32" applyFont="1" applyBorder="1" applyAlignment="1">
      <alignment horizontal="center" vertical="center" textRotation="90" wrapText="1"/>
    </xf>
    <xf numFmtId="0" fontId="56" fillId="0" borderId="94" xfId="32" applyFont="1" applyBorder="1" applyAlignment="1">
      <alignment horizontal="center" vertical="center" textRotation="90" wrapText="1"/>
    </xf>
    <xf numFmtId="0" fontId="56" fillId="0" borderId="80" xfId="32" applyFont="1" applyBorder="1" applyAlignment="1">
      <alignment horizontal="center" vertical="center" textRotation="90"/>
    </xf>
    <xf numFmtId="0" fontId="56" fillId="0" borderId="100" xfId="32" applyFont="1" applyBorder="1" applyAlignment="1">
      <alignment horizontal="center" vertical="center" textRotation="90"/>
    </xf>
    <xf numFmtId="0" fontId="59" fillId="0" borderId="71" xfId="32" applyFont="1" applyBorder="1" applyAlignment="1">
      <alignment horizontal="left"/>
    </xf>
    <xf numFmtId="0" fontId="59" fillId="0" borderId="73" xfId="32" applyFont="1" applyBorder="1" applyAlignment="1">
      <alignment horizontal="left"/>
    </xf>
    <xf numFmtId="0" fontId="59" fillId="0" borderId="100" xfId="32" applyFont="1" applyBorder="1" applyAlignment="1">
      <alignment horizontal="left"/>
    </xf>
    <xf numFmtId="0" fontId="56" fillId="0" borderId="100" xfId="32" applyFont="1" applyBorder="1" applyAlignment="1">
      <alignment horizontal="left"/>
    </xf>
    <xf numFmtId="0" fontId="59" fillId="0" borderId="4" xfId="32" applyFont="1" applyBorder="1" applyAlignment="1">
      <alignment horizontal="left"/>
    </xf>
    <xf numFmtId="0" fontId="59" fillId="0" borderId="6" xfId="32" applyFont="1" applyBorder="1" applyAlignment="1">
      <alignment horizontal="left"/>
    </xf>
    <xf numFmtId="0" fontId="59" fillId="0" borderId="2" xfId="32" applyFont="1" applyBorder="1" applyAlignment="1">
      <alignment horizontal="left"/>
    </xf>
    <xf numFmtId="0" fontId="56" fillId="0" borderId="2" xfId="32" applyFont="1" applyBorder="1" applyAlignment="1">
      <alignment horizontal="left"/>
    </xf>
    <xf numFmtId="0" fontId="56" fillId="0" borderId="95" xfId="32" applyFont="1" applyBorder="1" applyAlignment="1">
      <alignment horizontal="center" vertical="center" textRotation="90"/>
    </xf>
    <xf numFmtId="0" fontId="56" fillId="0" borderId="66" xfId="32" applyFont="1" applyBorder="1" applyAlignment="1">
      <alignment horizontal="left" vertical="top"/>
    </xf>
    <xf numFmtId="0" fontId="56" fillId="0" borderId="67" xfId="32" applyFont="1" applyBorder="1" applyAlignment="1">
      <alignment horizontal="left" vertical="top"/>
    </xf>
    <xf numFmtId="0" fontId="56" fillId="0" borderId="102" xfId="32" applyFont="1" applyBorder="1" applyAlignment="1">
      <alignment horizontal="left" vertical="top"/>
    </xf>
    <xf numFmtId="0" fontId="56" fillId="0" borderId="168" xfId="32" applyFont="1" applyBorder="1" applyAlignment="1">
      <alignment horizontal="left" vertical="top"/>
    </xf>
    <xf numFmtId="0" fontId="56" fillId="0" borderId="109" xfId="32" applyFont="1" applyBorder="1" applyAlignment="1">
      <alignment horizontal="left" vertical="top"/>
    </xf>
    <xf numFmtId="0" fontId="56" fillId="0" borderId="110" xfId="32" applyFont="1" applyBorder="1" applyAlignment="1">
      <alignment horizontal="left" vertical="top"/>
    </xf>
    <xf numFmtId="0" fontId="59" fillId="0" borderId="66" xfId="32" applyFont="1" applyBorder="1" applyAlignment="1">
      <alignment horizontal="left"/>
    </xf>
    <xf numFmtId="0" fontId="59" fillId="0" borderId="68" xfId="32" applyFont="1" applyBorder="1" applyAlignment="1">
      <alignment horizontal="left"/>
    </xf>
    <xf numFmtId="0" fontId="59" fillId="0" borderId="95" xfId="32" applyFont="1" applyBorder="1" applyAlignment="1">
      <alignment horizontal="left"/>
    </xf>
    <xf numFmtId="0" fontId="56" fillId="0" borderId="95" xfId="32" applyFont="1" applyBorder="1" applyAlignment="1">
      <alignment horizontal="left"/>
    </xf>
    <xf numFmtId="0" fontId="56" fillId="0" borderId="106" xfId="1" applyFont="1" applyBorder="1" applyAlignment="1">
      <alignment horizontal="center" vertical="justify"/>
    </xf>
    <xf numFmtId="0" fontId="56" fillId="0" borderId="0" xfId="1" applyFont="1" applyAlignment="1">
      <alignment horizontal="center" vertical="justify"/>
    </xf>
    <xf numFmtId="0" fontId="56" fillId="0" borderId="101" xfId="1" applyFont="1" applyBorder="1" applyAlignment="1">
      <alignment horizontal="center" vertical="justify"/>
    </xf>
    <xf numFmtId="0" fontId="56" fillId="0" borderId="106" xfId="1" applyFont="1" applyBorder="1" applyAlignment="1">
      <alignment horizontal="right" vertical="justify"/>
    </xf>
    <xf numFmtId="0" fontId="56" fillId="0" borderId="0" xfId="1" applyFont="1" applyAlignment="1">
      <alignment horizontal="right" vertical="justify"/>
    </xf>
    <xf numFmtId="0" fontId="56" fillId="0" borderId="101" xfId="1" applyFont="1" applyBorder="1" applyAlignment="1">
      <alignment horizontal="right" vertical="justify"/>
    </xf>
    <xf numFmtId="0" fontId="56" fillId="0" borderId="92" xfId="1" applyFont="1" applyBorder="1" applyAlignment="1">
      <alignment horizontal="center" vertical="center"/>
    </xf>
    <xf numFmtId="0" fontId="56" fillId="0" borderId="92" xfId="1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 wrapText="1"/>
    </xf>
    <xf numFmtId="0" fontId="56" fillId="0" borderId="50" xfId="1" applyFont="1" applyBorder="1" applyAlignment="1">
      <alignment horizontal="center" vertical="center" wrapText="1"/>
    </xf>
    <xf numFmtId="0" fontId="56" fillId="0" borderId="52" xfId="1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/>
    </xf>
    <xf numFmtId="0" fontId="57" fillId="0" borderId="94" xfId="29" applyFont="1" applyBorder="1" applyAlignment="1">
      <alignment horizontal="center"/>
    </xf>
    <xf numFmtId="0" fontId="57" fillId="0" borderId="95" xfId="29" applyFont="1" applyBorder="1" applyAlignment="1">
      <alignment horizontal="center"/>
    </xf>
    <xf numFmtId="0" fontId="57" fillId="0" borderId="96" xfId="29" applyFont="1" applyBorder="1" applyAlignment="1">
      <alignment horizontal="center"/>
    </xf>
    <xf numFmtId="0" fontId="56" fillId="0" borderId="49" xfId="29" applyFont="1" applyBorder="1" applyAlignment="1">
      <alignment horizontal="left"/>
    </xf>
    <xf numFmtId="0" fontId="56" fillId="0" borderId="92" xfId="29" applyFont="1" applyBorder="1" applyAlignment="1">
      <alignment horizontal="left"/>
    </xf>
    <xf numFmtId="0" fontId="56" fillId="0" borderId="50" xfId="29" applyFont="1" applyBorder="1" applyAlignment="1">
      <alignment horizontal="left"/>
    </xf>
    <xf numFmtId="0" fontId="56" fillId="0" borderId="51" xfId="29" applyFont="1" applyBorder="1" applyAlignment="1">
      <alignment horizontal="left"/>
    </xf>
    <xf numFmtId="0" fontId="56" fillId="0" borderId="2" xfId="29" applyFont="1" applyBorder="1" applyAlignment="1">
      <alignment horizontal="left"/>
    </xf>
    <xf numFmtId="0" fontId="56" fillId="0" borderId="2" xfId="29" applyFont="1" applyBorder="1"/>
    <xf numFmtId="0" fontId="56" fillId="0" borderId="52" xfId="29" applyFont="1" applyBorder="1"/>
    <xf numFmtId="0" fontId="56" fillId="0" borderId="108" xfId="1" applyFont="1" applyBorder="1" applyAlignment="1">
      <alignment horizontal="center" vertical="justify"/>
    </xf>
    <xf numFmtId="0" fontId="56" fillId="0" borderId="109" xfId="1" applyFont="1" applyBorder="1" applyAlignment="1">
      <alignment horizontal="center" vertical="justify"/>
    </xf>
    <xf numFmtId="0" fontId="56" fillId="0" borderId="110" xfId="1" applyFont="1" applyBorder="1" applyAlignment="1">
      <alignment horizontal="center" vertical="justify"/>
    </xf>
    <xf numFmtId="0" fontId="56" fillId="0" borderId="108" xfId="1" applyFont="1" applyBorder="1" applyAlignment="1">
      <alignment horizontal="right" vertical="justify"/>
    </xf>
    <xf numFmtId="0" fontId="56" fillId="0" borderId="109" xfId="1" applyFont="1" applyBorder="1" applyAlignment="1">
      <alignment horizontal="right" vertical="justify"/>
    </xf>
    <xf numFmtId="0" fontId="56" fillId="0" borderId="110" xfId="1" applyFont="1" applyBorder="1" applyAlignment="1">
      <alignment horizontal="right" vertical="justify"/>
    </xf>
    <xf numFmtId="0" fontId="60" fillId="0" borderId="2" xfId="29" applyFont="1" applyBorder="1"/>
    <xf numFmtId="0" fontId="60" fillId="0" borderId="52" xfId="29" applyFont="1" applyBorder="1"/>
    <xf numFmtId="0" fontId="56" fillId="0" borderId="51" xfId="29" applyFont="1" applyBorder="1"/>
    <xf numFmtId="0" fontId="56" fillId="0" borderId="4" xfId="32" applyFont="1" applyBorder="1" applyAlignment="1">
      <alignment horizontal="center" vertical="center" textRotation="255"/>
    </xf>
    <xf numFmtId="0" fontId="56" fillId="0" borderId="5" xfId="32" applyFont="1" applyBorder="1" applyAlignment="1">
      <alignment horizontal="center" vertical="center" textRotation="255"/>
    </xf>
    <xf numFmtId="0" fontId="56" fillId="0" borderId="19" xfId="32" applyFont="1" applyBorder="1" applyAlignment="1">
      <alignment horizontal="center" vertical="center" textRotation="255"/>
    </xf>
    <xf numFmtId="0" fontId="56" fillId="0" borderId="107" xfId="32" applyFont="1" applyBorder="1" applyAlignment="1">
      <alignment horizontal="center" vertical="center" textRotation="255" wrapText="1"/>
    </xf>
    <xf numFmtId="0" fontId="56" fillId="0" borderId="67" xfId="32" applyFont="1" applyBorder="1" applyAlignment="1">
      <alignment horizontal="center" vertical="center" textRotation="255" wrapText="1"/>
    </xf>
    <xf numFmtId="0" fontId="56" fillId="0" borderId="102" xfId="32" applyFont="1" applyBorder="1" applyAlignment="1">
      <alignment horizontal="center" vertical="center" textRotation="255" wrapText="1"/>
    </xf>
    <xf numFmtId="0" fontId="56" fillId="0" borderId="106" xfId="32" applyFont="1" applyBorder="1" applyAlignment="1">
      <alignment horizontal="center" vertical="center" textRotation="255" wrapText="1"/>
    </xf>
    <xf numFmtId="0" fontId="56" fillId="0" borderId="0" xfId="32" applyFont="1" applyAlignment="1">
      <alignment horizontal="center" vertical="center" textRotation="255" wrapText="1"/>
    </xf>
    <xf numFmtId="0" fontId="56" fillId="0" borderId="101" xfId="32" applyFont="1" applyBorder="1" applyAlignment="1">
      <alignment horizontal="center" vertical="center" textRotation="255" wrapText="1"/>
    </xf>
    <xf numFmtId="0" fontId="61" fillId="0" borderId="92" xfId="29" applyFont="1" applyBorder="1" applyAlignment="1">
      <alignment horizontal="center" vertical="center" wrapText="1"/>
    </xf>
    <xf numFmtId="0" fontId="61" fillId="0" borderId="93" xfId="29" applyFont="1" applyBorder="1" applyAlignment="1">
      <alignment horizontal="center" vertical="center" wrapText="1"/>
    </xf>
    <xf numFmtId="0" fontId="61" fillId="0" borderId="97" xfId="29" applyFont="1" applyBorder="1" applyAlignment="1">
      <alignment horizontal="center" vertical="center" wrapText="1"/>
    </xf>
    <xf numFmtId="0" fontId="61" fillId="0" borderId="173" xfId="29" applyFont="1" applyBorder="1" applyAlignment="1">
      <alignment horizontal="center" vertical="center" wrapText="1"/>
    </xf>
    <xf numFmtId="0" fontId="61" fillId="0" borderId="50" xfId="29" applyFont="1" applyBorder="1" applyAlignment="1">
      <alignment horizontal="center" vertical="center" wrapText="1"/>
    </xf>
    <xf numFmtId="0" fontId="57" fillId="0" borderId="18" xfId="32" applyFont="1" applyBorder="1" applyAlignment="1">
      <alignment horizontal="center"/>
    </xf>
    <xf numFmtId="0" fontId="57" fillId="0" borderId="5" xfId="32" applyFont="1" applyBorder="1" applyAlignment="1">
      <alignment horizontal="center"/>
    </xf>
    <xf numFmtId="0" fontId="57" fillId="0" borderId="5" xfId="32" applyFont="1" applyBorder="1" applyAlignment="1">
      <alignment horizontal="center" vertical="center"/>
    </xf>
    <xf numFmtId="0" fontId="57" fillId="0" borderId="19" xfId="32" applyFont="1" applyBorder="1" applyAlignment="1">
      <alignment horizontal="center" vertical="center"/>
    </xf>
    <xf numFmtId="0" fontId="57" fillId="0" borderId="22" xfId="32" applyFont="1" applyBorder="1" applyAlignment="1">
      <alignment horizontal="center"/>
    </xf>
    <xf numFmtId="0" fontId="57" fillId="0" borderId="166" xfId="32" applyFont="1" applyBorder="1" applyAlignment="1">
      <alignment horizontal="center"/>
    </xf>
    <xf numFmtId="0" fontId="57" fillId="0" borderId="166" xfId="32" applyFont="1" applyBorder="1" applyAlignment="1">
      <alignment horizontal="center" vertical="center"/>
    </xf>
    <xf numFmtId="0" fontId="57" fillId="0" borderId="67" xfId="32" applyFont="1" applyBorder="1" applyAlignment="1">
      <alignment horizontal="center" vertical="center"/>
    </xf>
    <xf numFmtId="0" fontId="57" fillId="0" borderId="102" xfId="32" applyFont="1" applyBorder="1" applyAlignment="1">
      <alignment horizontal="center" vertical="center"/>
    </xf>
    <xf numFmtId="0" fontId="56" fillId="0" borderId="71" xfId="32" applyFont="1" applyBorder="1" applyAlignment="1">
      <alignment horizontal="left" vertical="top"/>
    </xf>
    <xf numFmtId="0" fontId="56" fillId="0" borderId="72" xfId="32" applyFont="1" applyBorder="1" applyAlignment="1">
      <alignment horizontal="left" vertical="top"/>
    </xf>
    <xf numFmtId="0" fontId="56" fillId="0" borderId="44" xfId="32" applyFont="1" applyBorder="1" applyAlignment="1">
      <alignment horizontal="left" vertical="top"/>
    </xf>
    <xf numFmtId="0" fontId="60" fillId="0" borderId="98" xfId="29" applyFont="1" applyBorder="1"/>
    <xf numFmtId="0" fontId="60" fillId="0" borderId="54" xfId="29" applyFont="1" applyBorder="1"/>
    <xf numFmtId="0" fontId="30" fillId="0" borderId="5" xfId="0" applyFont="1" applyBorder="1" applyAlignment="1">
      <alignment horizontal="center"/>
    </xf>
    <xf numFmtId="0" fontId="65" fillId="0" borderId="4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 textRotation="90" wrapText="1"/>
    </xf>
    <xf numFmtId="0" fontId="66" fillId="2" borderId="100" xfId="0" applyFont="1" applyFill="1" applyBorder="1" applyAlignment="1">
      <alignment horizontal="center" vertical="center" textRotation="90" wrapText="1"/>
    </xf>
    <xf numFmtId="0" fontId="49" fillId="2" borderId="95" xfId="0" applyFont="1" applyFill="1" applyBorder="1" applyAlignment="1">
      <alignment horizontal="center" vertical="center" textRotation="90" wrapText="1"/>
    </xf>
    <xf numFmtId="0" fontId="49" fillId="2" borderId="80" xfId="0" applyFont="1" applyFill="1" applyBorder="1" applyAlignment="1">
      <alignment horizontal="center" vertical="center" textRotation="90" wrapText="1"/>
    </xf>
    <xf numFmtId="0" fontId="49" fillId="2" borderId="100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167" fontId="30" fillId="0" borderId="5" xfId="0" applyNumberFormat="1" applyFont="1" applyBorder="1" applyAlignment="1">
      <alignment horizontal="center"/>
    </xf>
    <xf numFmtId="0" fontId="47" fillId="0" borderId="5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1" fontId="47" fillId="0" borderId="4" xfId="0" applyNumberFormat="1" applyFont="1" applyBorder="1" applyAlignment="1">
      <alignment horizontal="center" vertical="center"/>
    </xf>
    <xf numFmtId="1" fontId="47" fillId="0" borderId="5" xfId="0" applyNumberFormat="1" applyFont="1" applyBorder="1" applyAlignment="1">
      <alignment horizontal="center" vertical="center"/>
    </xf>
    <xf numFmtId="1" fontId="47" fillId="0" borderId="6" xfId="0" applyNumberFormat="1" applyFont="1" applyBorder="1" applyAlignment="1">
      <alignment horizontal="center" vertical="center"/>
    </xf>
    <xf numFmtId="0" fontId="48" fillId="0" borderId="66" xfId="21" applyFont="1" applyBorder="1" applyAlignment="1">
      <alignment horizontal="left" vertical="center"/>
    </xf>
    <xf numFmtId="0" fontId="48" fillId="0" borderId="67" xfId="21" applyFont="1" applyBorder="1" applyAlignment="1">
      <alignment horizontal="left" vertical="center"/>
    </xf>
    <xf numFmtId="0" fontId="22" fillId="0" borderId="90" xfId="21" applyFont="1" applyBorder="1" applyAlignment="1">
      <alignment horizontal="center" vertical="center"/>
    </xf>
    <xf numFmtId="0" fontId="22" fillId="0" borderId="91" xfId="21" applyFont="1" applyBorder="1" applyAlignment="1">
      <alignment horizontal="center" vertical="center"/>
    </xf>
    <xf numFmtId="0" fontId="48" fillId="0" borderId="69" xfId="21" applyFont="1" applyBorder="1" applyAlignment="1">
      <alignment horizontal="left" vertical="center"/>
    </xf>
    <xf numFmtId="0" fontId="48" fillId="0" borderId="0" xfId="21" applyFont="1" applyAlignment="1">
      <alignment horizontal="left" vertical="center"/>
    </xf>
    <xf numFmtId="0" fontId="22" fillId="0" borderId="76" xfId="21" applyFont="1" applyBorder="1" applyAlignment="1">
      <alignment horizontal="center" vertical="center"/>
    </xf>
    <xf numFmtId="0" fontId="22" fillId="0" borderId="77" xfId="21" applyFont="1" applyBorder="1" applyAlignment="1">
      <alignment horizontal="center" vertical="center"/>
    </xf>
    <xf numFmtId="0" fontId="48" fillId="0" borderId="71" xfId="21" applyFont="1" applyBorder="1" applyAlignment="1">
      <alignment horizontal="left" vertical="center"/>
    </xf>
    <xf numFmtId="0" fontId="48" fillId="0" borderId="72" xfId="21" applyFont="1" applyBorder="1" applyAlignment="1">
      <alignment horizontal="left" vertical="center"/>
    </xf>
    <xf numFmtId="0" fontId="110" fillId="0" borderId="107" xfId="0" applyFont="1" applyBorder="1" applyAlignment="1">
      <alignment horizontal="left" vertical="center"/>
    </xf>
    <xf numFmtId="0" fontId="110" fillId="0" borderId="67" xfId="0" applyFont="1" applyBorder="1" applyAlignment="1">
      <alignment horizontal="left" vertical="center"/>
    </xf>
    <xf numFmtId="0" fontId="110" fillId="0" borderId="102" xfId="0" applyFont="1" applyBorder="1" applyAlignment="1">
      <alignment horizontal="left" vertical="center"/>
    </xf>
    <xf numFmtId="0" fontId="110" fillId="0" borderId="43" xfId="0" applyFont="1" applyBorder="1" applyAlignment="1">
      <alignment horizontal="left" vertical="center"/>
    </xf>
    <xf numFmtId="0" fontId="110" fillId="0" borderId="72" xfId="0" applyFont="1" applyBorder="1" applyAlignment="1">
      <alignment horizontal="left" vertical="center"/>
    </xf>
    <xf numFmtId="0" fontId="110" fillId="0" borderId="44" xfId="0" applyFont="1" applyBorder="1" applyAlignment="1">
      <alignment horizontal="left" vertical="center"/>
    </xf>
    <xf numFmtId="0" fontId="110" fillId="0" borderId="106" xfId="0" applyFont="1" applyBorder="1" applyAlignment="1">
      <alignment horizontal="center" vertical="center"/>
    </xf>
    <xf numFmtId="0" fontId="110" fillId="0" borderId="108" xfId="0" applyFont="1" applyBorder="1" applyAlignment="1">
      <alignment horizontal="center" vertical="center"/>
    </xf>
    <xf numFmtId="0" fontId="110" fillId="0" borderId="46" xfId="0" applyFont="1" applyBorder="1" applyAlignment="1">
      <alignment horizontal="left" vertical="center"/>
    </xf>
    <xf numFmtId="0" fontId="110" fillId="0" borderId="47" xfId="0" applyFont="1" applyBorder="1" applyAlignment="1">
      <alignment horizontal="left" vertical="center"/>
    </xf>
    <xf numFmtId="0" fontId="110" fillId="0" borderId="48" xfId="0" applyFont="1" applyBorder="1" applyAlignment="1">
      <alignment horizontal="left" vertical="center"/>
    </xf>
    <xf numFmtId="0" fontId="110" fillId="0" borderId="106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101" xfId="0" applyFont="1" applyBorder="1" applyAlignment="1">
      <alignment horizontal="left" vertical="center"/>
    </xf>
    <xf numFmtId="0" fontId="115" fillId="0" borderId="36" xfId="0" applyFont="1" applyBorder="1" applyAlignment="1">
      <alignment horizontal="center" vertical="center"/>
    </xf>
    <xf numFmtId="0" fontId="115" fillId="0" borderId="61" xfId="0" applyFont="1" applyBorder="1" applyAlignment="1">
      <alignment horizontal="center" vertical="center"/>
    </xf>
    <xf numFmtId="0" fontId="115" fillId="0" borderId="30" xfId="0" applyFont="1" applyBorder="1" applyAlignment="1">
      <alignment horizontal="center" vertical="center"/>
    </xf>
    <xf numFmtId="0" fontId="144" fillId="0" borderId="4" xfId="0" applyFont="1" applyBorder="1" applyAlignment="1">
      <alignment horizontal="center" vertical="center"/>
    </xf>
    <xf numFmtId="0" fontId="144" fillId="0" borderId="6" xfId="0" applyFont="1" applyBorder="1" applyAlignment="1">
      <alignment horizontal="center" vertical="center"/>
    </xf>
    <xf numFmtId="0" fontId="116" fillId="0" borderId="72" xfId="0" applyFont="1" applyBorder="1" applyAlignment="1">
      <alignment horizontal="left"/>
    </xf>
    <xf numFmtId="0" fontId="116" fillId="0" borderId="123" xfId="0" applyFont="1" applyBorder="1" applyAlignment="1">
      <alignment horizontal="left"/>
    </xf>
    <xf numFmtId="0" fontId="116" fillId="0" borderId="5" xfId="0" applyFont="1" applyBorder="1" applyAlignment="1">
      <alignment horizontal="left"/>
    </xf>
    <xf numFmtId="0" fontId="116" fillId="0" borderId="124" xfId="0" applyFont="1" applyBorder="1" applyAlignment="1">
      <alignment horizontal="left"/>
    </xf>
    <xf numFmtId="0" fontId="144" fillId="0" borderId="4" xfId="0" applyFont="1" applyBorder="1" applyAlignment="1">
      <alignment horizontal="center" vertical="center" wrapText="1"/>
    </xf>
    <xf numFmtId="0" fontId="144" fillId="0" borderId="6" xfId="0" applyFont="1" applyBorder="1" applyAlignment="1">
      <alignment horizontal="center" vertical="center" wrapText="1"/>
    </xf>
    <xf numFmtId="0" fontId="144" fillId="0" borderId="124" xfId="0" applyFont="1" applyBorder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44" fillId="0" borderId="2" xfId="0" applyFont="1" applyBorder="1" applyAlignment="1">
      <alignment horizontal="center" vertical="center"/>
    </xf>
    <xf numFmtId="0" fontId="144" fillId="0" borderId="2" xfId="0" applyFont="1" applyBorder="1" applyAlignment="1">
      <alignment horizontal="center" vertical="center" wrapText="1"/>
    </xf>
    <xf numFmtId="0" fontId="144" fillId="0" borderId="114" xfId="0" applyFont="1" applyBorder="1" applyAlignment="1">
      <alignment horizontal="center" vertical="center"/>
    </xf>
    <xf numFmtId="0" fontId="109" fillId="0" borderId="0" xfId="0" applyFont="1" applyAlignment="1">
      <alignment horizontal="left" vertical="center"/>
    </xf>
    <xf numFmtId="0" fontId="144" fillId="0" borderId="114" xfId="0" applyFont="1" applyBorder="1" applyAlignment="1">
      <alignment horizontal="center" vertical="center" wrapText="1"/>
    </xf>
    <xf numFmtId="0" fontId="94" fillId="0" borderId="5" xfId="0" applyFont="1" applyBorder="1" applyAlignment="1">
      <alignment horizontal="center"/>
    </xf>
    <xf numFmtId="0" fontId="144" fillId="0" borderId="124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/>
    </xf>
    <xf numFmtId="0" fontId="115" fillId="0" borderId="5" xfId="0" applyFont="1" applyBorder="1" applyAlignment="1">
      <alignment horizontal="center"/>
    </xf>
    <xf numFmtId="0" fontId="47" fillId="0" borderId="145" xfId="0" applyFont="1" applyBorder="1" applyAlignment="1">
      <alignment horizontal="center" vertical="center" wrapText="1"/>
    </xf>
    <xf numFmtId="0" fontId="47" fillId="0" borderId="146" xfId="0" applyFont="1" applyBorder="1" applyAlignment="1">
      <alignment horizontal="center" vertical="center" wrapText="1"/>
    </xf>
    <xf numFmtId="0" fontId="47" fillId="0" borderId="147" xfId="0" applyFont="1" applyBorder="1" applyAlignment="1">
      <alignment horizontal="center" vertical="center" wrapText="1"/>
    </xf>
    <xf numFmtId="0" fontId="47" fillId="0" borderId="124" xfId="0" applyFont="1" applyBorder="1" applyAlignment="1">
      <alignment horizontal="center" vertical="center" wrapText="1"/>
    </xf>
    <xf numFmtId="0" fontId="47" fillId="0" borderId="142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center" wrapText="1"/>
    </xf>
    <xf numFmtId="0" fontId="47" fillId="0" borderId="123" xfId="0" applyFont="1" applyBorder="1" applyAlignment="1">
      <alignment horizontal="center" vertical="center" wrapText="1"/>
    </xf>
    <xf numFmtId="0" fontId="115" fillId="0" borderId="4" xfId="0" applyFont="1" applyBorder="1" applyAlignment="1">
      <alignment horizontal="center"/>
    </xf>
    <xf numFmtId="0" fontId="115" fillId="0" borderId="124" xfId="0" applyFont="1" applyBorder="1" applyAlignment="1">
      <alignment horizontal="center"/>
    </xf>
    <xf numFmtId="0" fontId="115" fillId="0" borderId="32" xfId="0" applyFont="1" applyBorder="1" applyAlignment="1">
      <alignment horizontal="center"/>
    </xf>
    <xf numFmtId="179" fontId="116" fillId="0" borderId="5" xfId="0" applyNumberFormat="1" applyFont="1" applyBorder="1" applyAlignment="1">
      <alignment horizontal="center"/>
    </xf>
    <xf numFmtId="0" fontId="116" fillId="0" borderId="5" xfId="0" applyFont="1" applyBorder="1" applyAlignment="1">
      <alignment horizontal="center"/>
    </xf>
    <xf numFmtId="0" fontId="116" fillId="0" borderId="124" xfId="0" applyFont="1" applyBorder="1" applyAlignment="1">
      <alignment horizontal="center"/>
    </xf>
    <xf numFmtId="0" fontId="3" fillId="4" borderId="5" xfId="1" applyFont="1" applyFill="1" applyBorder="1" applyAlignment="1" applyProtection="1">
      <alignment horizontal="left" vertical="center"/>
      <protection locked="0"/>
    </xf>
    <xf numFmtId="0" fontId="3" fillId="4" borderId="196" xfId="1" applyFont="1" applyFill="1" applyBorder="1" applyAlignment="1" applyProtection="1">
      <alignment horizontal="left" vertical="center" wrapText="1"/>
      <protection locked="0"/>
    </xf>
    <xf numFmtId="0" fontId="3" fillId="4" borderId="197" xfId="1" applyFont="1" applyFill="1" applyBorder="1" applyAlignment="1" applyProtection="1">
      <alignment horizontal="left" vertical="center" wrapText="1"/>
      <protection locked="0"/>
    </xf>
    <xf numFmtId="0" fontId="20" fillId="2" borderId="66" xfId="125" applyFont="1" applyFill="1" applyBorder="1" applyAlignment="1" applyProtection="1">
      <alignment horizontal="center" vertical="center"/>
      <protection locked="0"/>
    </xf>
    <xf numFmtId="0" fontId="20" fillId="2" borderId="67" xfId="125" applyFont="1" applyFill="1" applyBorder="1" applyAlignment="1" applyProtection="1">
      <alignment horizontal="center" vertical="center"/>
      <protection locked="0"/>
    </xf>
    <xf numFmtId="0" fontId="20" fillId="2" borderId="68" xfId="125" applyFont="1" applyFill="1" applyBorder="1" applyAlignment="1" applyProtection="1">
      <alignment horizontal="center" vertical="center"/>
      <protection locked="0"/>
    </xf>
    <xf numFmtId="0" fontId="157" fillId="4" borderId="200" xfId="1" applyFont="1" applyFill="1" applyBorder="1" applyAlignment="1" applyProtection="1">
      <alignment horizontal="center"/>
      <protection locked="0"/>
    </xf>
    <xf numFmtId="0" fontId="157" fillId="4" borderId="201" xfId="1" applyFont="1" applyFill="1" applyBorder="1" applyAlignment="1" applyProtection="1">
      <alignment horizontal="center"/>
      <protection locked="0"/>
    </xf>
    <xf numFmtId="0" fontId="157" fillId="4" borderId="199" xfId="1" applyFont="1" applyFill="1" applyBorder="1" applyAlignment="1" applyProtection="1">
      <alignment horizontal="center"/>
      <protection locked="0"/>
    </xf>
    <xf numFmtId="0" fontId="157" fillId="4" borderId="195" xfId="1" applyFont="1" applyFill="1" applyBorder="1" applyAlignment="1" applyProtection="1">
      <alignment horizontal="center"/>
      <protection locked="0"/>
    </xf>
    <xf numFmtId="0" fontId="157" fillId="4" borderId="189" xfId="1" applyFont="1" applyFill="1" applyBorder="1" applyAlignment="1" applyProtection="1">
      <alignment horizontal="center"/>
      <protection locked="0"/>
    </xf>
    <xf numFmtId="0" fontId="157" fillId="4" borderId="190" xfId="1" applyFont="1" applyFill="1" applyBorder="1" applyAlignment="1" applyProtection="1">
      <alignment horizontal="center"/>
      <protection locked="0"/>
    </xf>
    <xf numFmtId="0" fontId="20" fillId="3" borderId="66" xfId="1" applyFont="1" applyFill="1" applyBorder="1" applyAlignment="1" applyProtection="1">
      <alignment horizontal="left" vertical="center"/>
      <protection locked="0"/>
    </xf>
    <xf numFmtId="0" fontId="20" fillId="3" borderId="67" xfId="1" applyFont="1" applyFill="1" applyBorder="1" applyAlignment="1" applyProtection="1">
      <alignment horizontal="left" vertical="center"/>
      <protection locked="0"/>
    </xf>
    <xf numFmtId="0" fontId="20" fillId="3" borderId="68" xfId="1" applyFont="1" applyFill="1" applyBorder="1" applyAlignment="1" applyProtection="1">
      <alignment horizontal="left" vertical="center"/>
      <protection locked="0"/>
    </xf>
    <xf numFmtId="0" fontId="20" fillId="3" borderId="71" xfId="1" applyFont="1" applyFill="1" applyBorder="1" applyAlignment="1" applyProtection="1">
      <alignment horizontal="left" vertical="center"/>
      <protection locked="0"/>
    </xf>
    <xf numFmtId="0" fontId="20" fillId="3" borderId="72" xfId="1" applyFont="1" applyFill="1" applyBorder="1" applyAlignment="1" applyProtection="1">
      <alignment horizontal="left" vertical="center"/>
      <protection locked="0"/>
    </xf>
    <xf numFmtId="0" fontId="20" fillId="3" borderId="73" xfId="1" applyFont="1" applyFill="1" applyBorder="1" applyAlignment="1" applyProtection="1">
      <alignment horizontal="left" vertical="center"/>
      <protection locked="0"/>
    </xf>
    <xf numFmtId="0" fontId="3" fillId="4" borderId="72" xfId="1" applyFont="1" applyFill="1" applyBorder="1" applyAlignment="1" applyProtection="1">
      <alignment horizontal="left"/>
      <protection locked="0"/>
    </xf>
    <xf numFmtId="0" fontId="3" fillId="3" borderId="2" xfId="1" applyFont="1" applyFill="1" applyBorder="1" applyAlignment="1" applyProtection="1">
      <alignment horizontal="left" vertical="center"/>
      <protection locked="0"/>
    </xf>
    <xf numFmtId="0" fontId="3" fillId="3" borderId="4" xfId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71" xfId="1" applyFont="1" applyFill="1" applyBorder="1" applyAlignment="1" applyProtection="1">
      <alignment horizontal="left" vertical="center"/>
      <protection locked="0"/>
    </xf>
    <xf numFmtId="0" fontId="3" fillId="4" borderId="72" xfId="1" applyFont="1" applyFill="1" applyBorder="1" applyAlignment="1" applyProtection="1">
      <alignment horizontal="left" vertical="center"/>
      <protection locked="0"/>
    </xf>
    <xf numFmtId="0" fontId="20" fillId="4" borderId="215" xfId="1" applyFont="1" applyFill="1" applyBorder="1" applyAlignment="1" applyProtection="1">
      <alignment horizontal="center" vertical="center"/>
      <protection locked="0"/>
    </xf>
    <xf numFmtId="0" fontId="20" fillId="4" borderId="211" xfId="1" applyFont="1" applyFill="1" applyBorder="1" applyAlignment="1" applyProtection="1">
      <alignment horizontal="center" vertical="center"/>
      <protection locked="0"/>
    </xf>
    <xf numFmtId="0" fontId="20" fillId="4" borderId="212" xfId="1" applyFont="1" applyFill="1" applyBorder="1" applyAlignment="1" applyProtection="1">
      <alignment horizontal="center" vertical="center"/>
      <protection locked="0"/>
    </xf>
    <xf numFmtId="0" fontId="20" fillId="4" borderId="227" xfId="1" applyFont="1" applyFill="1" applyBorder="1" applyAlignment="1" applyProtection="1">
      <alignment horizontal="center" vertical="center"/>
      <protection locked="0"/>
    </xf>
    <xf numFmtId="0" fontId="20" fillId="4" borderId="189" xfId="1" applyFont="1" applyFill="1" applyBorder="1" applyAlignment="1" applyProtection="1">
      <alignment horizontal="center" vertical="center"/>
      <protection locked="0"/>
    </xf>
    <xf numFmtId="0" fontId="20" fillId="4" borderId="228" xfId="1" applyFont="1" applyFill="1" applyBorder="1" applyAlignment="1" applyProtection="1">
      <alignment horizontal="center" vertical="center"/>
      <protection locked="0"/>
    </xf>
    <xf numFmtId="0" fontId="20" fillId="4" borderId="229" xfId="1" applyFont="1" applyFill="1" applyBorder="1" applyAlignment="1" applyProtection="1">
      <alignment horizontal="center" vertical="center"/>
      <protection locked="0"/>
    </xf>
    <xf numFmtId="0" fontId="20" fillId="4" borderId="197" xfId="1" applyFont="1" applyFill="1" applyBorder="1" applyAlignment="1" applyProtection="1">
      <alignment horizontal="center" vertical="center"/>
      <protection locked="0"/>
    </xf>
    <xf numFmtId="0" fontId="20" fillId="4" borderId="230" xfId="1" applyFont="1" applyFill="1" applyBorder="1" applyAlignment="1" applyProtection="1">
      <alignment horizontal="center" vertical="center"/>
      <protection locked="0"/>
    </xf>
    <xf numFmtId="0" fontId="20" fillId="4" borderId="224" xfId="1" applyFont="1" applyFill="1" applyBorder="1" applyAlignment="1" applyProtection="1">
      <alignment horizontal="center" vertical="center"/>
      <protection locked="0"/>
    </xf>
    <xf numFmtId="0" fontId="20" fillId="4" borderId="225" xfId="1" applyFont="1" applyFill="1" applyBorder="1" applyAlignment="1" applyProtection="1">
      <alignment horizontal="center" vertical="center"/>
      <protection locked="0"/>
    </xf>
    <xf numFmtId="0" fontId="20" fillId="4" borderId="231" xfId="1" applyFont="1" applyFill="1" applyBorder="1" applyAlignment="1" applyProtection="1">
      <alignment horizontal="center" vertical="center"/>
      <protection locked="0"/>
    </xf>
    <xf numFmtId="0" fontId="20" fillId="4" borderId="190" xfId="1" applyFont="1" applyFill="1" applyBorder="1" applyAlignment="1" applyProtection="1">
      <alignment horizontal="center" vertical="center"/>
      <protection locked="0"/>
    </xf>
    <xf numFmtId="0" fontId="20" fillId="4" borderId="198" xfId="1" applyFont="1" applyFill="1" applyBorder="1" applyAlignment="1" applyProtection="1">
      <alignment horizontal="center" vertical="center"/>
      <protection locked="0"/>
    </xf>
    <xf numFmtId="0" fontId="20" fillId="4" borderId="213" xfId="1" applyFont="1" applyFill="1" applyBorder="1" applyAlignment="1" applyProtection="1">
      <alignment horizontal="center" vertical="center"/>
      <protection locked="0"/>
    </xf>
    <xf numFmtId="0" fontId="20" fillId="4" borderId="216" xfId="1" applyFont="1" applyFill="1" applyBorder="1" applyAlignment="1" applyProtection="1">
      <alignment horizontal="center" vertical="center"/>
      <protection locked="0"/>
    </xf>
    <xf numFmtId="0" fontId="20" fillId="4" borderId="221" xfId="1" applyFont="1" applyFill="1" applyBorder="1" applyAlignment="1" applyProtection="1">
      <alignment horizontal="center" vertical="center"/>
      <protection locked="0"/>
    </xf>
    <xf numFmtId="0" fontId="20" fillId="4" borderId="222" xfId="1" applyFont="1" applyFill="1" applyBorder="1" applyAlignment="1" applyProtection="1">
      <alignment horizontal="center" vertical="center"/>
      <protection locked="0"/>
    </xf>
    <xf numFmtId="0" fontId="20" fillId="4" borderId="223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left" vertical="center" wrapText="1"/>
      <protection locked="0"/>
    </xf>
    <xf numFmtId="0" fontId="3" fillId="3" borderId="5" xfId="1" applyFont="1" applyFill="1" applyBorder="1" applyAlignment="1" applyProtection="1">
      <alignment horizontal="left" vertical="center" wrapText="1"/>
      <protection locked="0"/>
    </xf>
    <xf numFmtId="0" fontId="3" fillId="3" borderId="6" xfId="1" applyFont="1" applyFill="1" applyBorder="1" applyAlignment="1" applyProtection="1">
      <alignment horizontal="left" vertical="center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right" vertical="center" wrapText="1"/>
      <protection locked="0"/>
    </xf>
    <xf numFmtId="0" fontId="20" fillId="3" borderId="194" xfId="1" applyFont="1" applyFill="1" applyBorder="1" applyAlignment="1" applyProtection="1">
      <alignment horizontal="center" vertical="center"/>
      <protection locked="0"/>
    </xf>
    <xf numFmtId="0" fontId="20" fillId="3" borderId="192" xfId="1" applyFont="1" applyFill="1" applyBorder="1" applyAlignment="1" applyProtection="1">
      <alignment horizontal="center" vertical="center"/>
      <protection locked="0"/>
    </xf>
    <xf numFmtId="0" fontId="20" fillId="4" borderId="214" xfId="1" applyFont="1" applyFill="1" applyBorder="1" applyAlignment="1" applyProtection="1">
      <alignment horizontal="center" vertical="center"/>
      <protection locked="0"/>
    </xf>
    <xf numFmtId="0" fontId="20" fillId="3" borderId="201" xfId="1" applyFont="1" applyFill="1" applyBorder="1" applyAlignment="1" applyProtection="1">
      <alignment horizontal="center" vertical="center"/>
      <protection locked="0"/>
    </xf>
    <xf numFmtId="0" fontId="20" fillId="3" borderId="235" xfId="1" applyFont="1" applyFill="1" applyBorder="1" applyAlignment="1" applyProtection="1">
      <alignment horizontal="center" vertical="center"/>
      <protection locked="0"/>
    </xf>
    <xf numFmtId="0" fontId="3" fillId="4" borderId="195" xfId="1" applyFont="1" applyFill="1" applyBorder="1" applyAlignment="1" applyProtection="1">
      <alignment horizontal="left" vertical="center" wrapText="1"/>
      <protection locked="0"/>
    </xf>
    <xf numFmtId="0" fontId="3" fillId="4" borderId="189" xfId="1" applyFont="1" applyFill="1" applyBorder="1" applyAlignment="1" applyProtection="1">
      <alignment horizontal="left" vertical="center" wrapText="1"/>
      <protection locked="0"/>
    </xf>
    <xf numFmtId="0" fontId="154" fillId="4" borderId="0" xfId="1" applyFont="1" applyFill="1" applyAlignment="1" applyProtection="1">
      <alignment horizontal="center" vertical="center"/>
      <protection locked="0"/>
    </xf>
    <xf numFmtId="0" fontId="20" fillId="3" borderId="66" xfId="1" applyFont="1" applyFill="1" applyBorder="1" applyAlignment="1" applyProtection="1">
      <alignment horizontal="center" vertical="center"/>
      <protection locked="0"/>
    </xf>
    <xf numFmtId="0" fontId="20" fillId="3" borderId="67" xfId="1" applyFont="1" applyFill="1" applyBorder="1" applyAlignment="1" applyProtection="1">
      <alignment horizontal="center" vertical="center"/>
      <protection locked="0"/>
    </xf>
    <xf numFmtId="0" fontId="20" fillId="3" borderId="68" xfId="1" applyFont="1" applyFill="1" applyBorder="1" applyAlignment="1" applyProtection="1">
      <alignment horizontal="center" vertical="center"/>
      <protection locked="0"/>
    </xf>
    <xf numFmtId="0" fontId="20" fillId="3" borderId="5" xfId="1" applyFont="1" applyFill="1" applyBorder="1" applyAlignment="1" applyProtection="1">
      <alignment horizontal="center" vertical="center"/>
      <protection locked="0"/>
    </xf>
    <xf numFmtId="0" fontId="3" fillId="3" borderId="191" xfId="1" applyFont="1" applyFill="1" applyBorder="1" applyAlignment="1" applyProtection="1">
      <alignment horizontal="left" vertical="center"/>
      <protection locked="0"/>
    </xf>
    <xf numFmtId="0" fontId="3" fillId="3" borderId="192" xfId="1" applyFont="1" applyFill="1" applyBorder="1" applyAlignment="1" applyProtection="1">
      <alignment horizontal="left" vertical="center"/>
      <protection locked="0"/>
    </xf>
    <xf numFmtId="0" fontId="20" fillId="4" borderId="218" xfId="1" applyFont="1" applyFill="1" applyBorder="1" applyAlignment="1" applyProtection="1">
      <alignment horizontal="center" vertical="center"/>
      <protection locked="0"/>
    </xf>
    <xf numFmtId="0" fontId="20" fillId="4" borderId="219" xfId="1" applyFont="1" applyFill="1" applyBorder="1" applyAlignment="1" applyProtection="1">
      <alignment horizontal="center" vertical="center"/>
      <protection locked="0"/>
    </xf>
    <xf numFmtId="0" fontId="20" fillId="4" borderId="220" xfId="1" applyFont="1" applyFill="1" applyBorder="1" applyAlignment="1" applyProtection="1">
      <alignment horizontal="center" vertical="center"/>
      <protection locked="0"/>
    </xf>
    <xf numFmtId="0" fontId="20" fillId="3" borderId="217" xfId="1" applyFont="1" applyFill="1" applyBorder="1" applyAlignment="1" applyProtection="1">
      <alignment horizontal="center" vertical="center"/>
      <protection locked="0"/>
    </xf>
    <xf numFmtId="0" fontId="20" fillId="4" borderId="226" xfId="1" applyFont="1" applyFill="1" applyBorder="1" applyAlignment="1" applyProtection="1">
      <alignment horizontal="center" vertical="center"/>
      <protection locked="0"/>
    </xf>
    <xf numFmtId="0" fontId="3" fillId="4" borderId="208" xfId="1" applyFont="1" applyFill="1" applyBorder="1" applyAlignment="1" applyProtection="1">
      <alignment horizontal="center" vertical="center"/>
      <protection locked="0"/>
    </xf>
    <xf numFmtId="0" fontId="3" fillId="4" borderId="70" xfId="1" applyFont="1" applyFill="1" applyBorder="1" applyAlignment="1" applyProtection="1">
      <alignment horizontal="center" vertical="center"/>
      <protection locked="0"/>
    </xf>
    <xf numFmtId="0" fontId="3" fillId="4" borderId="73" xfId="1" applyFont="1" applyFill="1" applyBorder="1" applyAlignment="1" applyProtection="1">
      <alignment horizontal="center" vertical="center"/>
      <protection locked="0"/>
    </xf>
    <xf numFmtId="0" fontId="3" fillId="4" borderId="209" xfId="1" applyFont="1" applyFill="1" applyBorder="1" applyAlignment="1" applyProtection="1">
      <alignment horizontal="left" vertical="center"/>
      <protection locked="0"/>
    </xf>
    <xf numFmtId="0" fontId="3" fillId="4" borderId="210" xfId="1" applyFont="1" applyFill="1" applyBorder="1" applyAlignment="1" applyProtection="1">
      <alignment horizontal="left" vertical="center"/>
      <protection locked="0"/>
    </xf>
    <xf numFmtId="0" fontId="3" fillId="4" borderId="69" xfId="1" applyFont="1" applyFill="1" applyBorder="1" applyAlignment="1" applyProtection="1">
      <alignment horizontal="left" vertical="center"/>
      <protection locked="0"/>
    </xf>
    <xf numFmtId="0" fontId="3" fillId="4" borderId="0" xfId="1" applyFont="1" applyFill="1" applyAlignment="1" applyProtection="1">
      <alignment horizontal="left" vertical="center"/>
      <protection locked="0"/>
    </xf>
    <xf numFmtId="0" fontId="3" fillId="4" borderId="199" xfId="1" applyFont="1" applyFill="1" applyBorder="1" applyAlignment="1" applyProtection="1">
      <alignment horizontal="center" vertical="center"/>
      <protection locked="0"/>
    </xf>
    <xf numFmtId="0" fontId="3" fillId="4" borderId="200" xfId="1" applyFont="1" applyFill="1" applyBorder="1" applyAlignment="1" applyProtection="1">
      <alignment horizontal="left" vertical="center"/>
      <protection locked="0"/>
    </xf>
    <xf numFmtId="0" fontId="3" fillId="4" borderId="201" xfId="1" applyFont="1" applyFill="1" applyBorder="1" applyAlignment="1" applyProtection="1">
      <alignment horizontal="left" vertical="center"/>
      <protection locked="0"/>
    </xf>
    <xf numFmtId="0" fontId="3" fillId="4" borderId="210" xfId="1" applyFont="1" applyFill="1" applyBorder="1" applyAlignment="1" applyProtection="1">
      <alignment horizontal="center" wrapText="1"/>
      <protection locked="0"/>
    </xf>
    <xf numFmtId="0" fontId="3" fillId="4" borderId="201" xfId="1" applyFont="1" applyFill="1" applyBorder="1" applyAlignment="1" applyProtection="1">
      <alignment horizontal="center" wrapText="1"/>
      <protection locked="0"/>
    </xf>
    <xf numFmtId="0" fontId="20" fillId="3" borderId="193" xfId="1" applyFont="1" applyFill="1" applyBorder="1" applyAlignment="1" applyProtection="1">
      <alignment horizontal="center" vertical="center"/>
      <protection locked="0"/>
    </xf>
    <xf numFmtId="0" fontId="3" fillId="4" borderId="67" xfId="1" applyFont="1" applyFill="1" applyBorder="1" applyAlignment="1" applyProtection="1">
      <alignment horizontal="left"/>
      <protection locked="0"/>
    </xf>
    <xf numFmtId="0" fontId="3" fillId="4" borderId="192" xfId="1" applyFont="1" applyFill="1" applyBorder="1" applyAlignment="1" applyProtection="1">
      <alignment horizontal="left"/>
      <protection locked="0"/>
    </xf>
    <xf numFmtId="0" fontId="3" fillId="4" borderId="193" xfId="1" applyFont="1" applyFill="1" applyBorder="1" applyAlignment="1" applyProtection="1">
      <alignment horizontal="left"/>
      <protection locked="0"/>
    </xf>
    <xf numFmtId="0" fontId="20" fillId="4" borderId="202" xfId="1" applyFont="1" applyFill="1" applyBorder="1" applyAlignment="1" applyProtection="1">
      <alignment vertical="center"/>
      <protection locked="0"/>
    </xf>
    <xf numFmtId="0" fontId="20" fillId="4" borderId="180" xfId="1" applyFont="1" applyFill="1" applyBorder="1" applyAlignment="1" applyProtection="1">
      <alignment vertical="center"/>
      <protection locked="0"/>
    </xf>
    <xf numFmtId="0" fontId="20" fillId="4" borderId="185" xfId="1" applyFont="1" applyFill="1" applyBorder="1" applyAlignment="1" applyProtection="1">
      <alignment vertical="center"/>
      <protection locked="0"/>
    </xf>
    <xf numFmtId="0" fontId="21" fillId="0" borderId="66" xfId="2" applyFont="1" applyBorder="1" applyAlignment="1" applyProtection="1">
      <alignment horizontal="center" wrapText="1"/>
      <protection locked="0"/>
    </xf>
    <xf numFmtId="0" fontId="21" fillId="0" borderId="67" xfId="2" applyFont="1" applyBorder="1" applyAlignment="1" applyProtection="1">
      <alignment horizontal="center" wrapText="1"/>
      <protection locked="0"/>
    </xf>
    <xf numFmtId="0" fontId="21" fillId="0" borderId="68" xfId="2" applyFont="1" applyBorder="1" applyAlignment="1" applyProtection="1">
      <alignment horizontal="center" wrapText="1"/>
      <protection locked="0"/>
    </xf>
    <xf numFmtId="0" fontId="21" fillId="0" borderId="69" xfId="2" applyFont="1" applyBorder="1" applyAlignment="1" applyProtection="1">
      <alignment horizontal="center" wrapText="1"/>
      <protection locked="0"/>
    </xf>
    <xf numFmtId="0" fontId="21" fillId="0" borderId="0" xfId="2" applyFont="1" applyAlignment="1" applyProtection="1">
      <alignment horizontal="center" wrapText="1"/>
      <protection locked="0"/>
    </xf>
    <xf numFmtId="0" fontId="21" fillId="0" borderId="70" xfId="2" applyFont="1" applyBorder="1" applyAlignment="1" applyProtection="1">
      <alignment horizontal="center" wrapText="1"/>
      <protection locked="0"/>
    </xf>
    <xf numFmtId="0" fontId="21" fillId="0" borderId="71" xfId="2" applyFont="1" applyBorder="1" applyAlignment="1" applyProtection="1">
      <alignment horizontal="center" wrapText="1"/>
      <protection locked="0"/>
    </xf>
    <xf numFmtId="0" fontId="21" fillId="0" borderId="72" xfId="2" applyFont="1" applyBorder="1" applyAlignment="1" applyProtection="1">
      <alignment horizontal="center" wrapText="1"/>
      <protection locked="0"/>
    </xf>
    <xf numFmtId="0" fontId="21" fillId="0" borderId="73" xfId="2" applyFont="1" applyBorder="1" applyAlignment="1" applyProtection="1">
      <alignment horizontal="center" wrapText="1"/>
      <protection locked="0"/>
    </xf>
    <xf numFmtId="0" fontId="20" fillId="0" borderId="66" xfId="2" applyFont="1" applyBorder="1" applyAlignment="1" applyProtection="1">
      <alignment horizontal="center" vertical="center" wrapText="1"/>
      <protection locked="0"/>
    </xf>
    <xf numFmtId="0" fontId="20" fillId="0" borderId="67" xfId="2" applyFont="1" applyBorder="1" applyAlignment="1" applyProtection="1">
      <alignment horizontal="center" vertical="center" wrapText="1"/>
      <protection locked="0"/>
    </xf>
    <xf numFmtId="0" fontId="20" fillId="0" borderId="68" xfId="2" applyFont="1" applyBorder="1" applyAlignment="1" applyProtection="1">
      <alignment horizontal="center" vertical="center" wrapText="1"/>
      <protection locked="0"/>
    </xf>
    <xf numFmtId="0" fontId="20" fillId="0" borderId="69" xfId="2" applyFont="1" applyBorder="1" applyAlignment="1" applyProtection="1">
      <alignment horizontal="center" vertical="center" wrapText="1"/>
      <protection locked="0"/>
    </xf>
    <xf numFmtId="0" fontId="20" fillId="0" borderId="0" xfId="2" applyFont="1" applyAlignment="1" applyProtection="1">
      <alignment horizontal="center" vertical="center" wrapText="1"/>
      <protection locked="0"/>
    </xf>
    <xf numFmtId="0" fontId="20" fillId="0" borderId="70" xfId="2" applyFont="1" applyBorder="1" applyAlignment="1" applyProtection="1">
      <alignment horizontal="center" vertical="center" wrapText="1"/>
      <protection locked="0"/>
    </xf>
    <xf numFmtId="0" fontId="155" fillId="0" borderId="2" xfId="2" applyFont="1" applyBorder="1" applyAlignment="1" applyProtection="1">
      <alignment horizontal="left" vertical="center"/>
      <protection locked="0"/>
    </xf>
    <xf numFmtId="0" fontId="155" fillId="4" borderId="2" xfId="2" applyFont="1" applyFill="1" applyBorder="1" applyAlignment="1" applyProtection="1">
      <alignment horizontal="left" vertical="center"/>
      <protection locked="0"/>
    </xf>
    <xf numFmtId="0" fontId="22" fillId="4" borderId="67" xfId="1" applyFont="1" applyFill="1" applyBorder="1" applyAlignment="1" applyProtection="1">
      <alignment vertical="center"/>
      <protection locked="0"/>
    </xf>
    <xf numFmtId="0" fontId="22" fillId="4" borderId="68" xfId="1" applyFont="1" applyFill="1" applyBorder="1" applyAlignment="1" applyProtection="1">
      <alignment vertical="center"/>
      <protection locked="0"/>
    </xf>
    <xf numFmtId="0" fontId="156" fillId="4" borderId="189" xfId="1" applyFont="1" applyFill="1" applyBorder="1" applyProtection="1">
      <protection locked="0"/>
    </xf>
    <xf numFmtId="0" fontId="156" fillId="4" borderId="190" xfId="1" applyFont="1" applyFill="1" applyBorder="1" applyProtection="1">
      <protection locked="0"/>
    </xf>
    <xf numFmtId="0" fontId="156" fillId="4" borderId="72" xfId="1" applyFont="1" applyFill="1" applyBorder="1" applyProtection="1">
      <protection locked="0"/>
    </xf>
    <xf numFmtId="0" fontId="156" fillId="4" borderId="73" xfId="1" applyFont="1" applyFill="1" applyBorder="1" applyProtection="1">
      <protection locked="0"/>
    </xf>
    <xf numFmtId="0" fontId="20" fillId="3" borderId="4" xfId="1" applyFont="1" applyFill="1" applyBorder="1" applyAlignment="1" applyProtection="1">
      <alignment horizontal="center" vertical="center" wrapText="1"/>
      <protection locked="0"/>
    </xf>
    <xf numFmtId="0" fontId="20" fillId="3" borderId="5" xfId="1" applyFont="1" applyFill="1" applyBorder="1" applyAlignment="1" applyProtection="1">
      <alignment horizontal="center" vertical="center" wrapText="1"/>
      <protection locked="0"/>
    </xf>
    <xf numFmtId="0" fontId="20" fillId="3" borderId="6" xfId="1" applyFont="1" applyFill="1" applyBorder="1" applyAlignment="1" applyProtection="1">
      <alignment horizontal="center" vertical="center" wrapText="1"/>
      <protection locked="0"/>
    </xf>
    <xf numFmtId="0" fontId="20" fillId="3" borderId="191" xfId="1" applyFont="1" applyFill="1" applyBorder="1" applyAlignment="1" applyProtection="1">
      <alignment horizontal="center" vertical="center"/>
      <protection locked="0"/>
    </xf>
    <xf numFmtId="0" fontId="20" fillId="3" borderId="69" xfId="1" applyFont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 applyProtection="1">
      <alignment horizontal="center" vertical="center"/>
      <protection locked="0"/>
    </xf>
    <xf numFmtId="0" fontId="20" fillId="3" borderId="71" xfId="1" applyFont="1" applyFill="1" applyBorder="1" applyAlignment="1" applyProtection="1">
      <alignment horizontal="center" vertical="center"/>
      <protection locked="0"/>
    </xf>
    <xf numFmtId="0" fontId="20" fillId="3" borderId="72" xfId="1" applyFont="1" applyFill="1" applyBorder="1" applyAlignment="1" applyProtection="1">
      <alignment horizontal="center" vertical="center"/>
      <protection locked="0"/>
    </xf>
    <xf numFmtId="0" fontId="20" fillId="3" borderId="73" xfId="1" applyFont="1" applyFill="1" applyBorder="1" applyAlignment="1" applyProtection="1">
      <alignment horizontal="center" vertical="center"/>
      <protection locked="0"/>
    </xf>
    <xf numFmtId="1" fontId="158" fillId="4" borderId="5" xfId="1" applyNumberFormat="1" applyFont="1" applyFill="1" applyBorder="1" applyAlignment="1" applyProtection="1">
      <alignment horizontal="center" vertical="center"/>
      <protection locked="0"/>
    </xf>
    <xf numFmtId="0" fontId="158" fillId="4" borderId="5" xfId="1" applyFont="1" applyFill="1" applyBorder="1" applyAlignment="1" applyProtection="1">
      <alignment horizontal="center" vertical="center"/>
      <protection locked="0"/>
    </xf>
    <xf numFmtId="0" fontId="158" fillId="4" borderId="6" xfId="1" applyFont="1" applyFill="1" applyBorder="1" applyAlignment="1" applyProtection="1">
      <alignment horizontal="center" vertical="center"/>
      <protection locked="0"/>
    </xf>
    <xf numFmtId="0" fontId="157" fillId="4" borderId="196" xfId="1" applyFont="1" applyFill="1" applyBorder="1" applyAlignment="1" applyProtection="1">
      <alignment horizontal="center"/>
      <protection locked="0"/>
    </xf>
    <xf numFmtId="0" fontId="157" fillId="4" borderId="197" xfId="1" applyFont="1" applyFill="1" applyBorder="1" applyAlignment="1" applyProtection="1">
      <alignment horizontal="center"/>
      <protection locked="0"/>
    </xf>
    <xf numFmtId="0" fontId="157" fillId="4" borderId="198" xfId="1" applyFont="1" applyFill="1" applyBorder="1" applyAlignment="1" applyProtection="1">
      <alignment horizontal="center"/>
      <protection locked="0"/>
    </xf>
    <xf numFmtId="0" fontId="153" fillId="0" borderId="67" xfId="1" applyFont="1" applyBorder="1" applyAlignment="1" applyProtection="1">
      <alignment horizontal="center" wrapText="1"/>
      <protection locked="0"/>
    </xf>
    <xf numFmtId="0" fontId="153" fillId="0" borderId="0" xfId="1" applyFont="1" applyAlignment="1" applyProtection="1">
      <alignment horizontal="center" wrapText="1"/>
      <protection locked="0"/>
    </xf>
    <xf numFmtId="0" fontId="20" fillId="3" borderId="4" xfId="1" applyFont="1" applyFill="1" applyBorder="1" applyAlignment="1" applyProtection="1">
      <alignment horizontal="center" vertical="center"/>
      <protection locked="0"/>
    </xf>
    <xf numFmtId="0" fontId="20" fillId="3" borderId="6" xfId="1" applyFont="1" applyFill="1" applyBorder="1" applyAlignment="1" applyProtection="1">
      <alignment horizontal="center" vertical="center"/>
      <protection locked="0"/>
    </xf>
    <xf numFmtId="0" fontId="20" fillId="3" borderId="66" xfId="1" applyFont="1" applyFill="1" applyBorder="1" applyAlignment="1" applyProtection="1">
      <alignment horizontal="center" vertical="center" wrapText="1"/>
      <protection locked="0"/>
    </xf>
    <xf numFmtId="0" fontId="20" fillId="3" borderId="67" xfId="1" applyFont="1" applyFill="1" applyBorder="1" applyAlignment="1" applyProtection="1">
      <alignment horizontal="center" vertical="center" wrapText="1"/>
      <protection locked="0"/>
    </xf>
    <xf numFmtId="0" fontId="20" fillId="3" borderId="68" xfId="1" applyFont="1" applyFill="1" applyBorder="1" applyAlignment="1" applyProtection="1">
      <alignment horizontal="center" vertical="center" wrapText="1"/>
      <protection locked="0"/>
    </xf>
    <xf numFmtId="0" fontId="20" fillId="4" borderId="206" xfId="1" applyFont="1" applyFill="1" applyBorder="1" applyAlignment="1" applyProtection="1">
      <alignment vertical="center"/>
      <protection locked="0"/>
    </xf>
    <xf numFmtId="0" fontId="20" fillId="4" borderId="182" xfId="1" applyFont="1" applyFill="1" applyBorder="1" applyAlignment="1" applyProtection="1">
      <alignment vertical="center"/>
      <protection locked="0"/>
    </xf>
    <xf numFmtId="0" fontId="20" fillId="4" borderId="207" xfId="1" applyFont="1" applyFill="1" applyBorder="1" applyAlignment="1" applyProtection="1">
      <alignment vertical="center"/>
      <protection locked="0"/>
    </xf>
    <xf numFmtId="0" fontId="20" fillId="4" borderId="204" xfId="1" applyFont="1" applyFill="1" applyBorder="1" applyAlignment="1" applyProtection="1">
      <alignment vertical="center"/>
      <protection locked="0"/>
    </xf>
    <xf numFmtId="0" fontId="20" fillId="4" borderId="179" xfId="1" applyFont="1" applyFill="1" applyBorder="1" applyAlignment="1" applyProtection="1">
      <alignment vertical="center"/>
      <protection locked="0"/>
    </xf>
    <xf numFmtId="0" fontId="20" fillId="4" borderId="205" xfId="1" applyFont="1" applyFill="1" applyBorder="1" applyAlignment="1" applyProtection="1">
      <alignment vertical="center"/>
      <protection locked="0"/>
    </xf>
    <xf numFmtId="0" fontId="20" fillId="4" borderId="203" xfId="1" applyFont="1" applyFill="1" applyBorder="1" applyAlignment="1" applyProtection="1">
      <alignment vertical="center"/>
      <protection locked="0"/>
    </xf>
    <xf numFmtId="0" fontId="20" fillId="4" borderId="232" xfId="1" applyFont="1" applyFill="1" applyBorder="1" applyAlignment="1" applyProtection="1">
      <alignment vertical="center"/>
      <protection locked="0"/>
    </xf>
    <xf numFmtId="0" fontId="20" fillId="4" borderId="181" xfId="1" applyFont="1" applyFill="1" applyBorder="1" applyAlignment="1" applyProtection="1">
      <alignment vertical="center"/>
      <protection locked="0"/>
    </xf>
    <xf numFmtId="0" fontId="20" fillId="4" borderId="233" xfId="1" applyFont="1" applyFill="1" applyBorder="1" applyAlignment="1" applyProtection="1">
      <alignment vertical="center"/>
      <protection locked="0"/>
    </xf>
    <xf numFmtId="0" fontId="20" fillId="4" borderId="234" xfId="1" applyFont="1" applyFill="1" applyBorder="1" applyAlignment="1" applyProtection="1">
      <alignment vertical="center"/>
      <protection locked="0"/>
    </xf>
    <xf numFmtId="0" fontId="20" fillId="4" borderId="188" xfId="1" applyFont="1" applyFill="1" applyBorder="1" applyAlignment="1" applyProtection="1">
      <alignment vertical="center"/>
      <protection locked="0"/>
    </xf>
    <xf numFmtId="0" fontId="20" fillId="4" borderId="183" xfId="1" applyFont="1" applyFill="1" applyBorder="1" applyAlignment="1" applyProtection="1">
      <alignment vertical="center"/>
      <protection locked="0"/>
    </xf>
    <xf numFmtId="0" fontId="20" fillId="4" borderId="187" xfId="1" applyFont="1" applyFill="1" applyBorder="1" applyAlignment="1" applyProtection="1">
      <alignment vertical="center"/>
      <protection locked="0"/>
    </xf>
    <xf numFmtId="0" fontId="157" fillId="0" borderId="69" xfId="1" applyFont="1" applyBorder="1" applyAlignment="1" applyProtection="1">
      <alignment horizontal="center"/>
      <protection locked="0"/>
    </xf>
    <xf numFmtId="0" fontId="157" fillId="0" borderId="0" xfId="1" applyFont="1" applyAlignment="1" applyProtection="1">
      <alignment horizontal="center"/>
      <protection locked="0"/>
    </xf>
    <xf numFmtId="0" fontId="157" fillId="0" borderId="70" xfId="1" applyFont="1" applyBorder="1" applyAlignment="1" applyProtection="1">
      <alignment horizontal="center"/>
      <protection locked="0"/>
    </xf>
    <xf numFmtId="0" fontId="157" fillId="0" borderId="195" xfId="1" applyFont="1" applyBorder="1" applyAlignment="1" applyProtection="1">
      <alignment horizontal="center"/>
      <protection locked="0"/>
    </xf>
    <xf numFmtId="0" fontId="157" fillId="0" borderId="189" xfId="1" applyFont="1" applyBorder="1" applyAlignment="1" applyProtection="1">
      <alignment horizontal="center"/>
      <protection locked="0"/>
    </xf>
    <xf numFmtId="0" fontId="157" fillId="0" borderId="190" xfId="1" applyFont="1" applyBorder="1" applyAlignment="1" applyProtection="1">
      <alignment horizontal="center"/>
      <protection locked="0"/>
    </xf>
    <xf numFmtId="0" fontId="157" fillId="4" borderId="71" xfId="1" applyFont="1" applyFill="1" applyBorder="1" applyAlignment="1" applyProtection="1">
      <alignment horizontal="center"/>
      <protection locked="0"/>
    </xf>
    <xf numFmtId="0" fontId="157" fillId="4" borderId="72" xfId="1" applyFont="1" applyFill="1" applyBorder="1" applyAlignment="1" applyProtection="1">
      <alignment horizontal="center"/>
      <protection locked="0"/>
    </xf>
    <xf numFmtId="0" fontId="157" fillId="4" borderId="73" xfId="1" applyFont="1" applyFill="1" applyBorder="1" applyAlignment="1" applyProtection="1">
      <alignment horizontal="center"/>
      <protection locked="0"/>
    </xf>
    <xf numFmtId="0" fontId="20" fillId="4" borderId="184" xfId="1" applyFont="1" applyFill="1" applyBorder="1" applyAlignment="1" applyProtection="1">
      <alignment vertical="center"/>
      <protection locked="0"/>
    </xf>
    <xf numFmtId="0" fontId="21" fillId="0" borderId="72" xfId="21" applyFont="1" applyBorder="1" applyAlignment="1">
      <alignment horizontal="center" vertical="center"/>
    </xf>
    <xf numFmtId="0" fontId="21" fillId="0" borderId="73" xfId="21" applyFont="1" applyBorder="1" applyAlignment="1">
      <alignment horizontal="center" vertical="center"/>
    </xf>
    <xf numFmtId="0" fontId="21" fillId="0" borderId="78" xfId="21" applyFont="1" applyBorder="1" applyAlignment="1">
      <alignment horizontal="center" vertical="center"/>
    </xf>
    <xf numFmtId="0" fontId="21" fillId="0" borderId="79" xfId="21" applyFont="1" applyBorder="1" applyAlignment="1">
      <alignment horizontal="center" vertical="center"/>
    </xf>
    <xf numFmtId="0" fontId="30" fillId="0" borderId="2" xfId="14" applyFont="1" applyBorder="1" applyAlignment="1">
      <alignment horizontal="center" vertical="center"/>
    </xf>
    <xf numFmtId="0" fontId="30" fillId="0" borderId="5" xfId="14" applyFont="1" applyBorder="1" applyAlignment="1">
      <alignment horizontal="center" vertical="center"/>
    </xf>
    <xf numFmtId="0" fontId="3" fillId="0" borderId="5" xfId="22" applyBorder="1" applyAlignment="1">
      <alignment horizontal="center" vertical="center"/>
    </xf>
    <xf numFmtId="0" fontId="22" fillId="0" borderId="4" xfId="32" applyFont="1" applyBorder="1" applyAlignment="1">
      <alignment horizontal="center" vertical="center"/>
    </xf>
    <xf numFmtId="0" fontId="22" fillId="0" borderId="5" xfId="32" applyFont="1" applyBorder="1" applyAlignment="1">
      <alignment horizontal="center" vertical="center"/>
    </xf>
    <xf numFmtId="0" fontId="22" fillId="0" borderId="6" xfId="32" applyFont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171" fontId="22" fillId="0" borderId="2" xfId="2" applyNumberFormat="1" applyFont="1" applyBorder="1" applyAlignment="1">
      <alignment horizontal="center" vertical="center"/>
    </xf>
    <xf numFmtId="0" fontId="20" fillId="2" borderId="4" xfId="22" applyFont="1" applyFill="1" applyBorder="1" applyAlignment="1">
      <alignment vertical="center" wrapText="1"/>
    </xf>
    <xf numFmtId="0" fontId="20" fillId="2" borderId="5" xfId="22" applyFont="1" applyFill="1" applyBorder="1" applyAlignment="1">
      <alignment vertical="center" wrapText="1"/>
    </xf>
    <xf numFmtId="0" fontId="20" fillId="2" borderId="6" xfId="22" applyFont="1" applyFill="1" applyBorder="1" applyAlignment="1">
      <alignment vertical="center" wrapText="1"/>
    </xf>
    <xf numFmtId="0" fontId="3" fillId="2" borderId="4" xfId="22" applyFill="1" applyBorder="1" applyAlignment="1">
      <alignment vertical="center" wrapText="1"/>
    </xf>
    <xf numFmtId="0" fontId="3" fillId="2" borderId="5" xfId="22" applyFill="1" applyBorder="1" applyAlignment="1">
      <alignment vertical="center" wrapText="1"/>
    </xf>
    <xf numFmtId="0" fontId="3" fillId="2" borderId="6" xfId="22" applyFill="1" applyBorder="1" applyAlignment="1">
      <alignment vertical="center" wrapText="1"/>
    </xf>
    <xf numFmtId="0" fontId="3" fillId="0" borderId="95" xfId="22" applyBorder="1" applyAlignment="1">
      <alignment horizontal="center" vertical="center"/>
    </xf>
    <xf numFmtId="0" fontId="3" fillId="0" borderId="80" xfId="22" applyBorder="1" applyAlignment="1">
      <alignment horizontal="center" vertical="center"/>
    </xf>
    <xf numFmtId="0" fontId="3" fillId="0" borderId="100" xfId="22" applyBorder="1" applyAlignment="1">
      <alignment horizontal="center" vertical="center"/>
    </xf>
    <xf numFmtId="0" fontId="3" fillId="0" borderId="4" xfId="22" applyBorder="1" applyAlignment="1">
      <alignment vertical="center" wrapText="1"/>
    </xf>
    <xf numFmtId="0" fontId="3" fillId="0" borderId="5" xfId="22" applyBorder="1" applyAlignment="1">
      <alignment vertical="center" wrapText="1"/>
    </xf>
    <xf numFmtId="0" fontId="3" fillId="0" borderId="6" xfId="22" applyBorder="1" applyAlignment="1">
      <alignment vertical="center" wrapText="1"/>
    </xf>
    <xf numFmtId="0" fontId="3" fillId="0" borderId="0" xfId="22" applyAlignment="1">
      <alignment horizontal="left" vertical="center"/>
    </xf>
    <xf numFmtId="0" fontId="22" fillId="0" borderId="2" xfId="22" applyFont="1" applyBorder="1" applyAlignment="1">
      <alignment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50" fillId="0" borderId="2" xfId="125" applyFont="1" applyBorder="1" applyAlignment="1">
      <alignment horizontal="center" vertical="center"/>
    </xf>
    <xf numFmtId="0" fontId="50" fillId="0" borderId="4" xfId="125" applyFont="1" applyBorder="1" applyAlignment="1">
      <alignment horizontal="center" vertical="center"/>
    </xf>
    <xf numFmtId="0" fontId="50" fillId="0" borderId="114" xfId="125" applyFont="1" applyBorder="1" applyAlignment="1">
      <alignment horizontal="center" vertical="center"/>
    </xf>
    <xf numFmtId="0" fontId="20" fillId="0" borderId="4" xfId="125" applyFont="1" applyBorder="1" applyAlignment="1">
      <alignment horizontal="center" vertical="center"/>
    </xf>
    <xf numFmtId="0" fontId="20" fillId="0" borderId="5" xfId="125" applyFont="1" applyBorder="1" applyAlignment="1">
      <alignment horizontal="center" vertical="center"/>
    </xf>
    <xf numFmtId="0" fontId="20" fillId="0" borderId="124" xfId="125" applyFont="1" applyBorder="1" applyAlignment="1">
      <alignment horizontal="center" vertical="center"/>
    </xf>
    <xf numFmtId="2" fontId="8" fillId="0" borderId="0" xfId="4" applyNumberFormat="1" applyFont="1" applyAlignment="1">
      <alignment horizontal="center"/>
    </xf>
    <xf numFmtId="2" fontId="8" fillId="0" borderId="62" xfId="4" applyNumberFormat="1" applyFont="1" applyBorder="1" applyAlignment="1">
      <alignment horizontal="center"/>
    </xf>
    <xf numFmtId="0" fontId="2" fillId="0" borderId="2" xfId="125" applyFont="1" applyBorder="1" applyAlignment="1">
      <alignment horizontal="center" vertical="center" wrapText="1"/>
    </xf>
    <xf numFmtId="0" fontId="2" fillId="4" borderId="2" xfId="125" applyFont="1" applyFill="1" applyBorder="1" applyAlignment="1">
      <alignment horizontal="center" vertical="center" wrapText="1"/>
    </xf>
    <xf numFmtId="0" fontId="2" fillId="4" borderId="95" xfId="125" applyFont="1" applyFill="1" applyBorder="1" applyAlignment="1">
      <alignment horizontal="center" vertical="center" wrapText="1"/>
    </xf>
    <xf numFmtId="0" fontId="2" fillId="4" borderId="100" xfId="125" applyFont="1" applyFill="1" applyBorder="1" applyAlignment="1">
      <alignment horizontal="center" vertical="center" wrapText="1"/>
    </xf>
    <xf numFmtId="0" fontId="141" fillId="4" borderId="95" xfId="125" applyFont="1" applyFill="1" applyBorder="1" applyAlignment="1">
      <alignment horizontal="center" vertical="center" wrapText="1"/>
    </xf>
    <xf numFmtId="0" fontId="141" fillId="4" borderId="100" xfId="125" applyFont="1" applyFill="1" applyBorder="1" applyAlignment="1">
      <alignment horizontal="center" vertical="center" wrapText="1"/>
    </xf>
    <xf numFmtId="0" fontId="141" fillId="4" borderId="114" xfId="125" applyFont="1" applyFill="1" applyBorder="1" applyAlignment="1">
      <alignment horizontal="center" vertical="center" wrapText="1"/>
    </xf>
    <xf numFmtId="0" fontId="129" fillId="0" borderId="81" xfId="125" applyFont="1" applyBorder="1" applyAlignment="1">
      <alignment horizontal="left" vertical="center" wrapText="1"/>
    </xf>
    <xf numFmtId="0" fontId="129" fillId="0" borderId="13" xfId="125" applyFont="1" applyBorder="1" applyAlignment="1">
      <alignment horizontal="left" vertical="center" wrapText="1"/>
    </xf>
    <xf numFmtId="0" fontId="129" fillId="0" borderId="82" xfId="125" applyFont="1" applyBorder="1" applyAlignment="1">
      <alignment horizontal="left" vertical="center" wrapText="1"/>
    </xf>
    <xf numFmtId="0" fontId="37" fillId="0" borderId="59" xfId="125" applyFont="1" applyBorder="1" applyAlignment="1">
      <alignment horizontal="center" vertical="center" wrapText="1"/>
    </xf>
    <xf numFmtId="0" fontId="37" fillId="0" borderId="58" xfId="125" applyFont="1" applyBorder="1" applyAlignment="1">
      <alignment horizontal="center" vertical="center" wrapText="1"/>
    </xf>
    <xf numFmtId="0" fontId="37" fillId="0" borderId="60" xfId="125" applyFont="1" applyBorder="1" applyAlignment="1">
      <alignment horizontal="center" vertical="center" wrapText="1"/>
    </xf>
    <xf numFmtId="0" fontId="33" fillId="0" borderId="63" xfId="125" applyFont="1" applyBorder="1" applyAlignment="1">
      <alignment horizontal="center" vertical="center"/>
    </xf>
    <xf numFmtId="0" fontId="33" fillId="0" borderId="64" xfId="125" applyFont="1" applyBorder="1" applyAlignment="1">
      <alignment horizontal="center" vertical="center"/>
    </xf>
    <xf numFmtId="0" fontId="33" fillId="0" borderId="65" xfId="125" applyFont="1" applyBorder="1" applyAlignment="1">
      <alignment horizontal="center" vertical="center"/>
    </xf>
    <xf numFmtId="0" fontId="35" fillId="0" borderId="59" xfId="125" applyFont="1" applyBorder="1" applyAlignment="1">
      <alignment horizontal="center" vertical="center"/>
    </xf>
    <xf numFmtId="0" fontId="35" fillId="0" borderId="60" xfId="125" applyFont="1" applyBorder="1" applyAlignment="1">
      <alignment horizontal="center" vertical="center"/>
    </xf>
    <xf numFmtId="0" fontId="35" fillId="0" borderId="61" xfId="125" applyFont="1" applyBorder="1" applyAlignment="1">
      <alignment horizontal="center" vertical="center"/>
    </xf>
    <xf numFmtId="0" fontId="35" fillId="0" borderId="62" xfId="125" applyFont="1" applyBorder="1" applyAlignment="1">
      <alignment horizontal="center" vertical="center"/>
    </xf>
    <xf numFmtId="0" fontId="35" fillId="0" borderId="63" xfId="125" applyFont="1" applyBorder="1" applyAlignment="1">
      <alignment horizontal="center" vertical="center"/>
    </xf>
    <xf numFmtId="0" fontId="35" fillId="0" borderId="65" xfId="125" applyFont="1" applyBorder="1" applyAlignment="1">
      <alignment horizontal="center" vertical="center"/>
    </xf>
    <xf numFmtId="0" fontId="3" fillId="0" borderId="46" xfId="22" applyBorder="1" applyAlignment="1">
      <alignment horizontal="center" vertical="center"/>
    </xf>
    <xf numFmtId="0" fontId="3" fillId="0" borderId="48" xfId="22" applyBorder="1" applyAlignment="1">
      <alignment horizontal="center" vertical="center"/>
    </xf>
    <xf numFmtId="165" fontId="3" fillId="0" borderId="0" xfId="22" applyNumberFormat="1" applyAlignment="1">
      <alignment horizontal="center" vertical="center"/>
    </xf>
    <xf numFmtId="0" fontId="3" fillId="0" borderId="0" xfId="22" applyAlignment="1">
      <alignment horizontal="left" vertical="center" wrapText="1"/>
    </xf>
    <xf numFmtId="0" fontId="76" fillId="0" borderId="69" xfId="22" applyFont="1" applyBorder="1" applyAlignment="1">
      <alignment vertical="center"/>
    </xf>
    <xf numFmtId="0" fontId="76" fillId="0" borderId="0" xfId="22" applyFont="1" applyAlignment="1">
      <alignment vertical="center"/>
    </xf>
    <xf numFmtId="0" fontId="22" fillId="0" borderId="117" xfId="22" applyFont="1" applyBorder="1" applyAlignment="1">
      <alignment horizontal="center"/>
    </xf>
    <xf numFmtId="0" fontId="22" fillId="0" borderId="117" xfId="33" applyFont="1" applyBorder="1" applyAlignment="1">
      <alignment horizontal="center"/>
    </xf>
    <xf numFmtId="0" fontId="22" fillId="0" borderId="0" xfId="22" applyFont="1" applyAlignment="1">
      <alignment horizontal="center"/>
    </xf>
    <xf numFmtId="0" fontId="22" fillId="0" borderId="101" xfId="22" applyFont="1" applyBorder="1" applyAlignment="1">
      <alignment horizontal="center"/>
    </xf>
    <xf numFmtId="0" fontId="22" fillId="0" borderId="0" xfId="22" applyFont="1" applyAlignment="1">
      <alignment horizontal="center" vertical="top"/>
    </xf>
    <xf numFmtId="165" fontId="3" fillId="0" borderId="2" xfId="22" applyNumberFormat="1" applyBorder="1" applyAlignment="1">
      <alignment horizontal="center" vertical="center"/>
    </xf>
    <xf numFmtId="1" fontId="3" fillId="0" borderId="2" xfId="22" applyNumberFormat="1" applyBorder="1" applyAlignment="1" applyProtection="1">
      <alignment horizontal="center" vertical="center"/>
      <protection locked="0"/>
    </xf>
    <xf numFmtId="0" fontId="19" fillId="0" borderId="69" xfId="22" applyFont="1" applyBorder="1" applyAlignment="1">
      <alignment horizontal="center" vertical="center"/>
    </xf>
    <xf numFmtId="0" fontId="19" fillId="0" borderId="0" xfId="22" applyFont="1" applyAlignment="1">
      <alignment horizontal="center" vertical="center"/>
    </xf>
    <xf numFmtId="0" fontId="3" fillId="0" borderId="4" xfId="22" applyBorder="1" applyAlignment="1">
      <alignment horizontal="center" vertical="center"/>
    </xf>
    <xf numFmtId="0" fontId="3" fillId="0" borderId="6" xfId="22" applyBorder="1" applyAlignment="1">
      <alignment horizontal="center" vertical="center"/>
    </xf>
    <xf numFmtId="165" fontId="3" fillId="0" borderId="4" xfId="22" applyNumberFormat="1" applyBorder="1" applyAlignment="1">
      <alignment horizontal="center" vertical="center"/>
    </xf>
    <xf numFmtId="165" fontId="3" fillId="0" borderId="6" xfId="22" applyNumberFormat="1" applyBorder="1" applyAlignment="1">
      <alignment horizontal="center" vertical="center"/>
    </xf>
    <xf numFmtId="1" fontId="19" fillId="0" borderId="2" xfId="22" applyNumberFormat="1" applyFont="1" applyBorder="1" applyAlignment="1">
      <alignment horizontal="center" vertical="center"/>
    </xf>
    <xf numFmtId="0" fontId="19" fillId="0" borderId="18" xfId="22" applyFont="1" applyBorder="1" applyAlignment="1">
      <alignment horizontal="center" vertical="center"/>
    </xf>
    <xf numFmtId="0" fontId="19" fillId="0" borderId="5" xfId="22" applyFont="1" applyBorder="1" applyAlignment="1">
      <alignment horizontal="center" vertical="center"/>
    </xf>
    <xf numFmtId="0" fontId="19" fillId="0" borderId="6" xfId="22" applyFont="1" applyBorder="1" applyAlignment="1">
      <alignment horizontal="center" vertical="center"/>
    </xf>
    <xf numFmtId="0" fontId="3" fillId="0" borderId="2" xfId="22" applyBorder="1" applyAlignment="1" applyProtection="1">
      <alignment horizontal="center" vertical="center"/>
      <protection locked="0"/>
    </xf>
    <xf numFmtId="0" fontId="21" fillId="0" borderId="2" xfId="22" applyFont="1" applyBorder="1" applyAlignment="1">
      <alignment horizontal="center" vertical="center"/>
    </xf>
    <xf numFmtId="0" fontId="3" fillId="0" borderId="114" xfId="22" applyBorder="1" applyAlignment="1" applyProtection="1">
      <alignment horizontal="center" vertical="center"/>
      <protection locked="0"/>
    </xf>
    <xf numFmtId="0" fontId="3" fillId="0" borderId="2" xfId="22" applyBorder="1" applyAlignment="1">
      <alignment horizontal="center" vertical="center"/>
    </xf>
    <xf numFmtId="2" fontId="3" fillId="0" borderId="2" xfId="22" applyNumberFormat="1" applyBorder="1" applyAlignment="1" applyProtection="1">
      <alignment horizontal="center" vertical="center"/>
      <protection locked="0"/>
    </xf>
    <xf numFmtId="2" fontId="3" fillId="0" borderId="114" xfId="22" applyNumberFormat="1" applyBorder="1" applyAlignment="1" applyProtection="1">
      <alignment horizontal="center" vertical="center"/>
      <protection locked="0"/>
    </xf>
    <xf numFmtId="0" fontId="74" fillId="0" borderId="2" xfId="22" applyFont="1" applyBorder="1" applyAlignment="1">
      <alignment horizontal="center" vertical="center"/>
    </xf>
    <xf numFmtId="0" fontId="74" fillId="0" borderId="52" xfId="22" applyFont="1" applyBorder="1" applyAlignment="1">
      <alignment horizontal="center" vertical="center"/>
    </xf>
    <xf numFmtId="0" fontId="19" fillId="0" borderId="18" xfId="22" applyFont="1" applyBorder="1" applyAlignment="1">
      <alignment horizontal="center" vertical="center" wrapText="1"/>
    </xf>
    <xf numFmtId="0" fontId="19" fillId="0" borderId="5" xfId="22" applyFont="1" applyBorder="1" applyAlignment="1">
      <alignment horizontal="center" vertical="center" wrapText="1"/>
    </xf>
    <xf numFmtId="0" fontId="19" fillId="0" borderId="6" xfId="22" applyFont="1" applyBorder="1" applyAlignment="1">
      <alignment horizontal="center" vertical="center" wrapText="1"/>
    </xf>
    <xf numFmtId="0" fontId="19" fillId="0" borderId="71" xfId="22" applyFont="1" applyBorder="1" applyAlignment="1">
      <alignment horizontal="center" vertical="center" wrapText="1"/>
    </xf>
    <xf numFmtId="0" fontId="19" fillId="0" borderId="72" xfId="22" applyFont="1" applyBorder="1" applyAlignment="1">
      <alignment horizontal="center" vertical="center" wrapText="1"/>
    </xf>
    <xf numFmtId="0" fontId="19" fillId="0" borderId="73" xfId="22" applyFont="1" applyBorder="1" applyAlignment="1">
      <alignment horizontal="center" vertical="center" wrapText="1"/>
    </xf>
    <xf numFmtId="165" fontId="19" fillId="0" borderId="67" xfId="22" applyNumberFormat="1" applyFont="1" applyBorder="1" applyAlignment="1" applyProtection="1">
      <alignment horizontal="center" vertical="center"/>
      <protection locked="0"/>
    </xf>
    <xf numFmtId="165" fontId="19" fillId="0" borderId="68" xfId="22" applyNumberFormat="1" applyFont="1" applyBorder="1" applyAlignment="1" applyProtection="1">
      <alignment horizontal="center" vertical="center"/>
      <protection locked="0"/>
    </xf>
    <xf numFmtId="165" fontId="19" fillId="0" borderId="72" xfId="22" applyNumberFormat="1" applyFont="1" applyBorder="1" applyAlignment="1" applyProtection="1">
      <alignment horizontal="center" vertical="center"/>
      <protection locked="0"/>
    </xf>
    <xf numFmtId="165" fontId="19" fillId="0" borderId="73" xfId="22" applyNumberFormat="1" applyFont="1" applyBorder="1" applyAlignment="1" applyProtection="1">
      <alignment horizontal="center" vertical="center"/>
      <protection locked="0"/>
    </xf>
    <xf numFmtId="165" fontId="19" fillId="0" borderId="102" xfId="22" applyNumberFormat="1" applyFont="1" applyBorder="1" applyAlignment="1" applyProtection="1">
      <alignment horizontal="center" vertical="center"/>
      <protection locked="0"/>
    </xf>
    <xf numFmtId="165" fontId="19" fillId="0" borderId="44" xfId="22" applyNumberFormat="1" applyFont="1" applyBorder="1" applyAlignment="1" applyProtection="1">
      <alignment horizontal="center" vertical="center"/>
      <protection locked="0"/>
    </xf>
    <xf numFmtId="1" fontId="19" fillId="0" borderId="5" xfId="22" applyNumberFormat="1" applyFont="1" applyBorder="1" applyAlignment="1" applyProtection="1">
      <alignment horizontal="center" vertical="center"/>
      <protection locked="0"/>
    </xf>
    <xf numFmtId="1" fontId="19" fillId="0" borderId="19" xfId="22" applyNumberFormat="1" applyFont="1" applyBorder="1" applyAlignment="1" applyProtection="1">
      <alignment horizontal="center" vertical="center"/>
      <protection locked="0"/>
    </xf>
    <xf numFmtId="0" fontId="19" fillId="0" borderId="2" xfId="22" applyFont="1" applyBorder="1" applyAlignment="1">
      <alignment horizontal="center" vertical="center"/>
    </xf>
    <xf numFmtId="0" fontId="21" fillId="0" borderId="18" xfId="22" applyFont="1" applyBorder="1" applyAlignment="1">
      <alignment horizontal="center" vertical="center"/>
    </xf>
    <xf numFmtId="0" fontId="21" fillId="0" borderId="5" xfId="22" applyFont="1" applyBorder="1" applyAlignment="1">
      <alignment horizontal="center" vertical="center"/>
    </xf>
    <xf numFmtId="0" fontId="21" fillId="0" borderId="6" xfId="22" applyFont="1" applyBorder="1" applyAlignment="1">
      <alignment horizontal="center" vertical="center"/>
    </xf>
    <xf numFmtId="2" fontId="21" fillId="0" borderId="2" xfId="22" applyNumberFormat="1" applyFont="1" applyBorder="1" applyAlignment="1">
      <alignment horizontal="center" vertical="center"/>
    </xf>
    <xf numFmtId="2" fontId="21" fillId="0" borderId="114" xfId="22" applyNumberFormat="1" applyFont="1" applyBorder="1" applyAlignment="1">
      <alignment horizontal="center" vertical="center"/>
    </xf>
    <xf numFmtId="0" fontId="3" fillId="0" borderId="51" xfId="22" applyBorder="1" applyAlignment="1">
      <alignment horizontal="center" vertical="center"/>
    </xf>
    <xf numFmtId="0" fontId="3" fillId="0" borderId="73" xfId="22" applyBorder="1" applyAlignment="1">
      <alignment horizontal="center" vertical="center"/>
    </xf>
    <xf numFmtId="2" fontId="3" fillId="0" borderId="2" xfId="22" applyNumberFormat="1" applyBorder="1" applyAlignment="1">
      <alignment horizontal="center" vertical="center"/>
    </xf>
    <xf numFmtId="2" fontId="3" fillId="0" borderId="52" xfId="22" applyNumberFormat="1" applyBorder="1" applyAlignment="1">
      <alignment horizontal="center" vertical="center"/>
    </xf>
    <xf numFmtId="0" fontId="20" fillId="0" borderId="51" xfId="22" applyFont="1" applyBorder="1" applyAlignment="1">
      <alignment horizontal="left" vertical="center"/>
    </xf>
    <xf numFmtId="0" fontId="20" fillId="0" borderId="6" xfId="22" applyFont="1" applyBorder="1" applyAlignment="1">
      <alignment horizontal="left" vertical="center"/>
    </xf>
    <xf numFmtId="0" fontId="20" fillId="0" borderId="2" xfId="22" applyFont="1" applyBorder="1" applyAlignment="1">
      <alignment horizontal="left" vertical="center"/>
    </xf>
    <xf numFmtId="0" fontId="3" fillId="0" borderId="2" xfId="22" applyBorder="1" applyAlignment="1" applyProtection="1">
      <alignment horizontal="left" vertical="center"/>
      <protection locked="0"/>
    </xf>
    <xf numFmtId="0" fontId="3" fillId="0" borderId="52" xfId="22" applyBorder="1" applyAlignment="1" applyProtection="1">
      <alignment horizontal="left" vertical="center"/>
      <protection locked="0"/>
    </xf>
    <xf numFmtId="0" fontId="19" fillId="0" borderId="51" xfId="22" applyFont="1" applyBorder="1" applyAlignment="1">
      <alignment horizontal="left" vertical="center"/>
    </xf>
    <xf numFmtId="0" fontId="19" fillId="0" borderId="6" xfId="22" applyFont="1" applyBorder="1" applyAlignment="1">
      <alignment horizontal="left" vertical="center"/>
    </xf>
    <xf numFmtId="0" fontId="19" fillId="0" borderId="2" xfId="22" applyFont="1" applyBorder="1" applyAlignment="1">
      <alignment horizontal="left" vertical="center"/>
    </xf>
    <xf numFmtId="0" fontId="19" fillId="0" borderId="2" xfId="22" applyFont="1" applyBorder="1" applyAlignment="1" applyProtection="1">
      <alignment horizontal="center" vertical="center"/>
      <protection locked="0"/>
    </xf>
    <xf numFmtId="0" fontId="19" fillId="0" borderId="66" xfId="22" applyFont="1" applyBorder="1" applyAlignment="1" applyProtection="1">
      <alignment horizontal="center" vertical="center"/>
      <protection locked="0"/>
    </xf>
    <xf numFmtId="0" fontId="19" fillId="0" borderId="67" xfId="22" applyFont="1" applyBorder="1" applyAlignment="1" applyProtection="1">
      <alignment horizontal="center" vertical="center"/>
      <protection locked="0"/>
    </xf>
    <xf numFmtId="0" fontId="19" fillId="0" borderId="68" xfId="22" applyFont="1" applyBorder="1" applyAlignment="1" applyProtection="1">
      <alignment horizontal="center" vertical="center"/>
      <protection locked="0"/>
    </xf>
    <xf numFmtId="0" fontId="19" fillId="0" borderId="71" xfId="22" applyFont="1" applyBorder="1" applyAlignment="1" applyProtection="1">
      <alignment horizontal="center" vertical="center"/>
      <protection locked="0"/>
    </xf>
    <xf numFmtId="0" fontId="19" fillId="0" borderId="72" xfId="22" applyFont="1" applyBorder="1" applyAlignment="1" applyProtection="1">
      <alignment horizontal="center" vertical="center"/>
      <protection locked="0"/>
    </xf>
    <xf numFmtId="0" fontId="19" fillId="0" borderId="73" xfId="22" applyFont="1" applyBorder="1" applyAlignment="1" applyProtection="1">
      <alignment horizontal="center" vertical="center"/>
      <protection locked="0"/>
    </xf>
    <xf numFmtId="0" fontId="3" fillId="0" borderId="52" xfId="22" applyBorder="1" applyAlignment="1">
      <alignment horizontal="center" vertical="center"/>
    </xf>
    <xf numFmtId="0" fontId="72" fillId="8" borderId="2" xfId="33" applyFont="1" applyFill="1" applyBorder="1" applyAlignment="1">
      <alignment horizontal="center" wrapText="1"/>
    </xf>
    <xf numFmtId="0" fontId="32" fillId="0" borderId="95" xfId="22" applyFont="1" applyBorder="1" applyAlignment="1">
      <alignment horizontal="center"/>
    </xf>
    <xf numFmtId="0" fontId="32" fillId="8" borderId="2" xfId="33" applyFont="1" applyFill="1" applyBorder="1" applyAlignment="1">
      <alignment horizontal="center"/>
    </xf>
    <xf numFmtId="0" fontId="3" fillId="4" borderId="4" xfId="22" applyFill="1" applyBorder="1" applyAlignment="1">
      <alignment horizontal="center"/>
    </xf>
    <xf numFmtId="0" fontId="3" fillId="4" borderId="5" xfId="22" applyFill="1" applyBorder="1" applyAlignment="1">
      <alignment horizontal="center"/>
    </xf>
    <xf numFmtId="0" fontId="3" fillId="4" borderId="6" xfId="22" applyFill="1" applyBorder="1" applyAlignment="1">
      <alignment horizontal="center"/>
    </xf>
    <xf numFmtId="0" fontId="3" fillId="0" borderId="113" xfId="22" applyBorder="1" applyAlignment="1">
      <alignment horizontal="center" vertical="center"/>
    </xf>
    <xf numFmtId="0" fontId="70" fillId="0" borderId="71" xfId="22" applyFont="1" applyBorder="1" applyAlignment="1">
      <alignment horizontal="left"/>
    </xf>
    <xf numFmtId="0" fontId="70" fillId="0" borderId="73" xfId="22" applyFont="1" applyBorder="1" applyAlignment="1">
      <alignment horizontal="left"/>
    </xf>
    <xf numFmtId="0" fontId="71" fillId="0" borderId="2" xfId="22" applyFont="1" applyBorder="1" applyAlignment="1">
      <alignment horizontal="center"/>
    </xf>
    <xf numFmtId="15" fontId="32" fillId="8" borderId="2" xfId="33" applyNumberFormat="1" applyFont="1" applyFill="1" applyBorder="1" applyAlignment="1">
      <alignment horizontal="center"/>
    </xf>
    <xf numFmtId="0" fontId="3" fillId="0" borderId="112" xfId="22" applyBorder="1" applyAlignment="1">
      <alignment horizontal="center" vertical="center" wrapText="1"/>
    </xf>
    <xf numFmtId="0" fontId="3" fillId="0" borderId="47" xfId="22" applyBorder="1" applyAlignment="1">
      <alignment horizontal="center" vertical="center" wrapText="1"/>
    </xf>
    <xf numFmtId="0" fontId="3" fillId="0" borderId="48" xfId="22" applyBorder="1" applyAlignment="1">
      <alignment horizontal="center" vertical="center" wrapText="1"/>
    </xf>
    <xf numFmtId="0" fontId="3" fillId="0" borderId="71" xfId="22" applyBorder="1" applyAlignment="1">
      <alignment horizontal="center" vertical="center" wrapText="1"/>
    </xf>
    <xf numFmtId="0" fontId="3" fillId="0" borderId="72" xfId="22" applyBorder="1" applyAlignment="1">
      <alignment horizontal="center" vertical="center" wrapText="1"/>
    </xf>
    <xf numFmtId="0" fontId="3" fillId="0" borderId="44" xfId="22" applyBorder="1" applyAlignment="1">
      <alignment horizontal="center" vertical="center" wrapText="1"/>
    </xf>
    <xf numFmtId="0" fontId="69" fillId="0" borderId="0" xfId="22" applyFont="1" applyAlignment="1">
      <alignment horizontal="center"/>
    </xf>
    <xf numFmtId="0" fontId="3" fillId="0" borderId="95" xfId="22" applyBorder="1" applyAlignment="1">
      <alignment horizontal="left" vertical="center" wrapText="1"/>
    </xf>
    <xf numFmtId="0" fontId="3" fillId="0" borderId="98" xfId="22" applyBorder="1" applyAlignment="1">
      <alignment horizontal="left" vertical="center" wrapText="1"/>
    </xf>
    <xf numFmtId="0" fontId="3" fillId="0" borderId="96" xfId="22" applyBorder="1" applyAlignment="1">
      <alignment horizontal="left" vertical="center" wrapText="1"/>
    </xf>
    <xf numFmtId="0" fontId="70" fillId="0" borderId="112" xfId="22" applyFont="1" applyBorder="1" applyAlignment="1">
      <alignment horizontal="center"/>
    </xf>
    <xf numFmtId="0" fontId="70" fillId="0" borderId="159" xfId="22" applyFont="1" applyBorder="1" applyAlignment="1">
      <alignment horizontal="center"/>
    </xf>
    <xf numFmtId="0" fontId="70" fillId="0" borderId="69" xfId="22" applyFont="1" applyBorder="1" applyAlignment="1">
      <alignment horizontal="left"/>
    </xf>
    <xf numFmtId="0" fontId="70" fillId="0" borderId="70" xfId="22" applyFont="1" applyBorder="1" applyAlignment="1">
      <alignment horizontal="left"/>
    </xf>
    <xf numFmtId="0" fontId="39" fillId="0" borderId="36" xfId="2" applyFont="1" applyBorder="1" applyAlignment="1">
      <alignment horizontal="center" vertical="center"/>
    </xf>
    <xf numFmtId="0" fontId="39" fillId="0" borderId="68" xfId="2" applyFont="1" applyBorder="1" applyAlignment="1">
      <alignment horizontal="center" vertical="center"/>
    </xf>
    <xf numFmtId="0" fontId="39" fillId="0" borderId="30" xfId="2" applyFont="1" applyBorder="1" applyAlignment="1">
      <alignment horizontal="center" vertical="center"/>
    </xf>
    <xf numFmtId="0" fontId="39" fillId="0" borderId="73" xfId="2" applyFont="1" applyBorder="1" applyAlignment="1">
      <alignment horizontal="center" vertical="center"/>
    </xf>
    <xf numFmtId="165" fontId="39" fillId="0" borderId="95" xfId="2" applyNumberFormat="1" applyFont="1" applyBorder="1" applyAlignment="1">
      <alignment horizontal="center" vertical="center"/>
    </xf>
    <xf numFmtId="165" fontId="39" fillId="0" borderId="100" xfId="2" applyNumberFormat="1" applyFont="1" applyBorder="1" applyAlignment="1">
      <alignment horizontal="center" vertical="center"/>
    </xf>
    <xf numFmtId="0" fontId="39" fillId="0" borderId="61" xfId="2" applyFont="1" applyBorder="1" applyAlignment="1">
      <alignment horizontal="center"/>
    </xf>
    <xf numFmtId="0" fontId="39" fillId="0" borderId="0" xfId="2" applyFont="1" applyAlignment="1">
      <alignment horizontal="center"/>
    </xf>
    <xf numFmtId="165" fontId="81" fillId="0" borderId="121" xfId="2" applyNumberFormat="1" applyFont="1" applyBorder="1" applyAlignment="1">
      <alignment horizontal="center" vertical="center"/>
    </xf>
    <xf numFmtId="165" fontId="81" fillId="0" borderId="122" xfId="2" applyNumberFormat="1" applyFont="1" applyBorder="1" applyAlignment="1">
      <alignment horizontal="center" vertical="center"/>
    </xf>
    <xf numFmtId="0" fontId="80" fillId="0" borderId="30" xfId="2" applyFont="1" applyBorder="1" applyAlignment="1">
      <alignment horizontal="center" vertical="top"/>
    </xf>
    <xf numFmtId="0" fontId="80" fillId="0" borderId="72" xfId="2" applyFont="1" applyBorder="1" applyAlignment="1">
      <alignment horizontal="center" vertical="top"/>
    </xf>
    <xf numFmtId="0" fontId="80" fillId="0" borderId="123" xfId="2" applyFont="1" applyBorder="1" applyAlignment="1">
      <alignment horizontal="center" vertical="top"/>
    </xf>
    <xf numFmtId="0" fontId="40" fillId="0" borderId="2" xfId="2" applyFont="1" applyBorder="1" applyAlignment="1">
      <alignment horizontal="center" vertical="justify"/>
    </xf>
    <xf numFmtId="0" fontId="40" fillId="0" borderId="2" xfId="2" applyFont="1" applyBorder="1" applyAlignment="1">
      <alignment horizontal="center"/>
    </xf>
    <xf numFmtId="14" fontId="13" fillId="0" borderId="64" xfId="2" applyNumberFormat="1" applyFont="1" applyBorder="1" applyAlignment="1">
      <alignment horizontal="center"/>
    </xf>
    <xf numFmtId="0" fontId="39" fillId="10" borderId="2" xfId="2" applyFont="1" applyFill="1" applyBorder="1" applyAlignment="1">
      <alignment horizontal="center"/>
    </xf>
    <xf numFmtId="0" fontId="39" fillId="10" borderId="95" xfId="2" applyFont="1" applyFill="1" applyBorder="1" applyAlignment="1">
      <alignment horizontal="center"/>
    </xf>
    <xf numFmtId="2" fontId="82" fillId="0" borderId="61" xfId="4" applyNumberFormat="1" applyFont="1" applyBorder="1" applyAlignment="1">
      <alignment horizontal="center"/>
    </xf>
    <xf numFmtId="2" fontId="82" fillId="0" borderId="0" xfId="4" applyNumberFormat="1" applyFont="1" applyAlignment="1">
      <alignment horizontal="center"/>
    </xf>
    <xf numFmtId="0" fontId="40" fillId="0" borderId="114" xfId="2" applyFont="1" applyBorder="1" applyAlignment="1">
      <alignment horizontal="center" vertical="justify"/>
    </xf>
    <xf numFmtId="0" fontId="39" fillId="0" borderId="32" xfId="2" applyFont="1" applyBorder="1" applyAlignment="1">
      <alignment horizontal="center"/>
    </xf>
    <xf numFmtId="0" fontId="39" fillId="0" borderId="5" xfId="2" applyFont="1" applyBorder="1" applyAlignment="1">
      <alignment horizontal="center"/>
    </xf>
    <xf numFmtId="0" fontId="39" fillId="0" borderId="124" xfId="2" applyFont="1" applyBorder="1" applyAlignment="1">
      <alignment horizontal="center"/>
    </xf>
    <xf numFmtId="165" fontId="39" fillId="0" borderId="4" xfId="2" applyNumberFormat="1" applyFont="1" applyBorder="1" applyAlignment="1">
      <alignment horizontal="center" vertical="center"/>
    </xf>
    <xf numFmtId="165" fontId="39" fillId="0" borderId="5" xfId="2" applyNumberFormat="1" applyFont="1" applyBorder="1" applyAlignment="1">
      <alignment horizontal="center" vertical="center"/>
    </xf>
    <xf numFmtId="165" fontId="39" fillId="0" borderId="124" xfId="2" applyNumberFormat="1" applyFont="1" applyBorder="1" applyAlignment="1">
      <alignment horizontal="center" vertical="center"/>
    </xf>
    <xf numFmtId="0" fontId="39" fillId="0" borderId="125" xfId="2" applyFont="1" applyBorder="1" applyAlignment="1">
      <alignment horizontal="center" vertical="center"/>
    </xf>
    <xf numFmtId="0" fontId="39" fillId="0" borderId="126" xfId="2" applyFont="1" applyBorder="1" applyAlignment="1">
      <alignment horizontal="center" vertical="center"/>
    </xf>
    <xf numFmtId="1" fontId="39" fillId="10" borderId="2" xfId="2" applyNumberFormat="1" applyFont="1" applyFill="1" applyBorder="1" applyAlignment="1">
      <alignment horizontal="center" vertical="center"/>
    </xf>
    <xf numFmtId="165" fontId="81" fillId="0" borderId="114" xfId="2" applyNumberFormat="1" applyFont="1" applyBorder="1" applyAlignment="1">
      <alignment horizontal="center" vertical="center"/>
    </xf>
    <xf numFmtId="0" fontId="39" fillId="0" borderId="120" xfId="2" applyFont="1" applyBorder="1" applyAlignment="1">
      <alignment horizontal="center" vertical="justify"/>
    </xf>
    <xf numFmtId="165" fontId="39" fillId="0" borderId="2" xfId="2" applyNumberFormat="1" applyFont="1" applyBorder="1" applyAlignment="1">
      <alignment horizontal="center" vertical="center"/>
    </xf>
    <xf numFmtId="165" fontId="39" fillId="0" borderId="114" xfId="2" applyNumberFormat="1" applyFont="1" applyBorder="1" applyAlignment="1">
      <alignment horizontal="center" vertical="center"/>
    </xf>
    <xf numFmtId="0" fontId="39" fillId="0" borderId="120" xfId="2" applyFont="1" applyBorder="1" applyAlignment="1">
      <alignment horizontal="center" vertical="center"/>
    </xf>
    <xf numFmtId="1" fontId="39" fillId="0" borderId="2" xfId="2" applyNumberFormat="1" applyFont="1" applyBorder="1" applyAlignment="1">
      <alignment horizontal="center" vertical="center"/>
    </xf>
    <xf numFmtId="165" fontId="39" fillId="0" borderId="2" xfId="2" applyNumberFormat="1" applyFont="1" applyBorder="1" applyAlignment="1" applyProtection="1">
      <alignment horizontal="center" vertical="center"/>
      <protection locked="0"/>
    </xf>
    <xf numFmtId="0" fontId="39" fillId="0" borderId="59" xfId="2" applyFont="1" applyBorder="1" applyAlignment="1">
      <alignment horizontal="center"/>
    </xf>
    <xf numFmtId="0" fontId="39" fillId="0" borderId="58" xfId="2" applyFont="1" applyBorder="1" applyAlignment="1">
      <alignment horizontal="center"/>
    </xf>
    <xf numFmtId="0" fontId="39" fillId="0" borderId="60" xfId="2" applyFont="1" applyBorder="1" applyAlignment="1">
      <alignment horizontal="center"/>
    </xf>
    <xf numFmtId="0" fontId="14" fillId="0" borderId="63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3" fillId="0" borderId="81" xfId="2" applyFont="1" applyBorder="1" applyAlignment="1">
      <alignment horizontal="left" vertical="center" wrapText="1"/>
    </xf>
    <xf numFmtId="0" fontId="13" fillId="0" borderId="13" xfId="2" applyFont="1" applyBorder="1" applyAlignment="1">
      <alignment horizontal="left" vertical="center" wrapText="1"/>
    </xf>
    <xf numFmtId="0" fontId="13" fillId="0" borderId="82" xfId="2" applyFont="1" applyBorder="1" applyAlignment="1">
      <alignment horizontal="left" vertical="center" wrapText="1"/>
    </xf>
    <xf numFmtId="169" fontId="39" fillId="0" borderId="0" xfId="2" applyNumberFormat="1" applyFont="1" applyAlignment="1">
      <alignment horizontal="left"/>
    </xf>
    <xf numFmtId="0" fontId="39" fillId="0" borderId="61" xfId="2" applyFont="1" applyBorder="1"/>
    <xf numFmtId="0" fontId="39" fillId="0" borderId="0" xfId="2" applyFont="1"/>
    <xf numFmtId="0" fontId="39" fillId="0" borderId="62" xfId="2" applyFont="1" applyBorder="1"/>
    <xf numFmtId="0" fontId="3" fillId="0" borderId="146" xfId="2" applyBorder="1" applyAlignment="1">
      <alignment horizontal="center"/>
    </xf>
    <xf numFmtId="0" fontId="3" fillId="0" borderId="147" xfId="2" applyBorder="1" applyAlignment="1">
      <alignment horizontal="center"/>
    </xf>
    <xf numFmtId="0" fontId="20" fillId="0" borderId="67" xfId="2" applyFont="1" applyBorder="1" applyAlignment="1">
      <alignment horizontal="right"/>
    </xf>
    <xf numFmtId="0" fontId="20" fillId="0" borderId="0" xfId="2" applyFont="1" applyAlignment="1">
      <alignment horizontal="right"/>
    </xf>
    <xf numFmtId="0" fontId="20" fillId="0" borderId="58" xfId="2" applyFont="1" applyBorder="1" applyAlignment="1">
      <alignment horizontal="right"/>
    </xf>
    <xf numFmtId="0" fontId="40" fillId="0" borderId="120" xfId="2" applyFont="1" applyBorder="1" applyAlignment="1">
      <alignment horizontal="center" vertical="justify"/>
    </xf>
    <xf numFmtId="0" fontId="80" fillId="0" borderId="61" xfId="2" applyFont="1" applyBorder="1" applyAlignment="1">
      <alignment horizontal="center" vertical="top"/>
    </xf>
    <xf numFmtId="0" fontId="80" fillId="0" borderId="0" xfId="2" applyFont="1" applyAlignment="1">
      <alignment horizontal="center" vertical="top"/>
    </xf>
    <xf numFmtId="0" fontId="80" fillId="0" borderId="62" xfId="2" applyFont="1" applyBorder="1" applyAlignment="1">
      <alignment horizontal="center" vertical="top"/>
    </xf>
    <xf numFmtId="0" fontId="40" fillId="0" borderId="66" xfId="2" applyFont="1" applyBorder="1" applyAlignment="1">
      <alignment horizontal="center" vertical="center"/>
    </xf>
    <xf numFmtId="0" fontId="40" fillId="0" borderId="68" xfId="2" applyFont="1" applyBorder="1" applyAlignment="1">
      <alignment horizontal="center" vertical="center"/>
    </xf>
    <xf numFmtId="0" fontId="40" fillId="0" borderId="71" xfId="2" applyFont="1" applyBorder="1" applyAlignment="1">
      <alignment horizontal="center" vertical="center"/>
    </xf>
    <xf numFmtId="0" fontId="40" fillId="0" borderId="73" xfId="2" applyFont="1" applyBorder="1" applyAlignment="1">
      <alignment horizontal="center" vertical="center"/>
    </xf>
    <xf numFmtId="0" fontId="3" fillId="0" borderId="44" xfId="2" applyBorder="1" applyAlignment="1">
      <alignment horizontal="center"/>
    </xf>
    <xf numFmtId="1" fontId="3" fillId="0" borderId="4" xfId="2" applyNumberFormat="1" applyBorder="1" applyAlignment="1">
      <alignment horizontal="center" vertical="center"/>
    </xf>
    <xf numFmtId="1" fontId="3" fillId="0" borderId="6" xfId="2" applyNumberFormat="1" applyBorder="1" applyAlignment="1">
      <alignment horizontal="center" vertical="center"/>
    </xf>
    <xf numFmtId="0" fontId="22" fillId="0" borderId="2" xfId="2" applyFont="1" applyBorder="1" applyAlignment="1">
      <alignment horizontal="center" vertical="center" wrapText="1"/>
    </xf>
    <xf numFmtId="0" fontId="3" fillId="4" borderId="141" xfId="2" applyFill="1" applyBorder="1" applyAlignment="1">
      <alignment horizontal="center" vertical="center"/>
    </xf>
    <xf numFmtId="0" fontId="20" fillId="0" borderId="2" xfId="2" applyFont="1" applyBorder="1" applyAlignment="1">
      <alignment horizontal="center"/>
    </xf>
    <xf numFmtId="0" fontId="3" fillId="0" borderId="2" xfId="2" applyBorder="1" applyAlignment="1">
      <alignment horizontal="center" wrapText="1"/>
    </xf>
    <xf numFmtId="0" fontId="22" fillId="0" borderId="0" xfId="2" applyFont="1" applyAlignment="1">
      <alignment horizontal="left" vertical="center" wrapText="1"/>
    </xf>
    <xf numFmtId="0" fontId="20" fillId="3" borderId="2" xfId="2" applyFont="1" applyFill="1" applyBorder="1" applyAlignment="1">
      <alignment horizontal="center" wrapText="1"/>
    </xf>
    <xf numFmtId="0" fontId="3" fillId="2" borderId="4" xfId="2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169" fontId="3" fillId="0" borderId="4" xfId="2" applyNumberFormat="1" applyBorder="1" applyAlignment="1">
      <alignment horizontal="left" vertical="center"/>
    </xf>
    <xf numFmtId="169" fontId="3" fillId="0" borderId="5" xfId="2" applyNumberFormat="1" applyBorder="1" applyAlignment="1">
      <alignment horizontal="left" vertical="center"/>
    </xf>
    <xf numFmtId="169" fontId="3" fillId="0" borderId="6" xfId="2" applyNumberFormat="1" applyBorder="1" applyAlignment="1">
      <alignment horizontal="left" vertical="center"/>
    </xf>
    <xf numFmtId="0" fontId="5" fillId="2" borderId="6" xfId="2" applyFont="1" applyFill="1" applyBorder="1" applyAlignment="1">
      <alignment horizontal="center" vertical="center"/>
    </xf>
    <xf numFmtId="14" fontId="3" fillId="0" borderId="4" xfId="2" applyNumberFormat="1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3" fillId="0" borderId="4" xfId="2" applyBorder="1" applyAlignment="1">
      <alignment horizontal="left" vertical="center"/>
    </xf>
    <xf numFmtId="0" fontId="3" fillId="0" borderId="5" xfId="2" applyBorder="1" applyAlignment="1">
      <alignment horizontal="left" vertical="center"/>
    </xf>
    <xf numFmtId="0" fontId="3" fillId="0" borderId="6" xfId="2" applyBorder="1" applyAlignment="1">
      <alignment horizontal="left" vertical="center"/>
    </xf>
    <xf numFmtId="0" fontId="3" fillId="0" borderId="4" xfId="2" applyBorder="1" applyAlignment="1">
      <alignment horizontal="left" wrapText="1"/>
    </xf>
    <xf numFmtId="0" fontId="3" fillId="0" borderId="5" xfId="2" applyBorder="1" applyAlignment="1">
      <alignment horizontal="left" wrapText="1"/>
    </xf>
    <xf numFmtId="0" fontId="3" fillId="0" borderId="6" xfId="2" applyBorder="1" applyAlignment="1">
      <alignment horizontal="left" wrapText="1"/>
    </xf>
    <xf numFmtId="0" fontId="5" fillId="3" borderId="4" xfId="33" applyFont="1" applyFill="1" applyBorder="1" applyAlignment="1">
      <alignment horizontal="center" wrapText="1"/>
    </xf>
    <xf numFmtId="0" fontId="5" fillId="3" borderId="5" xfId="33" applyFont="1" applyFill="1" applyBorder="1" applyAlignment="1">
      <alignment horizontal="center" wrapText="1"/>
    </xf>
    <xf numFmtId="0" fontId="5" fillId="3" borderId="2" xfId="33" applyFont="1" applyFill="1" applyBorder="1" applyAlignment="1">
      <alignment horizontal="center" wrapText="1"/>
    </xf>
    <xf numFmtId="0" fontId="22" fillId="4" borderId="0" xfId="2" applyFont="1" applyFill="1" applyAlignment="1">
      <alignment horizontal="left" wrapText="1"/>
    </xf>
    <xf numFmtId="0" fontId="22" fillId="4" borderId="0" xfId="2" applyFont="1" applyFill="1" applyAlignment="1">
      <alignment horizontal="left" vertical="center"/>
    </xf>
    <xf numFmtId="0" fontId="50" fillId="0" borderId="93" xfId="2" applyFont="1" applyBorder="1" applyAlignment="1">
      <alignment horizontal="center" vertical="center" wrapText="1"/>
    </xf>
    <xf numFmtId="0" fontId="50" fillId="0" borderId="97" xfId="2" applyFont="1" applyBorder="1" applyAlignment="1">
      <alignment horizontal="center" vertical="center" wrapText="1"/>
    </xf>
    <xf numFmtId="0" fontId="50" fillId="0" borderId="25" xfId="2" applyFont="1" applyBorder="1" applyAlignment="1">
      <alignment horizontal="center" vertical="center" wrapText="1"/>
    </xf>
    <xf numFmtId="0" fontId="3" fillId="0" borderId="4" xfId="2" applyBorder="1" applyAlignment="1">
      <alignment horizontal="left" vertical="center" wrapText="1"/>
    </xf>
    <xf numFmtId="0" fontId="3" fillId="0" borderId="5" xfId="2" applyBorder="1" applyAlignment="1">
      <alignment horizontal="left" vertical="center" wrapText="1"/>
    </xf>
    <xf numFmtId="0" fontId="3" fillId="0" borderId="6" xfId="2" applyBorder="1" applyAlignment="1">
      <alignment horizontal="left" vertical="center" wrapText="1"/>
    </xf>
    <xf numFmtId="0" fontId="21" fillId="0" borderId="76" xfId="21" applyFont="1" applyBorder="1" applyAlignment="1">
      <alignment horizontal="center" vertical="center"/>
    </xf>
    <xf numFmtId="0" fontId="21" fillId="0" borderId="77" xfId="21" applyFont="1" applyBorder="1" applyAlignment="1">
      <alignment horizontal="center" vertical="center"/>
    </xf>
    <xf numFmtId="0" fontId="3" fillId="0" borderId="66" xfId="4" applyFont="1" applyBorder="1" applyAlignment="1">
      <alignment horizontal="center" vertical="center"/>
    </xf>
    <xf numFmtId="0" fontId="3" fillId="0" borderId="67" xfId="4" applyFont="1" applyBorder="1" applyAlignment="1">
      <alignment horizontal="center" vertical="center"/>
    </xf>
    <xf numFmtId="0" fontId="3" fillId="0" borderId="68" xfId="4" applyFont="1" applyBorder="1" applyAlignment="1">
      <alignment horizontal="center" vertical="center"/>
    </xf>
    <xf numFmtId="0" fontId="3" fillId="0" borderId="69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70" xfId="4" applyFont="1" applyBorder="1" applyAlignment="1">
      <alignment horizontal="center" vertical="center"/>
    </xf>
    <xf numFmtId="0" fontId="3" fillId="0" borderId="71" xfId="4" applyFont="1" applyBorder="1" applyAlignment="1">
      <alignment horizontal="center" vertical="center"/>
    </xf>
    <xf numFmtId="0" fontId="3" fillId="0" borderId="72" xfId="4" applyFont="1" applyBorder="1" applyAlignment="1">
      <alignment horizontal="center" vertical="center"/>
    </xf>
    <xf numFmtId="0" fontId="3" fillId="0" borderId="73" xfId="4" applyFont="1" applyBorder="1" applyAlignment="1">
      <alignment horizontal="center" vertical="center"/>
    </xf>
    <xf numFmtId="0" fontId="5" fillId="2" borderId="95" xfId="4" applyFont="1" applyFill="1" applyBorder="1" applyAlignment="1">
      <alignment horizontal="center" vertical="center"/>
    </xf>
    <xf numFmtId="2" fontId="5" fillId="2" borderId="2" xfId="4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1" fillId="0" borderId="4" xfId="4" applyFont="1" applyBorder="1" applyAlignment="1">
      <alignment horizontal="left" vertical="center"/>
    </xf>
    <xf numFmtId="0" fontId="21" fillId="0" borderId="5" xfId="4" applyFont="1" applyBorder="1" applyAlignment="1">
      <alignment horizontal="left" vertical="center"/>
    </xf>
    <xf numFmtId="0" fontId="21" fillId="0" borderId="71" xfId="4" applyFont="1" applyBorder="1" applyAlignment="1">
      <alignment horizontal="left" vertical="center"/>
    </xf>
    <xf numFmtId="0" fontId="21" fillId="0" borderId="72" xfId="4" applyFont="1" applyBorder="1" applyAlignment="1">
      <alignment horizontal="left" vertical="center"/>
    </xf>
    <xf numFmtId="0" fontId="47" fillId="4" borderId="2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10" fontId="33" fillId="0" borderId="0" xfId="4" applyNumberFormat="1" applyFont="1" applyAlignment="1">
      <alignment horizontal="center" vertical="center"/>
    </xf>
    <xf numFmtId="10" fontId="33" fillId="0" borderId="70" xfId="4" applyNumberFormat="1" applyFont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1" fontId="20" fillId="0" borderId="5" xfId="4" applyNumberFormat="1" applyFont="1" applyBorder="1" applyAlignment="1">
      <alignment horizontal="center" vertical="center"/>
    </xf>
    <xf numFmtId="1" fontId="20" fillId="0" borderId="6" xfId="4" applyNumberFormat="1" applyFont="1" applyBorder="1" applyAlignment="1">
      <alignment horizontal="center" vertical="center"/>
    </xf>
    <xf numFmtId="165" fontId="33" fillId="2" borderId="4" xfId="4" applyNumberFormat="1" applyFont="1" applyFill="1" applyBorder="1" applyAlignment="1">
      <alignment horizontal="center" vertical="center"/>
    </xf>
    <xf numFmtId="165" fontId="33" fillId="2" borderId="6" xfId="4" applyNumberFormat="1" applyFont="1" applyFill="1" applyBorder="1" applyAlignment="1">
      <alignment horizontal="center" vertical="center"/>
    </xf>
    <xf numFmtId="0" fontId="33" fillId="2" borderId="4" xfId="4" applyFont="1" applyFill="1" applyBorder="1" applyAlignment="1">
      <alignment horizontal="center" vertical="center"/>
    </xf>
    <xf numFmtId="0" fontId="33" fillId="2" borderId="5" xfId="4" applyFont="1" applyFill="1" applyBorder="1" applyAlignment="1">
      <alignment horizontal="center" vertical="center"/>
    </xf>
    <xf numFmtId="0" fontId="33" fillId="2" borderId="6" xfId="4" applyFont="1" applyFill="1" applyBorder="1" applyAlignment="1">
      <alignment horizontal="center" vertical="center"/>
    </xf>
    <xf numFmtId="0" fontId="70" fillId="0" borderId="4" xfId="37" applyFont="1" applyBorder="1" applyAlignment="1">
      <alignment horizontal="center" wrapText="1"/>
    </xf>
    <xf numFmtId="0" fontId="70" fillId="0" borderId="5" xfId="37" applyFont="1" applyBorder="1" applyAlignment="1">
      <alignment horizontal="center" wrapText="1"/>
    </xf>
    <xf numFmtId="1" fontId="70" fillId="0" borderId="4" xfId="4" applyNumberFormat="1" applyFont="1" applyBorder="1" applyAlignment="1">
      <alignment horizontal="center" wrapText="1"/>
    </xf>
    <xf numFmtId="1" fontId="70" fillId="0" borderId="5" xfId="4" applyNumberFormat="1" applyFont="1" applyBorder="1" applyAlignment="1">
      <alignment horizontal="center" wrapText="1"/>
    </xf>
    <xf numFmtId="0" fontId="33" fillId="2" borderId="2" xfId="2" applyFont="1" applyFill="1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107" xfId="2" applyBorder="1" applyAlignment="1">
      <alignment horizontal="center" vertical="center"/>
    </xf>
    <xf numFmtId="0" fontId="3" fillId="0" borderId="102" xfId="2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3" fillId="0" borderId="46" xfId="2" applyBorder="1" applyAlignment="1">
      <alignment horizontal="center" vertical="center"/>
    </xf>
    <xf numFmtId="0" fontId="3" fillId="0" borderId="159" xfId="2" applyBorder="1" applyAlignment="1">
      <alignment horizontal="center" vertical="center"/>
    </xf>
    <xf numFmtId="0" fontId="3" fillId="0" borderId="106" xfId="2" applyBorder="1" applyAlignment="1">
      <alignment horizontal="center" vertical="center"/>
    </xf>
    <xf numFmtId="0" fontId="3" fillId="0" borderId="70" xfId="2" applyBorder="1" applyAlignment="1">
      <alignment horizontal="center" vertical="center"/>
    </xf>
    <xf numFmtId="0" fontId="3" fillId="0" borderId="43" xfId="2" applyBorder="1" applyAlignment="1">
      <alignment horizontal="center" vertical="center"/>
    </xf>
    <xf numFmtId="0" fontId="3" fillId="0" borderId="73" xfId="2" applyBorder="1" applyAlignment="1">
      <alignment horizontal="center" vertical="center"/>
    </xf>
    <xf numFmtId="0" fontId="1" fillId="0" borderId="72" xfId="14" applyBorder="1" applyAlignment="1">
      <alignment horizontal="center"/>
    </xf>
    <xf numFmtId="0" fontId="1" fillId="0" borderId="44" xfId="14" applyBorder="1" applyAlignment="1">
      <alignment horizontal="center"/>
    </xf>
    <xf numFmtId="0" fontId="1" fillId="0" borderId="5" xfId="14" applyBorder="1" applyAlignment="1">
      <alignment horizontal="center"/>
    </xf>
    <xf numFmtId="0" fontId="1" fillId="0" borderId="19" xfId="14" applyBorder="1" applyAlignment="1">
      <alignment horizontal="center"/>
    </xf>
    <xf numFmtId="0" fontId="1" fillId="0" borderId="67" xfId="14" applyBorder="1" applyAlignment="1">
      <alignment horizontal="center"/>
    </xf>
    <xf numFmtId="0" fontId="1" fillId="0" borderId="102" xfId="14" applyBorder="1" applyAlignment="1">
      <alignment horizontal="center"/>
    </xf>
    <xf numFmtId="0" fontId="1" fillId="0" borderId="43" xfId="14" applyBorder="1" applyAlignment="1">
      <alignment horizontal="center"/>
    </xf>
    <xf numFmtId="0" fontId="29" fillId="4" borderId="18" xfId="14" applyFont="1" applyFill="1" applyBorder="1" applyAlignment="1">
      <alignment horizontal="center" vertical="center" wrapText="1"/>
    </xf>
    <xf numFmtId="0" fontId="29" fillId="4" borderId="6" xfId="14" applyFont="1" applyFill="1" applyBorder="1" applyAlignment="1">
      <alignment horizontal="center" vertical="center" wrapText="1"/>
    </xf>
    <xf numFmtId="0" fontId="20" fillId="4" borderId="18" xfId="21" applyFont="1" applyFill="1" applyBorder="1" applyAlignment="1">
      <alignment horizontal="center" vertical="center"/>
    </xf>
    <xf numFmtId="0" fontId="20" fillId="4" borderId="5" xfId="21" applyFont="1" applyFill="1" applyBorder="1" applyAlignment="1">
      <alignment horizontal="center" vertical="center"/>
    </xf>
    <xf numFmtId="0" fontId="20" fillId="4" borderId="19" xfId="21" applyFont="1" applyFill="1" applyBorder="1" applyAlignment="1">
      <alignment horizontal="center" vertical="center"/>
    </xf>
    <xf numFmtId="0" fontId="20" fillId="2" borderId="107" xfId="2" applyFont="1" applyFill="1" applyBorder="1" applyAlignment="1">
      <alignment horizontal="center" vertical="center" wrapText="1"/>
    </xf>
    <xf numFmtId="0" fontId="20" fillId="2" borderId="68" xfId="2" applyFont="1" applyFill="1" applyBorder="1" applyAlignment="1">
      <alignment horizontal="center" vertical="center" wrapText="1"/>
    </xf>
    <xf numFmtId="0" fontId="20" fillId="2" borderId="43" xfId="2" applyFont="1" applyFill="1" applyBorder="1" applyAlignment="1">
      <alignment horizontal="center" vertical="center" wrapText="1"/>
    </xf>
    <xf numFmtId="0" fontId="20" fillId="2" borderId="73" xfId="2" applyFont="1" applyFill="1" applyBorder="1" applyAlignment="1">
      <alignment horizontal="center" vertical="center" wrapText="1"/>
    </xf>
    <xf numFmtId="0" fontId="20" fillId="2" borderId="52" xfId="2" applyFont="1" applyFill="1" applyBorder="1" applyAlignment="1">
      <alignment horizontal="center" vertical="center" wrapText="1"/>
    </xf>
    <xf numFmtId="0" fontId="20" fillId="0" borderId="51" xfId="21" applyFont="1" applyBorder="1" applyAlignment="1">
      <alignment horizontal="center" vertical="top"/>
    </xf>
    <xf numFmtId="0" fontId="20" fillId="0" borderId="2" xfId="21" applyFont="1" applyBorder="1" applyAlignment="1">
      <alignment horizontal="center" vertical="top"/>
    </xf>
    <xf numFmtId="0" fontId="20" fillId="0" borderId="52" xfId="21" applyFont="1" applyBorder="1" applyAlignment="1">
      <alignment horizontal="center" vertical="top"/>
    </xf>
    <xf numFmtId="0" fontId="1" fillId="0" borderId="18" xfId="14" applyBorder="1" applyAlignment="1">
      <alignment horizontal="center"/>
    </xf>
    <xf numFmtId="0" fontId="33" fillId="2" borderId="4" xfId="21" applyFont="1" applyFill="1" applyBorder="1" applyAlignment="1">
      <alignment horizontal="left" vertical="center"/>
    </xf>
    <xf numFmtId="0" fontId="33" fillId="2" borderId="5" xfId="21" applyFont="1" applyFill="1" applyBorder="1" applyAlignment="1">
      <alignment horizontal="left" vertical="center"/>
    </xf>
    <xf numFmtId="0" fontId="33" fillId="2" borderId="6" xfId="21" applyFont="1" applyFill="1" applyBorder="1" applyAlignment="1">
      <alignment horizontal="left" vertical="center"/>
    </xf>
    <xf numFmtId="0" fontId="33" fillId="2" borderId="19" xfId="21" applyFont="1" applyFill="1" applyBorder="1" applyAlignment="1">
      <alignment horizontal="left" vertical="center"/>
    </xf>
    <xf numFmtId="0" fontId="21" fillId="0" borderId="0" xfId="21" applyFont="1" applyAlignment="1">
      <alignment horizontal="center" vertical="center"/>
    </xf>
    <xf numFmtId="0" fontId="21" fillId="0" borderId="70" xfId="21" applyFont="1" applyBorder="1" applyAlignment="1">
      <alignment horizontal="center" vertical="center"/>
    </xf>
    <xf numFmtId="0" fontId="21" fillId="0" borderId="67" xfId="21" applyFont="1" applyBorder="1" applyAlignment="1">
      <alignment horizontal="center"/>
    </xf>
    <xf numFmtId="0" fontId="21" fillId="0" borderId="68" xfId="2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1" fontId="70" fillId="0" borderId="2" xfId="4" applyNumberFormat="1" applyFont="1" applyBorder="1" applyAlignment="1">
      <alignment horizontal="center" wrapText="1"/>
    </xf>
    <xf numFmtId="1" fontId="70" fillId="0" borderId="6" xfId="4" applyNumberFormat="1" applyFont="1" applyBorder="1" applyAlignment="1">
      <alignment horizontal="center" wrapText="1"/>
    </xf>
    <xf numFmtId="0" fontId="93" fillId="0" borderId="4" xfId="4" applyFont="1" applyBorder="1" applyAlignment="1">
      <alignment horizontal="center" vertical="center"/>
    </xf>
    <xf numFmtId="0" fontId="93" fillId="0" borderId="6" xfId="4" applyFont="1" applyBorder="1" applyAlignment="1">
      <alignment horizontal="center" vertical="center"/>
    </xf>
    <xf numFmtId="0" fontId="33" fillId="0" borderId="66" xfId="4" applyFont="1" applyBorder="1" applyAlignment="1">
      <alignment horizontal="center" vertical="center"/>
    </xf>
    <xf numFmtId="0" fontId="33" fillId="0" borderId="68" xfId="4" applyFont="1" applyBorder="1" applyAlignment="1">
      <alignment horizontal="center" vertical="center"/>
    </xf>
    <xf numFmtId="0" fontId="33" fillId="0" borderId="69" xfId="4" applyFont="1" applyBorder="1" applyAlignment="1">
      <alignment horizontal="center" vertical="center"/>
    </xf>
    <xf numFmtId="0" fontId="33" fillId="0" borderId="70" xfId="4" applyFont="1" applyBorder="1" applyAlignment="1">
      <alignment horizontal="center" vertical="center"/>
    </xf>
    <xf numFmtId="0" fontId="33" fillId="0" borderId="71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33" fillId="0" borderId="67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72" xfId="4" applyFont="1" applyBorder="1" applyAlignment="1">
      <alignment horizontal="center" vertical="center"/>
    </xf>
    <xf numFmtId="0" fontId="3" fillId="0" borderId="66" xfId="2" applyBorder="1" applyAlignment="1">
      <alignment horizontal="center" vertical="center"/>
    </xf>
    <xf numFmtId="0" fontId="3" fillId="0" borderId="68" xfId="2" applyBorder="1" applyAlignment="1">
      <alignment horizontal="center" vertical="center"/>
    </xf>
    <xf numFmtId="0" fontId="3" fillId="0" borderId="69" xfId="2" applyBorder="1" applyAlignment="1">
      <alignment horizontal="center" vertical="center"/>
    </xf>
    <xf numFmtId="0" fontId="3" fillId="0" borderId="71" xfId="2" applyBorder="1" applyAlignment="1">
      <alignment horizontal="center" vertical="center"/>
    </xf>
    <xf numFmtId="0" fontId="70" fillId="0" borderId="66" xfId="37" applyFont="1" applyBorder="1" applyAlignment="1">
      <alignment horizontal="center" wrapText="1"/>
    </xf>
    <xf numFmtId="0" fontId="70" fillId="0" borderId="68" xfId="37" applyFont="1" applyBorder="1" applyAlignment="1">
      <alignment horizontal="center" wrapText="1"/>
    </xf>
    <xf numFmtId="0" fontId="70" fillId="0" borderId="71" xfId="37" applyFont="1" applyBorder="1" applyAlignment="1">
      <alignment horizontal="center" wrapText="1"/>
    </xf>
    <xf numFmtId="0" fontId="70" fillId="0" borderId="73" xfId="37" applyFont="1" applyBorder="1" applyAlignment="1">
      <alignment horizontal="center" wrapText="1"/>
    </xf>
    <xf numFmtId="2" fontId="21" fillId="0" borderId="66" xfId="0" applyNumberFormat="1" applyFont="1" applyBorder="1" applyAlignment="1">
      <alignment horizontal="center" vertical="center"/>
    </xf>
    <xf numFmtId="2" fontId="21" fillId="0" borderId="68" xfId="0" applyNumberFormat="1" applyFont="1" applyBorder="1" applyAlignment="1">
      <alignment horizontal="center" vertical="center"/>
    </xf>
    <xf numFmtId="2" fontId="21" fillId="0" borderId="71" xfId="0" applyNumberFormat="1" applyFont="1" applyBorder="1" applyAlignment="1">
      <alignment horizontal="center" vertical="center"/>
    </xf>
    <xf numFmtId="2" fontId="21" fillId="0" borderId="73" xfId="0" applyNumberFormat="1" applyFont="1" applyBorder="1" applyAlignment="1">
      <alignment horizontal="center" vertical="center"/>
    </xf>
    <xf numFmtId="0" fontId="70" fillId="0" borderId="95" xfId="37" applyFont="1" applyBorder="1" applyAlignment="1">
      <alignment horizontal="center" vertical="center" wrapText="1"/>
    </xf>
    <xf numFmtId="0" fontId="70" fillId="0" borderId="100" xfId="37" applyFont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/>
    </xf>
    <xf numFmtId="0" fontId="21" fillId="0" borderId="66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21" fillId="0" borderId="68" xfId="4" applyFont="1" applyBorder="1" applyAlignment="1">
      <alignment horizontal="center" vertical="center" wrapText="1"/>
    </xf>
    <xf numFmtId="0" fontId="21" fillId="0" borderId="69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70" xfId="4" applyFont="1" applyBorder="1" applyAlignment="1">
      <alignment horizontal="center" vertical="center" wrapText="1"/>
    </xf>
    <xf numFmtId="0" fontId="21" fillId="0" borderId="71" xfId="4" applyFont="1" applyBorder="1" applyAlignment="1">
      <alignment horizontal="center" vertical="center" wrapText="1"/>
    </xf>
    <xf numFmtId="0" fontId="21" fillId="0" borderId="72" xfId="4" applyFont="1" applyBorder="1" applyAlignment="1">
      <alignment horizontal="center" vertical="center" wrapText="1"/>
    </xf>
    <xf numFmtId="0" fontId="21" fillId="0" borderId="73" xfId="4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1" fontId="70" fillId="0" borderId="4" xfId="4" applyNumberFormat="1" applyFont="1" applyBorder="1" applyAlignment="1">
      <alignment horizontal="center" vertical="center" wrapText="1"/>
    </xf>
    <xf numFmtId="1" fontId="70" fillId="0" borderId="6" xfId="4" applyNumberFormat="1" applyFont="1" applyBorder="1" applyAlignment="1">
      <alignment horizontal="center" vertical="center" wrapText="1"/>
    </xf>
    <xf numFmtId="0" fontId="90" fillId="0" borderId="106" xfId="0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0" fillId="0" borderId="143" xfId="0" applyFont="1" applyBorder="1" applyAlignment="1">
      <alignment horizontal="center" vertical="center"/>
    </xf>
    <xf numFmtId="0" fontId="90" fillId="0" borderId="166" xfId="0" applyFont="1" applyBorder="1" applyAlignment="1">
      <alignment horizontal="center" vertical="center"/>
    </xf>
    <xf numFmtId="0" fontId="90" fillId="0" borderId="143" xfId="0" applyFont="1" applyBorder="1" applyAlignment="1">
      <alignment horizontal="center" vertical="center" wrapText="1"/>
    </xf>
    <xf numFmtId="0" fontId="90" fillId="0" borderId="167" xfId="0" applyFont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00" fillId="0" borderId="40" xfId="26" applyFont="1" applyBorder="1" applyAlignment="1">
      <alignment horizontal="center" vertical="center" wrapText="1"/>
    </xf>
    <xf numFmtId="0" fontId="100" fillId="0" borderId="41" xfId="26" applyFont="1" applyBorder="1" applyAlignment="1">
      <alignment horizontal="center" vertical="center" wrapText="1"/>
    </xf>
    <xf numFmtId="0" fontId="100" fillId="0" borderId="42" xfId="26" applyFont="1" applyBorder="1" applyAlignment="1">
      <alignment horizontal="center" vertical="center" wrapText="1"/>
    </xf>
    <xf numFmtId="0" fontId="87" fillId="0" borderId="51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98" fillId="0" borderId="4" xfId="0" applyFont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 wrapText="1"/>
    </xf>
    <xf numFmtId="0" fontId="98" fillId="0" borderId="6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center"/>
    </xf>
    <xf numFmtId="0" fontId="98" fillId="0" borderId="19" xfId="0" applyFont="1" applyBorder="1" applyAlignment="1">
      <alignment horizontal="center" vertical="center"/>
    </xf>
    <xf numFmtId="0" fontId="88" fillId="17" borderId="103" xfId="0" applyFont="1" applyFill="1" applyBorder="1" applyAlignment="1">
      <alignment horizontal="center" vertical="center"/>
    </xf>
    <xf numFmtId="0" fontId="88" fillId="17" borderId="140" xfId="0" applyFont="1" applyFill="1" applyBorder="1" applyAlignment="1">
      <alignment horizontal="center" vertical="center"/>
    </xf>
    <xf numFmtId="0" fontId="88" fillId="17" borderId="99" xfId="0" applyFont="1" applyFill="1" applyBorder="1" applyAlignment="1">
      <alignment horizontal="center" vertical="center"/>
    </xf>
    <xf numFmtId="0" fontId="89" fillId="12" borderId="104" xfId="0" applyFont="1" applyFill="1" applyBorder="1" applyAlignment="1">
      <alignment horizontal="center" vertical="center" wrapText="1"/>
    </xf>
    <xf numFmtId="0" fontId="89" fillId="12" borderId="80" xfId="0" applyFont="1" applyFill="1" applyBorder="1" applyAlignment="1">
      <alignment horizontal="center" vertical="center" wrapText="1"/>
    </xf>
    <xf numFmtId="0" fontId="89" fillId="12" borderId="100" xfId="0" applyFont="1" applyFill="1" applyBorder="1" applyAlignment="1">
      <alignment horizontal="center" vertical="center" wrapText="1"/>
    </xf>
    <xf numFmtId="170" fontId="88" fillId="0" borderId="105" xfId="0" applyNumberFormat="1" applyFont="1" applyBorder="1" applyAlignment="1">
      <alignment horizontal="center" vertical="center"/>
    </xf>
    <xf numFmtId="170" fontId="88" fillId="0" borderId="141" xfId="0" applyNumberFormat="1" applyFont="1" applyBorder="1" applyAlignment="1">
      <alignment horizontal="center" vertical="center"/>
    </xf>
    <xf numFmtId="170" fontId="88" fillId="0" borderId="113" xfId="0" applyNumberFormat="1" applyFont="1" applyBorder="1" applyAlignment="1">
      <alignment horizontal="center" vertical="center"/>
    </xf>
    <xf numFmtId="170" fontId="88" fillId="0" borderId="49" xfId="0" applyNumberFormat="1" applyFont="1" applyBorder="1" applyAlignment="1">
      <alignment horizontal="center" vertical="center"/>
    </xf>
    <xf numFmtId="170" fontId="88" fillId="0" borderId="51" xfId="0" applyNumberFormat="1" applyFont="1" applyBorder="1" applyAlignment="1">
      <alignment horizontal="center" vertical="center"/>
    </xf>
    <xf numFmtId="170" fontId="88" fillId="0" borderId="92" xfId="0" applyNumberFormat="1" applyFont="1" applyBorder="1" applyAlignment="1">
      <alignment horizontal="center" vertical="center"/>
    </xf>
    <xf numFmtId="170" fontId="88" fillId="0" borderId="2" xfId="0" applyNumberFormat="1" applyFont="1" applyBorder="1" applyAlignment="1">
      <alignment horizontal="center" vertical="center"/>
    </xf>
    <xf numFmtId="0" fontId="88" fillId="11" borderId="51" xfId="0" applyFont="1" applyFill="1" applyBorder="1" applyAlignment="1">
      <alignment horizontal="center" vertical="center"/>
    </xf>
    <xf numFmtId="0" fontId="88" fillId="12" borderId="2" xfId="0" applyFont="1" applyFill="1" applyBorder="1" applyAlignment="1">
      <alignment horizontal="center" vertical="center" wrapText="1"/>
    </xf>
    <xf numFmtId="2" fontId="99" fillId="0" borderId="96" xfId="0" applyNumberFormat="1" applyFont="1" applyBorder="1" applyAlignment="1">
      <alignment horizontal="center"/>
    </xf>
    <xf numFmtId="2" fontId="99" fillId="0" borderId="113" xfId="0" applyNumberFormat="1" applyFont="1" applyBorder="1" applyAlignment="1">
      <alignment horizontal="center"/>
    </xf>
    <xf numFmtId="0" fontId="88" fillId="11" borderId="53" xfId="0" applyFont="1" applyFill="1" applyBorder="1" applyAlignment="1">
      <alignment horizontal="center" vertical="center"/>
    </xf>
    <xf numFmtId="0" fontId="88" fillId="12" borderId="98" xfId="0" applyFont="1" applyFill="1" applyBorder="1" applyAlignment="1">
      <alignment horizontal="center" vertical="center" wrapText="1"/>
    </xf>
    <xf numFmtId="178" fontId="88" fillId="0" borderId="4" xfId="0" applyNumberFormat="1" applyFont="1" applyBorder="1" applyAlignment="1">
      <alignment horizontal="center" vertical="center"/>
    </xf>
    <xf numFmtId="178" fontId="88" fillId="0" borderId="143" xfId="0" applyNumberFormat="1" applyFont="1" applyBorder="1" applyAlignment="1">
      <alignment horizontal="center" vertical="center"/>
    </xf>
    <xf numFmtId="178" fontId="88" fillId="0" borderId="51" xfId="0" applyNumberFormat="1" applyFont="1" applyBorder="1" applyAlignment="1">
      <alignment horizontal="center" vertical="center"/>
    </xf>
    <xf numFmtId="178" fontId="88" fillId="0" borderId="53" xfId="0" applyNumberFormat="1" applyFont="1" applyBorder="1" applyAlignment="1">
      <alignment horizontal="center" vertical="center"/>
    </xf>
    <xf numFmtId="178" fontId="88" fillId="0" borderId="2" xfId="0" applyNumberFormat="1" applyFont="1" applyBorder="1" applyAlignment="1">
      <alignment horizontal="center" vertical="center"/>
    </xf>
    <xf numFmtId="178" fontId="88" fillId="0" borderId="98" xfId="0" applyNumberFormat="1" applyFont="1" applyBorder="1" applyAlignment="1">
      <alignment horizontal="center" vertical="center"/>
    </xf>
    <xf numFmtId="2" fontId="99" fillId="0" borderId="144" xfId="0" applyNumberFormat="1" applyFont="1" applyBorder="1" applyAlignment="1">
      <alignment horizontal="center"/>
    </xf>
    <xf numFmtId="2" fontId="32" fillId="0" borderId="0" xfId="14" applyNumberFormat="1" applyFont="1" applyAlignment="1">
      <alignment horizontal="center" vertical="top"/>
    </xf>
    <xf numFmtId="0" fontId="98" fillId="0" borderId="0" xfId="14" applyFont="1" applyAlignment="1">
      <alignment horizontal="right"/>
    </xf>
    <xf numFmtId="0" fontId="24" fillId="0" borderId="0" xfId="25" applyFont="1" applyAlignment="1">
      <alignment horizontal="right"/>
    </xf>
    <xf numFmtId="0" fontId="98" fillId="0" borderId="0" xfId="0" applyFont="1" applyAlignment="1">
      <alignment horizontal="right"/>
    </xf>
    <xf numFmtId="0" fontId="104" fillId="0" borderId="67" xfId="14" applyFont="1" applyBorder="1" applyAlignment="1">
      <alignment horizontal="center"/>
    </xf>
    <xf numFmtId="0" fontId="32" fillId="0" borderId="67" xfId="33" applyFont="1" applyBorder="1" applyAlignment="1">
      <alignment horizontal="center" vertical="top"/>
    </xf>
    <xf numFmtId="0" fontId="122" fillId="0" borderId="2" xfId="0" applyFont="1" applyBorder="1" applyAlignment="1">
      <alignment horizontal="left"/>
    </xf>
    <xf numFmtId="0" fontId="122" fillId="0" borderId="52" xfId="0" applyFont="1" applyBorder="1" applyAlignment="1">
      <alignment horizontal="left"/>
    </xf>
    <xf numFmtId="0" fontId="119" fillId="0" borderId="51" xfId="0" applyFont="1" applyBorder="1" applyAlignment="1">
      <alignment horizontal="left" vertical="top"/>
    </xf>
    <xf numFmtId="0" fontId="119" fillId="0" borderId="2" xfId="0" applyFont="1" applyBorder="1" applyAlignment="1">
      <alignment horizontal="left" vertical="top"/>
    </xf>
    <xf numFmtId="0" fontId="119" fillId="0" borderId="52" xfId="0" applyFont="1" applyBorder="1" applyAlignment="1">
      <alignment horizontal="left" vertical="top"/>
    </xf>
    <xf numFmtId="0" fontId="119" fillId="0" borderId="53" xfId="0" applyFont="1" applyBorder="1" applyAlignment="1">
      <alignment horizontal="left" vertical="top"/>
    </xf>
    <xf numFmtId="0" fontId="119" fillId="0" borderId="98" xfId="0" applyFont="1" applyBorder="1" applyAlignment="1">
      <alignment horizontal="left" vertical="top"/>
    </xf>
    <xf numFmtId="0" fontId="119" fillId="0" borderId="54" xfId="0" applyFont="1" applyBorder="1" applyAlignment="1">
      <alignment horizontal="left" vertical="top"/>
    </xf>
    <xf numFmtId="0" fontId="119" fillId="0" borderId="51" xfId="0" applyFont="1" applyBorder="1" applyAlignment="1">
      <alignment horizontal="left" vertical="center"/>
    </xf>
    <xf numFmtId="0" fontId="119" fillId="0" borderId="2" xfId="0" applyFont="1" applyBorder="1" applyAlignment="1">
      <alignment horizontal="left" vertical="center"/>
    </xf>
    <xf numFmtId="0" fontId="121" fillId="0" borderId="4" xfId="0" applyFont="1" applyBorder="1" applyAlignment="1">
      <alignment horizontal="left" vertical="center"/>
    </xf>
    <xf numFmtId="0" fontId="121" fillId="0" borderId="5" xfId="0" applyFont="1" applyBorder="1" applyAlignment="1">
      <alignment horizontal="left" vertical="center"/>
    </xf>
    <xf numFmtId="0" fontId="121" fillId="0" borderId="19" xfId="0" applyFont="1" applyBorder="1" applyAlignment="1">
      <alignment horizontal="left" vertical="center"/>
    </xf>
    <xf numFmtId="0" fontId="119" fillId="0" borderId="100" xfId="0" applyFont="1" applyBorder="1" applyAlignment="1">
      <alignment horizontal="left" vertical="center"/>
    </xf>
    <xf numFmtId="0" fontId="119" fillId="0" borderId="113" xfId="0" applyFont="1" applyBorder="1" applyAlignment="1">
      <alignment horizontal="left" vertical="center"/>
    </xf>
    <xf numFmtId="0" fontId="119" fillId="0" borderId="18" xfId="0" applyFont="1" applyBorder="1" applyAlignment="1">
      <alignment horizontal="center" vertical="center"/>
    </xf>
    <xf numFmtId="0" fontId="119" fillId="0" borderId="5" xfId="0" applyFont="1" applyBorder="1" applyAlignment="1">
      <alignment horizontal="center" vertical="center"/>
    </xf>
    <xf numFmtId="0" fontId="119" fillId="0" borderId="19" xfId="0" applyFont="1" applyBorder="1" applyAlignment="1">
      <alignment horizontal="center" vertical="center"/>
    </xf>
    <xf numFmtId="0" fontId="119" fillId="0" borderId="4" xfId="0" applyFont="1" applyBorder="1" applyAlignment="1">
      <alignment horizontal="left"/>
    </xf>
    <xf numFmtId="0" fontId="119" fillId="0" borderId="5" xfId="0" applyFont="1" applyBorder="1" applyAlignment="1">
      <alignment horizontal="left"/>
    </xf>
    <xf numFmtId="0" fontId="119" fillId="0" borderId="19" xfId="0" applyFont="1" applyBorder="1" applyAlignment="1">
      <alignment horizontal="left"/>
    </xf>
    <xf numFmtId="0" fontId="119" fillId="0" borderId="46" xfId="0" applyFont="1" applyBorder="1" applyAlignment="1">
      <alignment horizontal="center"/>
    </xf>
    <xf numFmtId="0" fontId="119" fillId="0" borderId="43" xfId="0" applyFont="1" applyBorder="1" applyAlignment="1">
      <alignment horizontal="center"/>
    </xf>
    <xf numFmtId="0" fontId="98" fillId="0" borderId="47" xfId="0" applyFont="1" applyBorder="1" applyAlignment="1">
      <alignment horizontal="center" vertical="center" wrapText="1"/>
    </xf>
    <xf numFmtId="0" fontId="98" fillId="0" borderId="48" xfId="0" applyFont="1" applyBorder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0" fontId="98" fillId="0" borderId="101" xfId="0" applyFont="1" applyBorder="1" applyAlignment="1">
      <alignment horizontal="center" vertical="center" wrapText="1"/>
    </xf>
    <xf numFmtId="0" fontId="119" fillId="0" borderId="51" xfId="0" applyFont="1" applyBorder="1" applyAlignment="1">
      <alignment horizontal="left"/>
    </xf>
    <xf numFmtId="0" fontId="119" fillId="0" borderId="2" xfId="0" applyFont="1" applyBorder="1" applyAlignment="1">
      <alignment horizontal="left"/>
    </xf>
    <xf numFmtId="0" fontId="119" fillId="0" borderId="100" xfId="0" applyFont="1" applyBorder="1" applyAlignment="1">
      <alignment horizontal="left"/>
    </xf>
    <xf numFmtId="0" fontId="119" fillId="0" borderId="113" xfId="0" applyFont="1" applyBorder="1" applyAlignment="1">
      <alignment horizontal="left"/>
    </xf>
    <xf numFmtId="0" fontId="121" fillId="0" borderId="4" xfId="0" applyFont="1" applyBorder="1" applyAlignment="1">
      <alignment horizontal="left"/>
    </xf>
    <xf numFmtId="0" fontId="121" fillId="0" borderId="5" xfId="0" applyFont="1" applyBorder="1" applyAlignment="1">
      <alignment horizontal="left"/>
    </xf>
    <xf numFmtId="0" fontId="121" fillId="0" borderId="19" xfId="0" applyFont="1" applyBorder="1" applyAlignment="1">
      <alignment horizontal="left"/>
    </xf>
    <xf numFmtId="0" fontId="21" fillId="0" borderId="67" xfId="32" applyFont="1" applyBorder="1" applyAlignment="1">
      <alignment horizontal="left" vertical="center" wrapText="1"/>
    </xf>
    <xf numFmtId="0" fontId="22" fillId="0" borderId="67" xfId="32" applyFont="1" applyBorder="1" applyAlignment="1">
      <alignment horizontal="center" vertical="center"/>
    </xf>
    <xf numFmtId="0" fontId="21" fillId="0" borderId="67" xfId="32" applyFont="1" applyBorder="1" applyAlignment="1">
      <alignment horizontal="center" vertical="center"/>
    </xf>
    <xf numFmtId="0" fontId="22" fillId="0" borderId="0" xfId="32" applyFont="1" applyAlignment="1">
      <alignment horizontal="center" vertical="center"/>
    </xf>
    <xf numFmtId="0" fontId="21" fillId="0" borderId="148" xfId="32" applyFont="1" applyBorder="1" applyAlignment="1">
      <alignment horizontal="center" vertical="center"/>
    </xf>
    <xf numFmtId="0" fontId="20" fillId="2" borderId="2" xfId="1" applyFont="1" applyFill="1" applyBorder="1" applyAlignment="1">
      <alignment horizontal="left" vertical="center"/>
    </xf>
    <xf numFmtId="0" fontId="2" fillId="0" borderId="67" xfId="1" applyBorder="1" applyAlignment="1">
      <alignment horizont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0" fillId="2" borderId="4" xfId="1" applyFont="1" applyFill="1" applyBorder="1" applyAlignment="1">
      <alignment horizontal="left" vertical="center" wrapText="1"/>
    </xf>
    <xf numFmtId="0" fontId="20" fillId="2" borderId="6" xfId="1" applyFont="1" applyFill="1" applyBorder="1" applyAlignment="1">
      <alignment horizontal="left" vertical="center" wrapText="1"/>
    </xf>
    <xf numFmtId="0" fontId="2" fillId="0" borderId="2" xfId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2" fillId="0" borderId="4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5" xfId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16" fontId="2" fillId="0" borderId="4" xfId="1" applyNumberFormat="1" applyBorder="1" applyAlignment="1">
      <alignment horizontal="center" vertical="center"/>
    </xf>
    <xf numFmtId="16" fontId="2" fillId="0" borderId="6" xfId="1" applyNumberFormat="1" applyBorder="1" applyAlignment="1">
      <alignment horizontal="center" vertical="center"/>
    </xf>
    <xf numFmtId="0" fontId="21" fillId="0" borderId="72" xfId="21" applyFont="1" applyBorder="1" applyAlignment="1">
      <alignment horizontal="center"/>
    </xf>
    <xf numFmtId="0" fontId="21" fillId="0" borderId="73" xfId="21" applyFont="1" applyBorder="1" applyAlignment="1">
      <alignment horizontal="center"/>
    </xf>
    <xf numFmtId="0" fontId="30" fillId="0" borderId="5" xfId="57" applyFont="1" applyBorder="1" applyAlignment="1">
      <alignment horizontal="center"/>
    </xf>
    <xf numFmtId="0" fontId="29" fillId="0" borderId="71" xfId="57" applyFont="1" applyBorder="1" applyAlignment="1">
      <alignment horizontal="center" vertical="top" wrapText="1"/>
    </xf>
    <xf numFmtId="0" fontId="30" fillId="0" borderId="72" xfId="57" applyFont="1" applyBorder="1" applyAlignment="1">
      <alignment horizontal="center" vertical="top" wrapText="1"/>
    </xf>
    <xf numFmtId="0" fontId="30" fillId="0" borderId="73" xfId="57" applyFont="1" applyBorder="1" applyAlignment="1">
      <alignment horizontal="center" vertical="top" wrapText="1"/>
    </xf>
    <xf numFmtId="0" fontId="3" fillId="0" borderId="4" xfId="40" applyBorder="1" applyAlignment="1">
      <alignment horizontal="center"/>
    </xf>
    <xf numFmtId="0" fontId="3" fillId="0" borderId="5" xfId="40" applyBorder="1" applyAlignment="1">
      <alignment horizontal="center"/>
    </xf>
    <xf numFmtId="0" fontId="3" fillId="0" borderId="67" xfId="40" applyBorder="1" applyAlignment="1">
      <alignment horizontal="center"/>
    </xf>
    <xf numFmtId="0" fontId="5" fillId="3" borderId="4" xfId="40" applyFont="1" applyFill="1" applyBorder="1" applyAlignment="1">
      <alignment horizontal="center" vertical="center"/>
    </xf>
    <xf numFmtId="0" fontId="5" fillId="3" borderId="5" xfId="40" applyFont="1" applyFill="1" applyBorder="1" applyAlignment="1">
      <alignment horizontal="center" vertical="center"/>
    </xf>
    <xf numFmtId="0" fontId="5" fillId="3" borderId="6" xfId="40" applyFont="1" applyFill="1" applyBorder="1" applyAlignment="1">
      <alignment horizontal="center" vertical="center"/>
    </xf>
    <xf numFmtId="0" fontId="3" fillId="4" borderId="4" xfId="40" applyFill="1" applyBorder="1" applyAlignment="1">
      <alignment horizontal="center"/>
    </xf>
    <xf numFmtId="0" fontId="3" fillId="4" borderId="5" xfId="40" applyFill="1" applyBorder="1" applyAlignment="1">
      <alignment horizontal="center"/>
    </xf>
    <xf numFmtId="0" fontId="3" fillId="0" borderId="72" xfId="40" applyBorder="1" applyAlignment="1">
      <alignment horizontal="center"/>
    </xf>
    <xf numFmtId="0" fontId="29" fillId="0" borderId="66" xfId="57" applyFont="1" applyBorder="1" applyAlignment="1">
      <alignment horizontal="center" vertical="top" wrapText="1"/>
    </xf>
    <xf numFmtId="0" fontId="30" fillId="0" borderId="67" xfId="57" applyFont="1" applyBorder="1" applyAlignment="1">
      <alignment horizontal="center" vertical="top" wrapText="1"/>
    </xf>
    <xf numFmtId="0" fontId="30" fillId="0" borderId="68" xfId="57" applyFont="1" applyBorder="1" applyAlignment="1">
      <alignment horizontal="center" vertical="top" wrapText="1"/>
    </xf>
    <xf numFmtId="0" fontId="3" fillId="4" borderId="6" xfId="40" applyFill="1" applyBorder="1" applyAlignment="1">
      <alignment horizontal="center"/>
    </xf>
    <xf numFmtId="0" fontId="3" fillId="0" borderId="5" xfId="40" applyBorder="1" applyAlignment="1">
      <alignment horizontal="center" vertical="center"/>
    </xf>
    <xf numFmtId="165" fontId="27" fillId="4" borderId="4" xfId="40" applyNumberFormat="1" applyFont="1" applyFill="1" applyBorder="1" applyAlignment="1">
      <alignment horizontal="center" vertical="center"/>
    </xf>
    <xf numFmtId="165" fontId="27" fillId="4" borderId="6" xfId="40" applyNumberFormat="1" applyFont="1" applyFill="1" applyBorder="1" applyAlignment="1">
      <alignment horizontal="center" vertical="center"/>
    </xf>
    <xf numFmtId="0" fontId="20" fillId="3" borderId="2" xfId="40" applyFont="1" applyFill="1" applyBorder="1" applyAlignment="1">
      <alignment horizontal="center" vertical="center"/>
    </xf>
    <xf numFmtId="0" fontId="22" fillId="0" borderId="4" xfId="32" applyFont="1" applyBorder="1" applyAlignment="1">
      <alignment horizontal="left" wrapText="1"/>
    </xf>
    <xf numFmtId="0" fontId="22" fillId="0" borderId="6" xfId="32" applyFont="1" applyBorder="1" applyAlignment="1">
      <alignment horizontal="left" wrapText="1"/>
    </xf>
    <xf numFmtId="0" fontId="5" fillId="2" borderId="4" xfId="40" applyFont="1" applyFill="1" applyBorder="1" applyAlignment="1">
      <alignment horizontal="center" vertical="center"/>
    </xf>
    <xf numFmtId="0" fontId="5" fillId="2" borderId="5" xfId="40" applyFont="1" applyFill="1" applyBorder="1" applyAlignment="1">
      <alignment horizontal="center" vertical="center"/>
    </xf>
    <xf numFmtId="171" fontId="22" fillId="0" borderId="2" xfId="40" applyNumberFormat="1" applyFont="1" applyBorder="1" applyAlignment="1">
      <alignment horizontal="center"/>
    </xf>
    <xf numFmtId="0" fontId="22" fillId="0" borderId="4" xfId="32" applyFont="1" applyBorder="1" applyAlignment="1">
      <alignment horizontal="left"/>
    </xf>
    <xf numFmtId="0" fontId="22" fillId="0" borderId="6" xfId="32" applyFont="1" applyBorder="1" applyAlignment="1">
      <alignment horizontal="left"/>
    </xf>
    <xf numFmtId="0" fontId="22" fillId="0" borderId="4" xfId="40" applyFont="1" applyBorder="1" applyAlignment="1">
      <alignment horizontal="left" wrapText="1"/>
    </xf>
    <xf numFmtId="0" fontId="22" fillId="0" borderId="5" xfId="40" applyFont="1" applyBorder="1" applyAlignment="1">
      <alignment horizontal="left" wrapText="1"/>
    </xf>
    <xf numFmtId="0" fontId="22" fillId="0" borderId="6" xfId="40" applyFont="1" applyBorder="1" applyAlignment="1">
      <alignment horizontal="left" wrapText="1"/>
    </xf>
    <xf numFmtId="0" fontId="50" fillId="0" borderId="2" xfId="40" applyFont="1" applyBorder="1" applyAlignment="1">
      <alignment horizontal="center" vertical="center" wrapText="1"/>
    </xf>
    <xf numFmtId="0" fontId="5" fillId="4" borderId="2" xfId="40" applyFont="1" applyFill="1" applyBorder="1" applyAlignment="1">
      <alignment horizontal="left" vertical="center"/>
    </xf>
    <xf numFmtId="0" fontId="5" fillId="0" borderId="4" xfId="40" applyFont="1" applyBorder="1" applyAlignment="1">
      <alignment horizontal="left" vertical="center"/>
    </xf>
    <xf numFmtId="0" fontId="5" fillId="0" borderId="5" xfId="40" applyFont="1" applyBorder="1" applyAlignment="1">
      <alignment horizontal="left" vertical="center"/>
    </xf>
    <xf numFmtId="0" fontId="5" fillId="0" borderId="6" xfId="40" applyFont="1" applyBorder="1" applyAlignment="1">
      <alignment horizontal="left" vertical="center"/>
    </xf>
    <xf numFmtId="0" fontId="3" fillId="0" borderId="0" xfId="2" applyAlignment="1">
      <alignment horizontal="center" vertical="center"/>
    </xf>
    <xf numFmtId="0" fontId="98" fillId="0" borderId="4" xfId="0" applyFont="1" applyBorder="1" applyAlignment="1">
      <alignment horizontal="center"/>
    </xf>
    <xf numFmtId="0" fontId="98" fillId="0" borderId="5" xfId="0" applyFont="1" applyBorder="1" applyAlignment="1">
      <alignment horizontal="center"/>
    </xf>
    <xf numFmtId="0" fontId="98" fillId="0" borderId="6" xfId="0" applyFont="1" applyBorder="1" applyAlignment="1">
      <alignment horizontal="center"/>
    </xf>
    <xf numFmtId="0" fontId="22" fillId="14" borderId="4" xfId="2" applyFont="1" applyFill="1" applyBorder="1" applyAlignment="1">
      <alignment horizontal="center" vertical="center" wrapText="1"/>
    </xf>
    <xf numFmtId="0" fontId="22" fillId="14" borderId="5" xfId="2" applyFont="1" applyFill="1" applyBorder="1" applyAlignment="1">
      <alignment horizontal="center" vertical="center" wrapText="1"/>
    </xf>
    <xf numFmtId="0" fontId="22" fillId="14" borderId="6" xfId="2" applyFont="1" applyFill="1" applyBorder="1" applyAlignment="1">
      <alignment horizontal="center" vertical="center" wrapText="1"/>
    </xf>
    <xf numFmtId="0" fontId="98" fillId="0" borderId="2" xfId="0" applyFont="1" applyBorder="1" applyAlignment="1">
      <alignment horizontal="center"/>
    </xf>
    <xf numFmtId="0" fontId="22" fillId="4" borderId="2" xfId="2" applyFont="1" applyFill="1" applyBorder="1" applyAlignment="1">
      <alignment horizontal="center" vertical="center" wrapText="1"/>
    </xf>
    <xf numFmtId="0" fontId="22" fillId="4" borderId="4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center" vertical="center" wrapText="1"/>
      <protection locked="0"/>
    </xf>
    <xf numFmtId="0" fontId="22" fillId="4" borderId="6" xfId="2" applyFont="1" applyFill="1" applyBorder="1" applyAlignment="1" applyProtection="1">
      <alignment horizontal="center" vertical="center" wrapText="1"/>
      <protection locked="0"/>
    </xf>
    <xf numFmtId="0" fontId="22" fillId="4" borderId="4" xfId="2" applyFont="1" applyFill="1" applyBorder="1" applyAlignment="1">
      <alignment horizontal="center" vertical="center" wrapText="1"/>
    </xf>
    <xf numFmtId="0" fontId="22" fillId="4" borderId="5" xfId="2" applyFont="1" applyFill="1" applyBorder="1" applyAlignment="1">
      <alignment horizontal="center" vertical="center" wrapText="1"/>
    </xf>
    <xf numFmtId="0" fontId="22" fillId="4" borderId="6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14" fontId="22" fillId="4" borderId="4" xfId="2" applyNumberFormat="1" applyFont="1" applyFill="1" applyBorder="1" applyAlignment="1" applyProtection="1">
      <alignment horizontal="center" vertical="center" wrapText="1"/>
      <protection locked="0"/>
    </xf>
    <xf numFmtId="14" fontId="22" fillId="4" borderId="5" xfId="2" applyNumberFormat="1" applyFont="1" applyFill="1" applyBorder="1" applyAlignment="1" applyProtection="1">
      <alignment horizontal="center" vertical="center" wrapText="1"/>
      <protection locked="0"/>
    </xf>
    <xf numFmtId="14" fontId="22" fillId="4" borderId="6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70" xfId="2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3" fillId="0" borderId="18" xfId="32" applyFont="1" applyBorder="1" applyAlignment="1">
      <alignment horizontal="center"/>
    </xf>
    <xf numFmtId="0" fontId="33" fillId="0" borderId="5" xfId="32" applyFont="1" applyBorder="1" applyAlignment="1">
      <alignment horizontal="center"/>
    </xf>
    <xf numFmtId="0" fontId="33" fillId="0" borderId="19" xfId="32" applyFont="1" applyBorder="1" applyAlignment="1">
      <alignment horizontal="center"/>
    </xf>
    <xf numFmtId="0" fontId="35" fillId="0" borderId="49" xfId="24" applyFont="1" applyBorder="1" applyAlignment="1">
      <alignment horizontal="center" vertical="center"/>
    </xf>
    <xf numFmtId="0" fontId="35" fillId="0" borderId="174" xfId="24" applyFont="1" applyBorder="1" applyAlignment="1">
      <alignment horizontal="center" vertical="center"/>
    </xf>
    <xf numFmtId="0" fontId="35" fillId="0" borderId="99" xfId="24" applyFont="1" applyBorder="1" applyAlignment="1">
      <alignment horizontal="center" vertical="center"/>
    </xf>
    <xf numFmtId="0" fontId="35" fillId="0" borderId="122" xfId="24" applyFont="1" applyBorder="1" applyAlignment="1">
      <alignment horizontal="center" vertical="center"/>
    </xf>
    <xf numFmtId="0" fontId="35" fillId="0" borderId="51" xfId="24" applyFont="1" applyBorder="1" applyAlignment="1">
      <alignment horizontal="center" vertical="center"/>
    </xf>
    <xf numFmtId="0" fontId="35" fillId="0" borderId="114" xfId="24" applyFont="1" applyBorder="1" applyAlignment="1">
      <alignment horizontal="center" vertical="center"/>
    </xf>
    <xf numFmtId="0" fontId="35" fillId="0" borderId="176" xfId="24" applyFont="1" applyBorder="1" applyAlignment="1">
      <alignment horizontal="center" vertical="center"/>
    </xf>
    <xf numFmtId="0" fontId="35" fillId="0" borderId="12" xfId="24" applyFont="1" applyBorder="1" applyAlignment="1">
      <alignment horizontal="center" vertical="center"/>
    </xf>
    <xf numFmtId="0" fontId="37" fillId="0" borderId="175" xfId="24" applyFont="1" applyBorder="1" applyAlignment="1">
      <alignment horizontal="center" vertical="center" wrapText="1"/>
    </xf>
    <xf numFmtId="0" fontId="37" fillId="0" borderId="47" xfId="24" applyFont="1" applyBorder="1" applyAlignment="1">
      <alignment horizontal="center" vertical="center" wrapText="1"/>
    </xf>
    <xf numFmtId="0" fontId="37" fillId="0" borderId="48" xfId="24" applyFont="1" applyBorder="1" applyAlignment="1">
      <alignment horizontal="center" vertical="center" wrapText="1"/>
    </xf>
    <xf numFmtId="0" fontId="128" fillId="0" borderId="61" xfId="24" applyFont="1" applyBorder="1" applyAlignment="1">
      <alignment horizontal="center" vertical="center" wrapText="1"/>
    </xf>
    <xf numFmtId="0" fontId="128" fillId="0" borderId="0" xfId="24" applyFont="1" applyAlignment="1">
      <alignment horizontal="center" vertical="center" wrapText="1"/>
    </xf>
    <xf numFmtId="0" fontId="128" fillId="0" borderId="101" xfId="24" applyFont="1" applyBorder="1" applyAlignment="1">
      <alignment horizontal="center" vertical="center" wrapText="1"/>
    </xf>
    <xf numFmtId="0" fontId="37" fillId="0" borderId="30" xfId="24" applyFont="1" applyBorder="1" applyAlignment="1">
      <alignment horizontal="center" vertical="center" wrapText="1"/>
    </xf>
    <xf numFmtId="0" fontId="37" fillId="0" borderId="72" xfId="24" applyFont="1" applyBorder="1" applyAlignment="1">
      <alignment horizontal="center" vertical="center" wrapText="1"/>
    </xf>
    <xf numFmtId="0" fontId="37" fillId="0" borderId="44" xfId="24" applyFont="1" applyBorder="1" applyAlignment="1">
      <alignment horizontal="center" vertical="center" wrapText="1"/>
    </xf>
    <xf numFmtId="0" fontId="129" fillId="0" borderId="2" xfId="24" applyFont="1" applyBorder="1" applyAlignment="1">
      <alignment horizontal="left" vertical="center" wrapText="1"/>
    </xf>
    <xf numFmtId="0" fontId="129" fillId="0" borderId="52" xfId="24" applyFont="1" applyBorder="1" applyAlignment="1">
      <alignment horizontal="left" vertical="center" wrapText="1"/>
    </xf>
    <xf numFmtId="0" fontId="22" fillId="0" borderId="0" xfId="24" applyFont="1" applyAlignment="1">
      <alignment horizontal="left" wrapText="1"/>
    </xf>
    <xf numFmtId="0" fontId="22" fillId="0" borderId="0" xfId="24" applyFont="1" applyAlignment="1">
      <alignment horizontal="center"/>
    </xf>
    <xf numFmtId="0" fontId="22" fillId="0" borderId="101" xfId="24" applyFont="1" applyBorder="1" applyAlignment="1">
      <alignment horizontal="center"/>
    </xf>
    <xf numFmtId="0" fontId="22" fillId="0" borderId="0" xfId="32" applyFont="1" applyAlignment="1">
      <alignment horizontal="left" wrapText="1"/>
    </xf>
    <xf numFmtId="170" fontId="22" fillId="0" borderId="0" xfId="24" applyNumberFormat="1" applyFont="1" applyAlignment="1">
      <alignment horizontal="center"/>
    </xf>
    <xf numFmtId="170" fontId="22" fillId="0" borderId="101" xfId="24" applyNumberFormat="1" applyFont="1" applyBorder="1" applyAlignment="1">
      <alignment horizontal="center"/>
    </xf>
    <xf numFmtId="0" fontId="22" fillId="4" borderId="0" xfId="24" applyFont="1" applyFill="1" applyAlignment="1">
      <alignment horizontal="left" wrapText="1"/>
    </xf>
    <xf numFmtId="0" fontId="33" fillId="0" borderId="51" xfId="32" applyFont="1" applyBorder="1" applyAlignment="1">
      <alignment horizontal="center"/>
    </xf>
    <xf numFmtId="0" fontId="33" fillId="0" borderId="2" xfId="32" applyFont="1" applyBorder="1" applyAlignment="1">
      <alignment horizontal="center"/>
    </xf>
    <xf numFmtId="0" fontId="33" fillId="0" borderId="52" xfId="32" applyFont="1" applyBorder="1" applyAlignment="1">
      <alignment horizontal="center"/>
    </xf>
    <xf numFmtId="0" fontId="33" fillId="0" borderId="2" xfId="32" applyFont="1" applyBorder="1" applyAlignment="1">
      <alignment horizontal="center" wrapText="1"/>
    </xf>
    <xf numFmtId="0" fontId="33" fillId="0" borderId="52" xfId="32" applyFont="1" applyBorder="1" applyAlignment="1">
      <alignment horizontal="center" wrapText="1"/>
    </xf>
    <xf numFmtId="0" fontId="33" fillId="0" borderId="4" xfId="32" applyFont="1" applyBorder="1" applyAlignment="1">
      <alignment horizontal="center" wrapText="1"/>
    </xf>
    <xf numFmtId="0" fontId="33" fillId="0" borderId="6" xfId="32" applyFont="1" applyBorder="1" applyAlignment="1">
      <alignment horizontal="center" wrapText="1"/>
    </xf>
    <xf numFmtId="0" fontId="20" fillId="0" borderId="2" xfId="24" applyFont="1" applyBorder="1" applyAlignment="1">
      <alignment horizontal="center" vertical="center" wrapText="1"/>
    </xf>
    <xf numFmtId="2" fontId="95" fillId="4" borderId="2" xfId="32" applyNumberFormat="1" applyFont="1" applyFill="1" applyBorder="1" applyAlignment="1">
      <alignment horizontal="center"/>
    </xf>
    <xf numFmtId="2" fontId="95" fillId="4" borderId="52" xfId="32" applyNumberFormat="1" applyFont="1" applyFill="1" applyBorder="1" applyAlignment="1">
      <alignment horizontal="center"/>
    </xf>
    <xf numFmtId="167" fontId="95" fillId="4" borderId="2" xfId="32" applyNumberFormat="1" applyFont="1" applyFill="1" applyBorder="1" applyAlignment="1">
      <alignment horizontal="center"/>
    </xf>
    <xf numFmtId="167" fontId="95" fillId="4" borderId="52" xfId="32" applyNumberFormat="1" applyFont="1" applyFill="1" applyBorder="1" applyAlignment="1">
      <alignment horizontal="center"/>
    </xf>
    <xf numFmtId="2" fontId="33" fillId="0" borderId="2" xfId="32" applyNumberFormat="1" applyFont="1" applyBorder="1" applyAlignment="1">
      <alignment horizontal="center"/>
    </xf>
    <xf numFmtId="2" fontId="33" fillId="0" borderId="52" xfId="32" applyNumberFormat="1" applyFont="1" applyBorder="1" applyAlignment="1">
      <alignment horizontal="center"/>
    </xf>
    <xf numFmtId="0" fontId="33" fillId="0" borderId="107" xfId="32" applyFont="1" applyBorder="1" applyAlignment="1">
      <alignment horizontal="center"/>
    </xf>
    <xf numFmtId="0" fontId="33" fillId="0" borderId="102" xfId="32" applyFont="1" applyBorder="1" applyAlignment="1">
      <alignment horizontal="center"/>
    </xf>
    <xf numFmtId="9" fontId="3" fillId="0" borderId="2" xfId="24" applyNumberFormat="1" applyBorder="1" applyAlignment="1" applyProtection="1">
      <alignment horizontal="center" vertical="center"/>
      <protection locked="0"/>
    </xf>
    <xf numFmtId="1" fontId="3" fillId="4" borderId="2" xfId="24" applyNumberFormat="1" applyFill="1" applyBorder="1" applyAlignment="1" applyProtection="1">
      <alignment horizontal="center" vertical="center"/>
      <protection locked="0"/>
    </xf>
    <xf numFmtId="0" fontId="20" fillId="0" borderId="66" xfId="24" applyFont="1" applyBorder="1" applyAlignment="1">
      <alignment horizontal="center" vertical="center" wrapText="1"/>
    </xf>
    <xf numFmtId="0" fontId="20" fillId="0" borderId="67" xfId="24" applyFont="1" applyBorder="1" applyAlignment="1">
      <alignment horizontal="center" vertical="center" wrapText="1"/>
    </xf>
    <xf numFmtId="0" fontId="20" fillId="0" borderId="68" xfId="24" applyFont="1" applyBorder="1" applyAlignment="1">
      <alignment horizontal="center" vertical="center" wrapText="1"/>
    </xf>
    <xf numFmtId="0" fontId="20" fillId="0" borderId="71" xfId="24" applyFont="1" applyBorder="1" applyAlignment="1">
      <alignment horizontal="center" vertical="center" wrapText="1"/>
    </xf>
    <xf numFmtId="0" fontId="20" fillId="0" borderId="72" xfId="24" applyFont="1" applyBorder="1" applyAlignment="1">
      <alignment horizontal="center" vertical="center" wrapText="1"/>
    </xf>
    <xf numFmtId="0" fontId="20" fillId="0" borderId="73" xfId="24" applyFont="1" applyBorder="1" applyAlignment="1">
      <alignment horizontal="center" vertical="center" wrapText="1"/>
    </xf>
    <xf numFmtId="165" fontId="3" fillId="0" borderId="2" xfId="24" applyNumberFormat="1" applyBorder="1" applyAlignment="1" applyProtection="1">
      <alignment horizontal="center" vertical="center"/>
      <protection locked="0"/>
    </xf>
    <xf numFmtId="0" fontId="3" fillId="0" borderId="0" xfId="24" applyAlignment="1">
      <alignment horizontal="center" wrapText="1"/>
    </xf>
    <xf numFmtId="1" fontId="14" fillId="0" borderId="83" xfId="4" applyNumberFormat="1" applyFont="1" applyBorder="1" applyAlignment="1">
      <alignment horizontal="center" wrapText="1"/>
    </xf>
    <xf numFmtId="1" fontId="14" fillId="0" borderId="177" xfId="4" applyNumberFormat="1" applyFont="1" applyBorder="1" applyAlignment="1">
      <alignment horizontal="center" wrapText="1"/>
    </xf>
    <xf numFmtId="0" fontId="21" fillId="0" borderId="146" xfId="24" applyFont="1" applyBorder="1" applyAlignment="1">
      <alignment horizontal="center" vertical="top" wrapText="1"/>
    </xf>
    <xf numFmtId="0" fontId="21" fillId="0" borderId="16" xfId="24" applyFont="1" applyBorder="1" applyAlignment="1">
      <alignment horizontal="center" vertical="top" wrapText="1"/>
    </xf>
    <xf numFmtId="2" fontId="82" fillId="0" borderId="5" xfId="4" applyNumberFormat="1" applyFont="1" applyBorder="1" applyAlignment="1">
      <alignment horizontal="center"/>
    </xf>
    <xf numFmtId="2" fontId="82" fillId="0" borderId="19" xfId="4" applyNumberFormat="1" applyFont="1" applyBorder="1" applyAlignment="1">
      <alignment horizontal="center"/>
    </xf>
    <xf numFmtId="2" fontId="131" fillId="0" borderId="64" xfId="4" applyNumberFormat="1" applyFont="1" applyBorder="1" applyAlignment="1">
      <alignment horizontal="center"/>
    </xf>
    <xf numFmtId="2" fontId="131" fillId="0" borderId="119" xfId="4" applyNumberFormat="1" applyFont="1" applyBorder="1" applyAlignment="1">
      <alignment horizontal="center"/>
    </xf>
    <xf numFmtId="0" fontId="3" fillId="0" borderId="4" xfId="24" applyBorder="1" applyAlignment="1">
      <alignment horizontal="center"/>
    </xf>
    <xf numFmtId="0" fontId="3" fillId="0" borderId="5" xfId="24" applyBorder="1" applyAlignment="1">
      <alignment horizontal="center"/>
    </xf>
    <xf numFmtId="0" fontId="3" fillId="0" borderId="6" xfId="24" applyBorder="1" applyAlignment="1">
      <alignment horizontal="center"/>
    </xf>
    <xf numFmtId="0" fontId="21" fillId="0" borderId="18" xfId="24" applyFont="1" applyBorder="1" applyAlignment="1">
      <alignment horizontal="center"/>
    </xf>
    <xf numFmtId="0" fontId="21" fillId="0" borderId="6" xfId="24" applyFont="1" applyBorder="1" applyAlignment="1">
      <alignment horizontal="center"/>
    </xf>
    <xf numFmtId="0" fontId="21" fillId="0" borderId="56" xfId="24" applyFont="1" applyBorder="1" applyAlignment="1">
      <alignment horizontal="center"/>
    </xf>
    <xf numFmtId="0" fontId="21" fillId="0" borderId="9" xfId="24" applyFont="1" applyBorder="1" applyAlignment="1">
      <alignment horizontal="center"/>
    </xf>
    <xf numFmtId="0" fontId="3" fillId="4" borderId="5" xfId="2" applyFill="1" applyBorder="1" applyAlignment="1">
      <alignment horizontal="center" vertical="center"/>
    </xf>
    <xf numFmtId="0" fontId="20" fillId="2" borderId="5" xfId="2" applyFont="1" applyFill="1" applyBorder="1" applyAlignment="1">
      <alignment horizontal="right"/>
    </xf>
    <xf numFmtId="0" fontId="3" fillId="0" borderId="6" xfId="2" applyBorder="1" applyAlignment="1">
      <alignment horizontal="center"/>
    </xf>
    <xf numFmtId="0" fontId="3" fillId="4" borderId="5" xfId="2" applyFill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148" fillId="0" borderId="2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left" vertical="center"/>
    </xf>
    <xf numFmtId="0" fontId="33" fillId="0" borderId="5" xfId="2" applyFont="1" applyBorder="1" applyAlignment="1">
      <alignment horizontal="left" vertical="center"/>
    </xf>
    <xf numFmtId="0" fontId="33" fillId="0" borderId="6" xfId="2" applyFont="1" applyBorder="1" applyAlignment="1">
      <alignment horizontal="left" vertical="center"/>
    </xf>
    <xf numFmtId="181" fontId="3" fillId="0" borderId="5" xfId="2" applyNumberFormat="1" applyBorder="1" applyAlignment="1">
      <alignment horizontal="center"/>
    </xf>
    <xf numFmtId="181" fontId="3" fillId="0" borderId="6" xfId="2" applyNumberFormat="1" applyBorder="1" applyAlignment="1">
      <alignment horizontal="center"/>
    </xf>
    <xf numFmtId="0" fontId="3" fillId="4" borderId="6" xfId="2" applyFill="1" applyBorder="1" applyAlignment="1">
      <alignment horizontal="center" vertical="center" wrapText="1"/>
    </xf>
    <xf numFmtId="0" fontId="3" fillId="4" borderId="2" xfId="2" applyFill="1" applyBorder="1" applyAlignment="1">
      <alignment horizontal="center" vertical="center" wrapText="1"/>
    </xf>
    <xf numFmtId="0" fontId="3" fillId="4" borderId="4" xfId="2" applyFill="1" applyBorder="1" applyAlignment="1">
      <alignment horizontal="center" vertical="center" wrapText="1"/>
    </xf>
    <xf numFmtId="0" fontId="49" fillId="2" borderId="4" xfId="27" applyFont="1" applyFill="1" applyBorder="1" applyAlignment="1">
      <alignment horizontal="center" vertical="center"/>
    </xf>
    <xf numFmtId="0" fontId="49" fillId="2" borderId="5" xfId="27" applyFont="1" applyFill="1" applyBorder="1" applyAlignment="1">
      <alignment horizontal="center" vertical="center"/>
    </xf>
    <xf numFmtId="0" fontId="49" fillId="2" borderId="6" xfId="27" applyFont="1" applyFill="1" applyBorder="1" applyAlignment="1">
      <alignment horizontal="center" vertical="center"/>
    </xf>
    <xf numFmtId="0" fontId="45" fillId="0" borderId="2" xfId="27" applyFont="1" applyBorder="1" applyAlignment="1">
      <alignment horizontal="left" vertical="center" wrapText="1"/>
    </xf>
    <xf numFmtId="0" fontId="87" fillId="2" borderId="2" xfId="27" applyFont="1" applyFill="1" applyBorder="1" applyAlignment="1">
      <alignment horizontal="center"/>
    </xf>
    <xf numFmtId="0" fontId="149" fillId="2" borderId="2" xfId="27" applyFont="1" applyFill="1" applyBorder="1" applyAlignment="1">
      <alignment horizontal="center"/>
    </xf>
    <xf numFmtId="0" fontId="45" fillId="0" borderId="4" xfId="27" applyFont="1" applyBorder="1" applyAlignment="1">
      <alignment horizontal="center" vertical="center" wrapText="1"/>
    </xf>
    <xf numFmtId="0" fontId="45" fillId="0" borderId="6" xfId="27" applyFont="1" applyBorder="1" applyAlignment="1">
      <alignment horizontal="center" vertical="center" wrapText="1"/>
    </xf>
    <xf numFmtId="0" fontId="22" fillId="0" borderId="4" xfId="27" applyFont="1" applyBorder="1" applyAlignment="1">
      <alignment horizontal="center" vertical="center" wrapText="1"/>
    </xf>
    <xf numFmtId="0" fontId="22" fillId="0" borderId="6" xfId="27" applyFont="1" applyBorder="1" applyAlignment="1">
      <alignment horizontal="center" vertical="center" wrapText="1"/>
    </xf>
    <xf numFmtId="0" fontId="87" fillId="2" borderId="4" xfId="27" applyFont="1" applyFill="1" applyBorder="1" applyAlignment="1">
      <alignment horizontal="center"/>
    </xf>
    <xf numFmtId="0" fontId="87" fillId="2" borderId="5" xfId="27" applyFont="1" applyFill="1" applyBorder="1" applyAlignment="1">
      <alignment horizontal="center"/>
    </xf>
    <xf numFmtId="0" fontId="87" fillId="2" borderId="6" xfId="27" applyFont="1" applyFill="1" applyBorder="1" applyAlignment="1">
      <alignment horizontal="center"/>
    </xf>
    <xf numFmtId="0" fontId="29" fillId="0" borderId="2" xfId="27" applyFont="1" applyBorder="1" applyAlignment="1">
      <alignment horizontal="center" vertical="center"/>
    </xf>
    <xf numFmtId="0" fontId="3" fillId="0" borderId="2" xfId="27" applyFont="1" applyBorder="1" applyAlignment="1">
      <alignment horizontal="center" vertical="center"/>
    </xf>
    <xf numFmtId="0" fontId="29" fillId="0" borderId="4" xfId="27" applyFont="1" applyBorder="1" applyAlignment="1">
      <alignment horizontal="center" vertical="center" wrapText="1"/>
    </xf>
    <xf numFmtId="0" fontId="29" fillId="0" borderId="6" xfId="27" applyFont="1" applyBorder="1" applyAlignment="1">
      <alignment horizontal="center" vertical="center" wrapText="1"/>
    </xf>
    <xf numFmtId="0" fontId="3" fillId="0" borderId="4" xfId="27" applyFont="1" applyBorder="1" applyAlignment="1">
      <alignment horizontal="center" vertical="center" wrapText="1"/>
    </xf>
    <xf numFmtId="0" fontId="3" fillId="0" borderId="6" xfId="27" applyFont="1" applyBorder="1" applyAlignment="1">
      <alignment horizontal="center" vertical="center" wrapText="1"/>
    </xf>
    <xf numFmtId="165" fontId="29" fillId="0" borderId="2" xfId="27" applyNumberFormat="1" applyFont="1" applyBorder="1" applyAlignment="1">
      <alignment horizontal="center" vertical="center"/>
    </xf>
    <xf numFmtId="0" fontId="1" fillId="0" borderId="0" xfId="27" applyAlignment="1">
      <alignment horizontal="center" vertical="center" wrapText="1"/>
    </xf>
    <xf numFmtId="0" fontId="1" fillId="0" borderId="72" xfId="27" applyBorder="1" applyAlignment="1">
      <alignment horizontal="center" vertical="center" wrapText="1"/>
    </xf>
    <xf numFmtId="2" fontId="29" fillId="0" borderId="2" xfId="27" applyNumberFormat="1" applyFont="1" applyBorder="1" applyAlignment="1">
      <alignment horizontal="center" vertical="center"/>
    </xf>
    <xf numFmtId="2" fontId="3" fillId="0" borderId="2" xfId="27" applyNumberFormat="1" applyFont="1" applyBorder="1" applyAlignment="1">
      <alignment horizontal="center" vertical="center"/>
    </xf>
    <xf numFmtId="165" fontId="3" fillId="0" borderId="2" xfId="27" applyNumberFormat="1" applyFont="1" applyBorder="1" applyAlignment="1">
      <alignment horizontal="center" vertical="center"/>
    </xf>
    <xf numFmtId="0" fontId="29" fillId="0" borderId="0" xfId="27" applyFont="1" applyAlignment="1">
      <alignment horizontal="center"/>
    </xf>
    <xf numFmtId="0" fontId="47" fillId="2" borderId="4" xfId="27" applyFont="1" applyFill="1" applyBorder="1" applyAlignment="1">
      <alignment horizontal="center" vertical="center" wrapText="1"/>
    </xf>
    <xf numFmtId="0" fontId="47" fillId="2" borderId="5" xfId="27" applyFont="1" applyFill="1" applyBorder="1" applyAlignment="1">
      <alignment horizontal="center" vertical="center" wrapText="1"/>
    </xf>
    <xf numFmtId="0" fontId="47" fillId="2" borderId="6" xfId="27" applyFont="1" applyFill="1" applyBorder="1" applyAlignment="1">
      <alignment horizontal="center" vertical="center" wrapText="1"/>
    </xf>
    <xf numFmtId="0" fontId="111" fillId="2" borderId="2" xfId="27" applyFont="1" applyFill="1" applyBorder="1" applyAlignment="1">
      <alignment horizontal="center"/>
    </xf>
    <xf numFmtId="165" fontId="3" fillId="0" borderId="4" xfId="27" applyNumberFormat="1" applyFont="1" applyBorder="1" applyAlignment="1">
      <alignment horizontal="center" vertical="center"/>
    </xf>
    <xf numFmtId="165" fontId="3" fillId="0" borderId="6" xfId="27" applyNumberFormat="1" applyFont="1" applyBorder="1" applyAlignment="1">
      <alignment horizontal="center" vertical="center"/>
    </xf>
    <xf numFmtId="0" fontId="111" fillId="0" borderId="4" xfId="27" applyFont="1" applyBorder="1" applyAlignment="1">
      <alignment horizontal="center" vertical="center" wrapText="1"/>
    </xf>
    <xf numFmtId="0" fontId="111" fillId="0" borderId="6" xfId="27" applyFont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justify" vertical="justify" wrapText="1"/>
    </xf>
    <xf numFmtId="0" fontId="3" fillId="0" borderId="5" xfId="4" applyFont="1" applyBorder="1" applyAlignment="1">
      <alignment horizontal="justify" vertical="justify" wrapText="1"/>
    </xf>
    <xf numFmtId="0" fontId="3" fillId="0" borderId="6" xfId="4" applyFont="1" applyBorder="1" applyAlignment="1">
      <alignment horizontal="justify" vertical="justify" wrapText="1"/>
    </xf>
    <xf numFmtId="9" fontId="29" fillId="0" borderId="2" xfId="27" applyNumberFormat="1" applyFont="1" applyBorder="1" applyAlignment="1">
      <alignment horizontal="center" vertical="center" wrapText="1"/>
    </xf>
    <xf numFmtId="9" fontId="3" fillId="0" borderId="4" xfId="27" applyNumberFormat="1" applyFont="1" applyBorder="1" applyAlignment="1">
      <alignment horizontal="center" vertical="center"/>
    </xf>
    <xf numFmtId="9" fontId="3" fillId="0" borderId="6" xfId="27" applyNumberFormat="1" applyFont="1" applyBorder="1" applyAlignment="1">
      <alignment horizontal="center" vertical="center"/>
    </xf>
    <xf numFmtId="0" fontId="21" fillId="0" borderId="155" xfId="90" applyFont="1" applyBorder="1" applyAlignment="1">
      <alignment horizontal="center"/>
    </xf>
    <xf numFmtId="0" fontId="21" fillId="0" borderId="156" xfId="90" applyFont="1" applyBorder="1" applyAlignment="1">
      <alignment horizontal="center"/>
    </xf>
    <xf numFmtId="0" fontId="21" fillId="0" borderId="0" xfId="90" applyFont="1" applyAlignment="1">
      <alignment horizontal="center"/>
    </xf>
    <xf numFmtId="0" fontId="21" fillId="0" borderId="70" xfId="90" applyFont="1" applyBorder="1" applyAlignment="1">
      <alignment horizontal="center"/>
    </xf>
    <xf numFmtId="0" fontId="21" fillId="0" borderId="153" xfId="90" applyFont="1" applyBorder="1" applyAlignment="1">
      <alignment horizontal="center"/>
    </xf>
    <xf numFmtId="0" fontId="21" fillId="0" borderId="154" xfId="90" applyFont="1" applyBorder="1" applyAlignment="1">
      <alignment horizontal="center"/>
    </xf>
    <xf numFmtId="0" fontId="21" fillId="0" borderId="74" xfId="90" applyFont="1" applyBorder="1" applyAlignment="1">
      <alignment horizontal="center"/>
    </xf>
    <xf numFmtId="0" fontId="21" fillId="0" borderId="76" xfId="90" applyFont="1" applyBorder="1" applyAlignment="1">
      <alignment horizontal="center"/>
    </xf>
    <xf numFmtId="0" fontId="21" fillId="0" borderId="90" xfId="90" applyFont="1" applyBorder="1" applyAlignment="1">
      <alignment horizontal="center"/>
    </xf>
    <xf numFmtId="0" fontId="33" fillId="2" borderId="4" xfId="90" applyFont="1" applyFill="1" applyBorder="1" applyAlignment="1">
      <alignment horizontal="center" vertical="center"/>
    </xf>
    <xf numFmtId="0" fontId="33" fillId="2" borderId="5" xfId="90" applyFont="1" applyFill="1" applyBorder="1" applyAlignment="1">
      <alignment horizontal="center" vertical="center"/>
    </xf>
    <xf numFmtId="0" fontId="33" fillId="2" borderId="6" xfId="90" applyFont="1" applyFill="1" applyBorder="1" applyAlignment="1">
      <alignment horizontal="center" vertical="center"/>
    </xf>
    <xf numFmtId="0" fontId="21" fillId="0" borderId="75" xfId="90" applyFont="1" applyBorder="1" applyAlignment="1">
      <alignment horizontal="center"/>
    </xf>
    <xf numFmtId="0" fontId="21" fillId="0" borderId="77" xfId="90" applyFont="1" applyBorder="1" applyAlignment="1">
      <alignment horizontal="center"/>
    </xf>
    <xf numFmtId="0" fontId="21" fillId="0" borderId="91" xfId="90" applyFont="1" applyBorder="1" applyAlignment="1">
      <alignment horizontal="center"/>
    </xf>
    <xf numFmtId="0" fontId="3" fillId="0" borderId="67" xfId="21" applyBorder="1" applyAlignment="1">
      <alignment horizontal="center"/>
    </xf>
    <xf numFmtId="0" fontId="3" fillId="0" borderId="2" xfId="21" applyBorder="1" applyAlignment="1">
      <alignment horizontal="center"/>
    </xf>
    <xf numFmtId="0" fontId="2" fillId="0" borderId="2" xfId="21" applyFont="1" applyBorder="1" applyAlignment="1">
      <alignment horizontal="center" vertical="center" wrapText="1"/>
    </xf>
    <xf numFmtId="0" fontId="33" fillId="0" borderId="2" xfId="21" applyFont="1" applyBorder="1" applyAlignment="1">
      <alignment vertical="center" wrapText="1"/>
    </xf>
    <xf numFmtId="0" fontId="33" fillId="0" borderId="2" xfId="21" applyFont="1" applyBorder="1" applyAlignment="1">
      <alignment horizontal="left" vertical="center" wrapText="1"/>
    </xf>
    <xf numFmtId="0" fontId="21" fillId="0" borderId="2" xfId="21" applyFont="1" applyBorder="1" applyAlignment="1">
      <alignment horizontal="left" vertical="center" wrapText="1"/>
    </xf>
    <xf numFmtId="0" fontId="21" fillId="0" borderId="2" xfId="21" applyFont="1" applyBorder="1" applyAlignment="1">
      <alignment vertical="top"/>
    </xf>
    <xf numFmtId="0" fontId="21" fillId="0" borderId="2" xfId="21" applyFont="1" applyBorder="1" applyAlignment="1">
      <alignment horizontal="left" vertical="top"/>
    </xf>
    <xf numFmtId="0" fontId="3" fillId="0" borderId="0" xfId="21" applyAlignment="1">
      <alignment horizontal="center"/>
    </xf>
    <xf numFmtId="0" fontId="21" fillId="0" borderId="2" xfId="21" applyFont="1" applyBorder="1" applyAlignment="1" applyProtection="1">
      <alignment vertical="top"/>
      <protection locked="0"/>
    </xf>
    <xf numFmtId="0" fontId="21" fillId="0" borderId="2" xfId="21" applyFont="1" applyBorder="1" applyAlignment="1">
      <alignment vertical="top" wrapText="1"/>
    </xf>
    <xf numFmtId="0" fontId="21" fillId="0" borderId="2" xfId="21" applyFont="1" applyBorder="1" applyAlignment="1">
      <alignment vertical="center" wrapText="1"/>
    </xf>
    <xf numFmtId="0" fontId="21" fillId="0" borderId="2" xfId="21" applyFont="1" applyBorder="1" applyAlignment="1">
      <alignment vertical="center" wrapText="1" shrinkToFit="1"/>
    </xf>
    <xf numFmtId="0" fontId="21" fillId="0" borderId="107" xfId="29" applyFont="1" applyBorder="1" applyAlignment="1">
      <alignment horizontal="center"/>
    </xf>
    <xf numFmtId="0" fontId="21" fillId="0" borderId="67" xfId="29" applyFont="1" applyBorder="1" applyAlignment="1">
      <alignment horizontal="center"/>
    </xf>
    <xf numFmtId="0" fontId="21" fillId="0" borderId="102" xfId="29" applyFont="1" applyBorder="1" applyAlignment="1">
      <alignment horizontal="center"/>
    </xf>
    <xf numFmtId="0" fontId="5" fillId="3" borderId="51" xfId="29" applyFont="1" applyFill="1" applyBorder="1" applyAlignment="1">
      <alignment horizontal="center" vertical="center"/>
    </xf>
    <xf numFmtId="0" fontId="5" fillId="3" borderId="2" xfId="29" applyFont="1" applyFill="1" applyBorder="1" applyAlignment="1">
      <alignment horizontal="center" vertical="center"/>
    </xf>
    <xf numFmtId="0" fontId="3" fillId="0" borderId="0" xfId="29" applyAlignment="1">
      <alignment horizontal="center" vertical="center"/>
    </xf>
    <xf numFmtId="0" fontId="5" fillId="4" borderId="94" xfId="40" applyFont="1" applyFill="1" applyBorder="1" applyAlignment="1">
      <alignment horizontal="right"/>
    </xf>
    <xf numFmtId="0" fontId="5" fillId="4" borderId="66" xfId="40" applyFont="1" applyFill="1" applyBorder="1" applyAlignment="1">
      <alignment horizontal="right"/>
    </xf>
    <xf numFmtId="0" fontId="22" fillId="0" borderId="5" xfId="40" applyFont="1" applyBorder="1" applyAlignment="1">
      <alignment horizontal="center" vertical="center" wrapText="1"/>
    </xf>
    <xf numFmtId="0" fontId="5" fillId="4" borderId="67" xfId="40" applyFont="1" applyFill="1" applyBorder="1" applyAlignment="1">
      <alignment horizontal="right"/>
    </xf>
    <xf numFmtId="0" fontId="3" fillId="0" borderId="19" xfId="40" applyBorder="1" applyAlignment="1">
      <alignment horizontal="center"/>
    </xf>
    <xf numFmtId="0" fontId="5" fillId="4" borderId="140" xfId="40" applyFont="1" applyFill="1" applyBorder="1" applyAlignment="1">
      <alignment horizontal="right"/>
    </xf>
    <xf numFmtId="0" fontId="5" fillId="4" borderId="69" xfId="40" applyFont="1" applyFill="1" applyBorder="1" applyAlignment="1">
      <alignment horizontal="right"/>
    </xf>
    <xf numFmtId="0" fontId="22" fillId="0" borderId="5" xfId="32" applyFont="1" applyBorder="1" applyAlignment="1">
      <alignment horizontal="center" wrapText="1"/>
    </xf>
    <xf numFmtId="0" fontId="5" fillId="4" borderId="0" xfId="40" applyFont="1" applyFill="1" applyAlignment="1">
      <alignment horizontal="right"/>
    </xf>
    <xf numFmtId="0" fontId="22" fillId="0" borderId="5" xfId="32" applyFont="1" applyBorder="1" applyAlignment="1">
      <alignment horizontal="center" vertical="center" wrapText="1"/>
    </xf>
    <xf numFmtId="0" fontId="3" fillId="0" borderId="49" xfId="40" applyBorder="1" applyAlignment="1">
      <alignment horizontal="center"/>
    </xf>
    <xf numFmtId="0" fontId="3" fillId="0" borderId="92" xfId="40" applyBorder="1" applyAlignment="1">
      <alignment horizontal="center"/>
    </xf>
    <xf numFmtId="0" fontId="3" fillId="0" borderId="51" xfId="40" applyBorder="1" applyAlignment="1">
      <alignment horizontal="center"/>
    </xf>
    <xf numFmtId="0" fontId="20" fillId="0" borderId="92" xfId="40" applyFont="1" applyBorder="1" applyAlignment="1">
      <alignment horizontal="center" vertical="center" wrapText="1"/>
    </xf>
    <xf numFmtId="0" fontId="20" fillId="0" borderId="50" xfId="40" applyFont="1" applyBorder="1" applyAlignment="1">
      <alignment horizontal="center" vertical="center" wrapText="1"/>
    </xf>
    <xf numFmtId="0" fontId="33" fillId="0" borderId="2" xfId="40" applyFont="1" applyBorder="1" applyAlignment="1">
      <alignment horizontal="left" vertical="center"/>
    </xf>
    <xf numFmtId="0" fontId="33" fillId="0" borderId="52" xfId="40" applyFont="1" applyBorder="1" applyAlignment="1">
      <alignment horizontal="left" vertical="center"/>
    </xf>
    <xf numFmtId="14" fontId="3" fillId="0" borderId="5" xfId="40" applyNumberFormat="1" applyBorder="1" applyAlignment="1">
      <alignment horizontal="center"/>
    </xf>
    <xf numFmtId="14" fontId="3" fillId="0" borderId="19" xfId="40" applyNumberFormat="1" applyBorder="1" applyAlignment="1">
      <alignment horizontal="center"/>
    </xf>
    <xf numFmtId="0" fontId="139" fillId="0" borderId="43" xfId="22" applyFont="1" applyBorder="1" applyAlignment="1">
      <alignment horizontal="center" vertical="center" wrapText="1"/>
    </xf>
    <xf numFmtId="0" fontId="139" fillId="0" borderId="72" xfId="22" applyFont="1" applyBorder="1" applyAlignment="1">
      <alignment horizontal="center" vertical="center" wrapText="1"/>
    </xf>
    <xf numFmtId="0" fontId="139" fillId="0" borderId="4" xfId="22" applyFont="1" applyBorder="1" applyAlignment="1">
      <alignment horizontal="center" vertical="center" wrapText="1"/>
    </xf>
    <xf numFmtId="0" fontId="139" fillId="0" borderId="5" xfId="22" applyFont="1" applyBorder="1" applyAlignment="1">
      <alignment horizontal="center" vertical="center" wrapText="1"/>
    </xf>
    <xf numFmtId="0" fontId="139" fillId="0" borderId="19" xfId="22" applyFont="1" applyBorder="1" applyAlignment="1">
      <alignment horizontal="center" vertical="center" wrapText="1"/>
    </xf>
    <xf numFmtId="0" fontId="3" fillId="0" borderId="106" xfId="40" applyBorder="1" applyAlignment="1">
      <alignment horizontal="center"/>
    </xf>
    <xf numFmtId="0" fontId="3" fillId="0" borderId="101" xfId="40" applyBorder="1" applyAlignment="1">
      <alignment horizontal="center"/>
    </xf>
    <xf numFmtId="0" fontId="5" fillId="2" borderId="51" xfId="22" applyFont="1" applyFill="1" applyBorder="1" applyAlignment="1">
      <alignment horizontal="center"/>
    </xf>
    <xf numFmtId="0" fontId="5" fillId="2" borderId="2" xfId="22" applyFont="1" applyFill="1" applyBorder="1" applyAlignment="1">
      <alignment horizontal="center"/>
    </xf>
    <xf numFmtId="0" fontId="5" fillId="2" borderId="52" xfId="22" applyFont="1" applyFill="1" applyBorder="1" applyAlignment="1">
      <alignment horizontal="center"/>
    </xf>
    <xf numFmtId="0" fontId="21" fillId="2" borderId="2" xfId="22" applyFont="1" applyFill="1" applyBorder="1" applyAlignment="1">
      <alignment horizontal="center"/>
    </xf>
    <xf numFmtId="0" fontId="21" fillId="2" borderId="52" xfId="22" applyFont="1" applyFill="1" applyBorder="1" applyAlignment="1">
      <alignment horizontal="center"/>
    </xf>
    <xf numFmtId="0" fontId="33" fillId="2" borderId="43" xfId="22" applyFont="1" applyFill="1" applyBorder="1" applyAlignment="1">
      <alignment horizontal="center" wrapText="1"/>
    </xf>
    <xf numFmtId="0" fontId="33" fillId="2" borderId="72" xfId="22" applyFont="1" applyFill="1" applyBorder="1" applyAlignment="1">
      <alignment horizontal="center" wrapText="1"/>
    </xf>
    <xf numFmtId="0" fontId="139" fillId="0" borderId="18" xfId="22" applyFont="1" applyBorder="1" applyAlignment="1">
      <alignment horizontal="center" vertical="center" wrapText="1"/>
    </xf>
    <xf numFmtId="0" fontId="5" fillId="2" borderId="99" xfId="33" applyFont="1" applyFill="1" applyBorder="1" applyAlignment="1">
      <alignment horizontal="center" vertical="center" wrapText="1"/>
    </xf>
    <xf numFmtId="0" fontId="5" fillId="2" borderId="100" xfId="33" applyFont="1" applyFill="1" applyBorder="1" applyAlignment="1">
      <alignment horizontal="center" vertical="center" wrapText="1"/>
    </xf>
    <xf numFmtId="0" fontId="5" fillId="2" borderId="113" xfId="33" applyFont="1" applyFill="1" applyBorder="1" applyAlignment="1">
      <alignment horizontal="center" vertical="center" wrapText="1"/>
    </xf>
    <xf numFmtId="0" fontId="45" fillId="4" borderId="107" xfId="15" applyFont="1" applyFill="1" applyBorder="1" applyAlignment="1">
      <alignment horizontal="center"/>
    </xf>
    <xf numFmtId="0" fontId="45" fillId="4" borderId="67" xfId="15" applyFont="1" applyFill="1" applyBorder="1" applyAlignment="1">
      <alignment horizontal="center"/>
    </xf>
    <xf numFmtId="0" fontId="45" fillId="4" borderId="102" xfId="15" applyFont="1" applyFill="1" applyBorder="1" applyAlignment="1">
      <alignment horizontal="center"/>
    </xf>
    <xf numFmtId="0" fontId="45" fillId="4" borderId="106" xfId="15" applyFont="1" applyFill="1" applyBorder="1" applyAlignment="1">
      <alignment horizontal="center" wrapText="1"/>
    </xf>
    <xf numFmtId="0" fontId="45" fillId="4" borderId="0" xfId="15" applyFont="1" applyFill="1" applyAlignment="1">
      <alignment horizontal="center" wrapText="1"/>
    </xf>
    <xf numFmtId="0" fontId="45" fillId="4" borderId="101" xfId="15" applyFont="1" applyFill="1" applyBorder="1" applyAlignment="1">
      <alignment horizontal="center" wrapText="1"/>
    </xf>
    <xf numFmtId="0" fontId="20" fillId="4" borderId="51" xfId="29" applyFont="1" applyFill="1" applyBorder="1" applyAlignment="1">
      <alignment horizontal="center" vertical="center"/>
    </xf>
    <xf numFmtId="0" fontId="20" fillId="4" borderId="2" xfId="29" applyFont="1" applyFill="1" applyBorder="1" applyAlignment="1">
      <alignment horizontal="center" vertical="center"/>
    </xf>
    <xf numFmtId="0" fontId="29" fillId="4" borderId="106" xfId="15" applyFont="1" applyFill="1" applyBorder="1" applyAlignment="1">
      <alignment horizontal="center"/>
    </xf>
    <xf numFmtId="0" fontId="29" fillId="4" borderId="0" xfId="15" applyFont="1" applyFill="1" applyAlignment="1">
      <alignment horizontal="center"/>
    </xf>
    <xf numFmtId="0" fontId="29" fillId="4" borderId="101" xfId="15" applyFont="1" applyFill="1" applyBorder="1" applyAlignment="1">
      <alignment horizontal="center"/>
    </xf>
    <xf numFmtId="0" fontId="30" fillId="0" borderId="43" xfId="15" applyFont="1" applyBorder="1" applyAlignment="1">
      <alignment horizontal="center"/>
    </xf>
    <xf numFmtId="0" fontId="30" fillId="0" borderId="72" xfId="15" applyFont="1" applyBorder="1" applyAlignment="1">
      <alignment horizontal="center"/>
    </xf>
    <xf numFmtId="0" fontId="5" fillId="2" borderId="51" xfId="21" applyFont="1" applyFill="1" applyBorder="1" applyAlignment="1">
      <alignment horizontal="left" vertical="center"/>
    </xf>
    <xf numFmtId="0" fontId="21" fillId="0" borderId="171" xfId="21" applyFont="1" applyBorder="1" applyAlignment="1">
      <alignment horizontal="center" vertical="center"/>
    </xf>
    <xf numFmtId="0" fontId="21" fillId="0" borderId="172" xfId="21" applyFont="1" applyBorder="1" applyAlignment="1">
      <alignment horizontal="center" vertical="center"/>
    </xf>
    <xf numFmtId="0" fontId="21" fillId="0" borderId="109" xfId="21" applyFont="1" applyBorder="1" applyAlignment="1">
      <alignment horizontal="center" vertical="center"/>
    </xf>
    <xf numFmtId="0" fontId="21" fillId="0" borderId="110" xfId="21" applyFont="1" applyBorder="1" applyAlignment="1">
      <alignment horizontal="center" vertical="center"/>
    </xf>
    <xf numFmtId="0" fontId="2" fillId="0" borderId="46" xfId="21" applyFont="1" applyBorder="1" applyAlignment="1">
      <alignment horizontal="center" vertical="center" wrapText="1"/>
    </xf>
    <xf numFmtId="0" fontId="2" fillId="0" borderId="47" xfId="21" applyFont="1" applyBorder="1" applyAlignment="1">
      <alignment horizontal="center" vertical="center" wrapText="1"/>
    </xf>
    <xf numFmtId="0" fontId="2" fillId="0" borderId="48" xfId="21" applyFont="1" applyBorder="1" applyAlignment="1">
      <alignment horizontal="center" vertical="center" wrapText="1"/>
    </xf>
    <xf numFmtId="0" fontId="2" fillId="0" borderId="106" xfId="21" applyFont="1" applyBorder="1" applyAlignment="1">
      <alignment horizontal="center" vertical="center" wrapText="1"/>
    </xf>
    <xf numFmtId="0" fontId="2" fillId="0" borderId="0" xfId="21" applyFont="1" applyAlignment="1">
      <alignment horizontal="center" vertical="center" wrapText="1"/>
    </xf>
    <xf numFmtId="0" fontId="2" fillId="0" borderId="101" xfId="21" applyFont="1" applyBorder="1" applyAlignment="1">
      <alignment horizontal="center" vertical="center" wrapText="1"/>
    </xf>
    <xf numFmtId="0" fontId="2" fillId="0" borderId="108" xfId="21" applyFont="1" applyBorder="1" applyAlignment="1">
      <alignment horizontal="center" vertical="center" wrapText="1"/>
    </xf>
    <xf numFmtId="0" fontId="2" fillId="0" borderId="109" xfId="21" applyFont="1" applyBorder="1" applyAlignment="1">
      <alignment horizontal="center" vertical="center" wrapText="1"/>
    </xf>
    <xf numFmtId="0" fontId="2" fillId="0" borderId="110" xfId="21" applyFont="1" applyBorder="1" applyAlignment="1">
      <alignment horizontal="center" vertical="center" wrapText="1"/>
    </xf>
    <xf numFmtId="0" fontId="108" fillId="0" borderId="47" xfId="32" applyFont="1" applyBorder="1" applyAlignment="1">
      <alignment horizontal="center"/>
    </xf>
    <xf numFmtId="0" fontId="108" fillId="0" borderId="0" xfId="32" applyFont="1" applyAlignment="1">
      <alignment horizontal="center"/>
    </xf>
    <xf numFmtId="0" fontId="90" fillId="0" borderId="164" xfId="0" applyFont="1" applyBorder="1" applyAlignment="1">
      <alignment horizontal="center" vertical="center" wrapText="1"/>
    </xf>
    <xf numFmtId="0" fontId="90" fillId="0" borderId="165" xfId="0" applyFont="1" applyBorder="1" applyAlignment="1">
      <alignment horizontal="center" vertical="center" wrapText="1"/>
    </xf>
    <xf numFmtId="184" fontId="145" fillId="0" borderId="92" xfId="0" applyNumberFormat="1" applyFont="1" applyBorder="1" applyAlignment="1">
      <alignment horizontal="center" vertical="center"/>
    </xf>
    <xf numFmtId="0" fontId="90" fillId="0" borderId="28" xfId="0" applyFont="1" applyBorder="1" applyAlignment="1">
      <alignment horizontal="center" vertical="center" wrapText="1"/>
    </xf>
    <xf numFmtId="0" fontId="90" fillId="0" borderId="29" xfId="0" applyFont="1" applyBorder="1" applyAlignment="1">
      <alignment horizontal="center" vertical="center" wrapText="1"/>
    </xf>
    <xf numFmtId="184" fontId="145" fillId="0" borderId="50" xfId="0" applyNumberFormat="1" applyFont="1" applyBorder="1" applyAlignment="1">
      <alignment horizontal="center" vertical="center"/>
    </xf>
    <xf numFmtId="184" fontId="145" fillId="0" borderId="2" xfId="0" applyNumberFormat="1" applyFont="1" applyBorder="1" applyAlignment="1">
      <alignment horizontal="center" vertical="center"/>
    </xf>
    <xf numFmtId="184" fontId="145" fillId="0" borderId="52" xfId="0" applyNumberFormat="1" applyFont="1" applyBorder="1" applyAlignment="1">
      <alignment horizontal="center" vertical="center"/>
    </xf>
    <xf numFmtId="0" fontId="22" fillId="0" borderId="67" xfId="21" applyFont="1" applyBorder="1" applyAlignment="1">
      <alignment horizontal="center"/>
    </xf>
    <xf numFmtId="0" fontId="22" fillId="0" borderId="68" xfId="21" applyFont="1" applyBorder="1" applyAlignment="1">
      <alignment horizontal="center"/>
    </xf>
    <xf numFmtId="0" fontId="22" fillId="0" borderId="5" xfId="21" applyFont="1" applyBorder="1" applyAlignment="1">
      <alignment horizontal="center"/>
    </xf>
    <xf numFmtId="0" fontId="22" fillId="0" borderId="6" xfId="21" applyFont="1" applyBorder="1" applyAlignment="1">
      <alignment horizontal="center"/>
    </xf>
    <xf numFmtId="0" fontId="22" fillId="0" borderId="109" xfId="21" applyFont="1" applyBorder="1" applyAlignment="1">
      <alignment horizontal="center"/>
    </xf>
    <xf numFmtId="0" fontId="22" fillId="0" borderId="169" xfId="21" applyFont="1" applyBorder="1" applyAlignment="1">
      <alignment horizontal="center"/>
    </xf>
    <xf numFmtId="0" fontId="5" fillId="2" borderId="18" xfId="21" applyFont="1" applyFill="1" applyBorder="1" applyAlignment="1">
      <alignment horizontal="center" vertical="top"/>
    </xf>
    <xf numFmtId="0" fontId="5" fillId="2" borderId="19" xfId="21" applyFont="1" applyFill="1" applyBorder="1" applyAlignment="1">
      <alignment horizontal="center" vertical="top"/>
    </xf>
    <xf numFmtId="0" fontId="5" fillId="0" borderId="18" xfId="21" applyFont="1" applyBorder="1" applyAlignment="1">
      <alignment horizontal="center" vertical="top"/>
    </xf>
    <xf numFmtId="0" fontId="5" fillId="0" borderId="19" xfId="21" applyFont="1" applyBorder="1" applyAlignment="1">
      <alignment horizontal="center" vertical="top"/>
    </xf>
    <xf numFmtId="0" fontId="22" fillId="0" borderId="52" xfId="2" applyFont="1" applyBorder="1" applyAlignment="1">
      <alignment horizontal="center" vertical="center"/>
    </xf>
    <xf numFmtId="0" fontId="22" fillId="4" borderId="51" xfId="2" applyFont="1" applyFill="1" applyBorder="1" applyAlignment="1">
      <alignment vertical="center"/>
    </xf>
    <xf numFmtId="0" fontId="5" fillId="3" borderId="51" xfId="2" applyFont="1" applyFill="1" applyBorder="1" applyAlignment="1">
      <alignment horizontal="center" vertical="center"/>
    </xf>
    <xf numFmtId="0" fontId="5" fillId="3" borderId="52" xfId="2" applyFont="1" applyFill="1" applyBorder="1" applyAlignment="1">
      <alignment horizontal="center" vertical="center"/>
    </xf>
    <xf numFmtId="0" fontId="5" fillId="2" borderId="52" xfId="2" applyFont="1" applyFill="1" applyBorder="1" applyAlignment="1">
      <alignment horizontal="center" vertical="center"/>
    </xf>
    <xf numFmtId="0" fontId="22" fillId="0" borderId="43" xfId="2" applyFont="1" applyBorder="1" applyAlignment="1">
      <alignment horizontal="center"/>
    </xf>
    <xf numFmtId="0" fontId="22" fillId="0" borderId="44" xfId="2" applyFont="1" applyBorder="1" applyAlignment="1">
      <alignment horizontal="center"/>
    </xf>
    <xf numFmtId="2" fontId="22" fillId="0" borderId="19" xfId="2" applyNumberFormat="1" applyFont="1" applyBorder="1" applyAlignment="1">
      <alignment horizontal="center"/>
    </xf>
    <xf numFmtId="0" fontId="22" fillId="0" borderId="52" xfId="2" applyFont="1" applyBorder="1" applyAlignment="1">
      <alignment horizontal="center"/>
    </xf>
  </cellXfs>
  <cellStyles count="150">
    <cellStyle name="Euro" xfId="5" xr:uid="{00000000-0005-0000-0000-000000000000}"/>
    <cellStyle name="Hipervínculo" xfId="124" builtinId="8"/>
    <cellStyle name="Hipervínculo 2" xfId="6" xr:uid="{00000000-0005-0000-0000-000002000000}"/>
    <cellStyle name="Hipervínculo 2 2" xfId="7" xr:uid="{00000000-0005-0000-0000-000003000000}"/>
    <cellStyle name="Hipervínculo 2 3" xfId="8" xr:uid="{00000000-0005-0000-0000-000004000000}"/>
    <cellStyle name="Hipervínculo 2 4" xfId="58" xr:uid="{00000000-0005-0000-0000-000005000000}"/>
    <cellStyle name="Hipervínculo 3" xfId="3" xr:uid="{00000000-0005-0000-0000-000006000000}"/>
    <cellStyle name="Hipervínculo 3 2" xfId="123" xr:uid="{00000000-0005-0000-0000-000007000000}"/>
    <cellStyle name="Hipervínculo 4" xfId="9" xr:uid="{00000000-0005-0000-0000-000008000000}"/>
    <cellStyle name="Hipervínculo 4 2" xfId="10" xr:uid="{00000000-0005-0000-0000-000009000000}"/>
    <cellStyle name="Hipervínculo 4 3" xfId="59" xr:uid="{00000000-0005-0000-0000-00000A000000}"/>
    <cellStyle name="Hipervínculo 5" xfId="11" xr:uid="{00000000-0005-0000-0000-00000B000000}"/>
    <cellStyle name="Hipervínculo 5 2" xfId="12" xr:uid="{00000000-0005-0000-0000-00000C000000}"/>
    <cellStyle name="Hipervínculo 6" xfId="13" xr:uid="{00000000-0005-0000-0000-00000D000000}"/>
    <cellStyle name="Hipervínculo 6 2" xfId="35" xr:uid="{00000000-0005-0000-0000-00000E000000}"/>
    <cellStyle name="Hipervínculo 7" xfId="39" xr:uid="{00000000-0005-0000-0000-00000F000000}"/>
    <cellStyle name="Normal" xfId="0" builtinId="0"/>
    <cellStyle name="Normal 10" xfId="60" xr:uid="{00000000-0005-0000-0000-000011000000}"/>
    <cellStyle name="Normal 10 2" xfId="125" xr:uid="{00000000-0005-0000-0000-000012000000}"/>
    <cellStyle name="Normal 11" xfId="126" xr:uid="{00000000-0005-0000-0000-000013000000}"/>
    <cellStyle name="Normal 2" xfId="14" xr:uid="{00000000-0005-0000-0000-000014000000}"/>
    <cellStyle name="Normal 2 10" xfId="127" xr:uid="{00000000-0005-0000-0000-000015000000}"/>
    <cellStyle name="Normal 2 2" xfId="15" xr:uid="{00000000-0005-0000-0000-000016000000}"/>
    <cellStyle name="Normal 2 2 2" xfId="16" xr:uid="{00000000-0005-0000-0000-000017000000}"/>
    <cellStyle name="Normal 2 2 2 2" xfId="17" xr:uid="{00000000-0005-0000-0000-000018000000}"/>
    <cellStyle name="Normal 2 2 2 3" xfId="42" xr:uid="{00000000-0005-0000-0000-000019000000}"/>
    <cellStyle name="Normal 2 2 2 4" xfId="43" xr:uid="{00000000-0005-0000-0000-00001A000000}"/>
    <cellStyle name="Normal 2 2 2 4 2" xfId="148" xr:uid="{00000000-0005-0000-0000-00001B000000}"/>
    <cellStyle name="Normal 2 2 2 5" xfId="61" xr:uid="{00000000-0005-0000-0000-00001C000000}"/>
    <cellStyle name="Normal 2 2 2 5 2" xfId="128" xr:uid="{00000000-0005-0000-0000-00001D000000}"/>
    <cellStyle name="Normal 2 2 2 6" xfId="149" xr:uid="{00000000-0005-0000-0000-00001E000000}"/>
    <cellStyle name="Normal 2 2 3" xfId="18" xr:uid="{00000000-0005-0000-0000-00001F000000}"/>
    <cellStyle name="Normal 2 2 3 2" xfId="62" xr:uid="{00000000-0005-0000-0000-000020000000}"/>
    <cellStyle name="Normal 2 2 4" xfId="44" xr:uid="{00000000-0005-0000-0000-000021000000}"/>
    <cellStyle name="Normal 2 2 4 2" xfId="63" xr:uid="{00000000-0005-0000-0000-000022000000}"/>
    <cellStyle name="Normal 2 2 4 2 2" xfId="64" xr:uid="{00000000-0005-0000-0000-000023000000}"/>
    <cellStyle name="Normal 2 2 5" xfId="65" xr:uid="{00000000-0005-0000-0000-000024000000}"/>
    <cellStyle name="Normal 2 3" xfId="19" xr:uid="{00000000-0005-0000-0000-000025000000}"/>
    <cellStyle name="Normal 2 3 10" xfId="91" xr:uid="{00000000-0005-0000-0000-000026000000}"/>
    <cellStyle name="Normal 2 3 10 2" xfId="92" xr:uid="{00000000-0005-0000-0000-000027000000}"/>
    <cellStyle name="Normal 2 3 10 2 2" xfId="93" xr:uid="{00000000-0005-0000-0000-000028000000}"/>
    <cellStyle name="Normal 2 3 11" xfId="94" xr:uid="{00000000-0005-0000-0000-000029000000}"/>
    <cellStyle name="Normal 2 3 12" xfId="95" xr:uid="{00000000-0005-0000-0000-00002A000000}"/>
    <cellStyle name="Normal 2 3 13" xfId="96" xr:uid="{00000000-0005-0000-0000-00002B000000}"/>
    <cellStyle name="Normal 2 3 14" xfId="97" xr:uid="{00000000-0005-0000-0000-00002C000000}"/>
    <cellStyle name="Normal 2 3 15" xfId="98" xr:uid="{00000000-0005-0000-0000-00002D000000}"/>
    <cellStyle name="Normal 2 3 16" xfId="99" xr:uid="{00000000-0005-0000-0000-00002E000000}"/>
    <cellStyle name="Normal 2 3 17" xfId="100" xr:uid="{00000000-0005-0000-0000-00002F000000}"/>
    <cellStyle name="Normal 2 3 17 2" xfId="101" xr:uid="{00000000-0005-0000-0000-000030000000}"/>
    <cellStyle name="Normal 2 3 17 3" xfId="102" xr:uid="{00000000-0005-0000-0000-000031000000}"/>
    <cellStyle name="Normal 2 3 18" xfId="103" xr:uid="{00000000-0005-0000-0000-000032000000}"/>
    <cellStyle name="Normal 2 3 2" xfId="20" xr:uid="{00000000-0005-0000-0000-000033000000}"/>
    <cellStyle name="Normal 2 3 3" xfId="21" xr:uid="{00000000-0005-0000-0000-000034000000}"/>
    <cellStyle name="Normal 2 3 3 2" xfId="90" xr:uid="{00000000-0005-0000-0000-000035000000}"/>
    <cellStyle name="Normal 2 3 4" xfId="104" xr:uid="{00000000-0005-0000-0000-000036000000}"/>
    <cellStyle name="Normal 2 3 5" xfId="105" xr:uid="{00000000-0005-0000-0000-000037000000}"/>
    <cellStyle name="Normal 2 3 5 2" xfId="106" xr:uid="{00000000-0005-0000-0000-000038000000}"/>
    <cellStyle name="Normal 2 3 5 2 2" xfId="107" xr:uid="{00000000-0005-0000-0000-000039000000}"/>
    <cellStyle name="Normal 2 3 5 2 2 2" xfId="108" xr:uid="{00000000-0005-0000-0000-00003A000000}"/>
    <cellStyle name="Normal 2 3 5 3" xfId="109" xr:uid="{00000000-0005-0000-0000-00003B000000}"/>
    <cellStyle name="Normal 2 3 5 4" xfId="110" xr:uid="{00000000-0005-0000-0000-00003C000000}"/>
    <cellStyle name="Normal 2 3 5 5" xfId="111" xr:uid="{00000000-0005-0000-0000-00003D000000}"/>
    <cellStyle name="Normal 2 3 5 6" xfId="112" xr:uid="{00000000-0005-0000-0000-00003E000000}"/>
    <cellStyle name="Normal 2 3 5 7" xfId="113" xr:uid="{00000000-0005-0000-0000-00003F000000}"/>
    <cellStyle name="Normal 2 3 5 7 2" xfId="114" xr:uid="{00000000-0005-0000-0000-000040000000}"/>
    <cellStyle name="Normal 2 3 5 7 2 2" xfId="129" xr:uid="{00000000-0005-0000-0000-000041000000}"/>
    <cellStyle name="Normal 2 3 5 7 2 2 2" xfId="130" xr:uid="{00000000-0005-0000-0000-000042000000}"/>
    <cellStyle name="Normal 2 3 5 7 2 2 3" xfId="131" xr:uid="{00000000-0005-0000-0000-000043000000}"/>
    <cellStyle name="Normal 2 3 5 7 3" xfId="115" xr:uid="{00000000-0005-0000-0000-000044000000}"/>
    <cellStyle name="Normal 2 3 5 7 4" xfId="116" xr:uid="{00000000-0005-0000-0000-000045000000}"/>
    <cellStyle name="Normal 2 3 5 7 5" xfId="117" xr:uid="{00000000-0005-0000-0000-000046000000}"/>
    <cellStyle name="Normal 2 3 5 7 6" xfId="132" xr:uid="{00000000-0005-0000-0000-000047000000}"/>
    <cellStyle name="Normal 2 3 5 7 7" xfId="133" xr:uid="{00000000-0005-0000-0000-000048000000}"/>
    <cellStyle name="Normal 2 3 5 7 8" xfId="134" xr:uid="{00000000-0005-0000-0000-000049000000}"/>
    <cellStyle name="Normal 2 3 5 7 8 2" xfId="135" xr:uid="{00000000-0005-0000-0000-00004A000000}"/>
    <cellStyle name="Normal 2 3 5 7 8 3" xfId="136" xr:uid="{00000000-0005-0000-0000-00004B000000}"/>
    <cellStyle name="Normal 2 3 5 7 8 4" xfId="137" xr:uid="{00000000-0005-0000-0000-00004C000000}"/>
    <cellStyle name="Normal 2 3 5 7 8 4 2" xfId="138" xr:uid="{00000000-0005-0000-0000-00004D000000}"/>
    <cellStyle name="Normal 2 3 5 7 8 4 3" xfId="139" xr:uid="{00000000-0005-0000-0000-00004E000000}"/>
    <cellStyle name="Normal 2 3 5 7 8 4 3 2" xfId="140" xr:uid="{00000000-0005-0000-0000-00004F000000}"/>
    <cellStyle name="Normal 2 3 5 7 8 4 3 3" xfId="141" xr:uid="{00000000-0005-0000-0000-000050000000}"/>
    <cellStyle name="Normal 2 3 5 7 8 4 3 3 2" xfId="142" xr:uid="{00000000-0005-0000-0000-000051000000}"/>
    <cellStyle name="Normal 2 3 5 7 8 4 4" xfId="143" xr:uid="{00000000-0005-0000-0000-000052000000}"/>
    <cellStyle name="Normal 2 3 6" xfId="118" xr:uid="{00000000-0005-0000-0000-000053000000}"/>
    <cellStyle name="Normal 2 3 7" xfId="119" xr:uid="{00000000-0005-0000-0000-000054000000}"/>
    <cellStyle name="Normal 2 3 8" xfId="120" xr:uid="{00000000-0005-0000-0000-000055000000}"/>
    <cellStyle name="Normal 2 3 9" xfId="121" xr:uid="{00000000-0005-0000-0000-000056000000}"/>
    <cellStyle name="Normal 2 4" xfId="2" xr:uid="{00000000-0005-0000-0000-000057000000}"/>
    <cellStyle name="Normal 2 4 2" xfId="40" xr:uid="{00000000-0005-0000-0000-000058000000}"/>
    <cellStyle name="Normal 2 4 3" xfId="122" xr:uid="{00000000-0005-0000-0000-000059000000}"/>
    <cellStyle name="Normal 2 4 4" xfId="144" xr:uid="{00000000-0005-0000-0000-00005A000000}"/>
    <cellStyle name="Normal 2 5" xfId="22" xr:uid="{00000000-0005-0000-0000-00005B000000}"/>
    <cellStyle name="Normal 2 5 2" xfId="36" xr:uid="{00000000-0005-0000-0000-00005C000000}"/>
    <cellStyle name="Normal 2 5 2 2" xfId="66" xr:uid="{00000000-0005-0000-0000-00005D000000}"/>
    <cellStyle name="Normal 2 6" xfId="45" xr:uid="{00000000-0005-0000-0000-00005E000000}"/>
    <cellStyle name="Normal 2 6 2" xfId="46" xr:uid="{00000000-0005-0000-0000-00005F000000}"/>
    <cellStyle name="Normal 2 6 2 2" xfId="47" xr:uid="{00000000-0005-0000-0000-000060000000}"/>
    <cellStyle name="Normal 2 6 3" xfId="48" xr:uid="{00000000-0005-0000-0000-000061000000}"/>
    <cellStyle name="Normal 2 6 3 2" xfId="67" xr:uid="{00000000-0005-0000-0000-000062000000}"/>
    <cellStyle name="Normal 2 6 3 2 2" xfId="68" xr:uid="{00000000-0005-0000-0000-000063000000}"/>
    <cellStyle name="Normal 2 6 3 2 3" xfId="69" xr:uid="{00000000-0005-0000-0000-000064000000}"/>
    <cellStyle name="Normal 2 6 3 2 3 2" xfId="70" xr:uid="{00000000-0005-0000-0000-000065000000}"/>
    <cellStyle name="Normal 2 6 3 2 3 2 2" xfId="71" xr:uid="{00000000-0005-0000-0000-000066000000}"/>
    <cellStyle name="Normal 2 6 3 2 4" xfId="72" xr:uid="{00000000-0005-0000-0000-000067000000}"/>
    <cellStyle name="Normal 2 6 3 2 4 2" xfId="73" xr:uid="{00000000-0005-0000-0000-000068000000}"/>
    <cellStyle name="Normal 2 6 4" xfId="74" xr:uid="{00000000-0005-0000-0000-000069000000}"/>
    <cellStyle name="Normal 2 6 5" xfId="75" xr:uid="{00000000-0005-0000-0000-00006A000000}"/>
    <cellStyle name="Normal 2 6 5 2" xfId="145" xr:uid="{00000000-0005-0000-0000-00006B000000}"/>
    <cellStyle name="Normal 2 6 6" xfId="76" xr:uid="{00000000-0005-0000-0000-00006C000000}"/>
    <cellStyle name="Normal 2 6 7" xfId="77" xr:uid="{00000000-0005-0000-0000-00006D000000}"/>
    <cellStyle name="Normal 2 6 7 2" xfId="78" xr:uid="{00000000-0005-0000-0000-00006E000000}"/>
    <cellStyle name="Normal 2 6 7 3" xfId="79" xr:uid="{00000000-0005-0000-0000-00006F000000}"/>
    <cellStyle name="Normal 2 6 8" xfId="80" xr:uid="{00000000-0005-0000-0000-000070000000}"/>
    <cellStyle name="Normal 2 6 8 2" xfId="81" xr:uid="{00000000-0005-0000-0000-000071000000}"/>
    <cellStyle name="Normal 2 6 8 2 2" xfId="82" xr:uid="{00000000-0005-0000-0000-000072000000}"/>
    <cellStyle name="Normal 2 6 8 2 3" xfId="83" xr:uid="{00000000-0005-0000-0000-000073000000}"/>
    <cellStyle name="Normal 2 6 8 2 4" xfId="146" xr:uid="{00000000-0005-0000-0000-000074000000}"/>
    <cellStyle name="Normal 2 6 8 3" xfId="84" xr:uid="{00000000-0005-0000-0000-000075000000}"/>
    <cellStyle name="Normal 2 7" xfId="41" xr:uid="{00000000-0005-0000-0000-000076000000}"/>
    <cellStyle name="Normal 2 7 2" xfId="85" xr:uid="{00000000-0005-0000-0000-000077000000}"/>
    <cellStyle name="Normal 2 7 3" xfId="86" xr:uid="{00000000-0005-0000-0000-000078000000}"/>
    <cellStyle name="Normal 2 7 4" xfId="57" xr:uid="{00000000-0005-0000-0000-000079000000}"/>
    <cellStyle name="Normal 2 8" xfId="87" xr:uid="{00000000-0005-0000-0000-00007A000000}"/>
    <cellStyle name="Normal 2 9" xfId="147" xr:uid="{00000000-0005-0000-0000-00007B000000}"/>
    <cellStyle name="Normal 3" xfId="23" xr:uid="{00000000-0005-0000-0000-00007C000000}"/>
    <cellStyle name="Normal 3 2" xfId="24" xr:uid="{00000000-0005-0000-0000-00007D000000}"/>
    <cellStyle name="Normal 3 3" xfId="1" xr:uid="{00000000-0005-0000-0000-00007E000000}"/>
    <cellStyle name="Normal 4" xfId="25" xr:uid="{00000000-0005-0000-0000-00007F000000}"/>
    <cellStyle name="Normal 4 2" xfId="38" xr:uid="{00000000-0005-0000-0000-000080000000}"/>
    <cellStyle name="Normal 5" xfId="26" xr:uid="{00000000-0005-0000-0000-000081000000}"/>
    <cellStyle name="Normal 6" xfId="27" xr:uid="{00000000-0005-0000-0000-000082000000}"/>
    <cellStyle name="Normal 6 2" xfId="28" xr:uid="{00000000-0005-0000-0000-000083000000}"/>
    <cellStyle name="Normal 6 2 2" xfId="29" xr:uid="{00000000-0005-0000-0000-000084000000}"/>
    <cellStyle name="Normal 6 3" xfId="37" xr:uid="{00000000-0005-0000-0000-000085000000}"/>
    <cellStyle name="Normal 7" xfId="30" xr:uid="{00000000-0005-0000-0000-000086000000}"/>
    <cellStyle name="Normal 8" xfId="31" xr:uid="{00000000-0005-0000-0000-000087000000}"/>
    <cellStyle name="Normal 8 2" xfId="49" xr:uid="{00000000-0005-0000-0000-000088000000}"/>
    <cellStyle name="Normal 8 3" xfId="50" xr:uid="{00000000-0005-0000-0000-000089000000}"/>
    <cellStyle name="Normal 8 4" xfId="51" xr:uid="{00000000-0005-0000-0000-00008A000000}"/>
    <cellStyle name="Normal 8 4 2" xfId="52" xr:uid="{00000000-0005-0000-0000-00008B000000}"/>
    <cellStyle name="Normal 8 5" xfId="53" xr:uid="{00000000-0005-0000-0000-00008C000000}"/>
    <cellStyle name="Normal 8 6" xfId="54" xr:uid="{00000000-0005-0000-0000-00008D000000}"/>
    <cellStyle name="Normal 9" xfId="55" xr:uid="{00000000-0005-0000-0000-00008E000000}"/>
    <cellStyle name="Normal_EXTRACCION" xfId="4" xr:uid="{00000000-0005-0000-0000-00008F000000}"/>
    <cellStyle name="Normal_Grad. Lim. Auto 1-4" xfId="32" xr:uid="{00000000-0005-0000-0000-000090000000}"/>
    <cellStyle name="Normal_PLANTILLAS 2" xfId="33" xr:uid="{00000000-0005-0000-0000-000091000000}"/>
    <cellStyle name="Porcentual 2" xfId="34" xr:uid="{00000000-0005-0000-0000-000092000000}"/>
    <cellStyle name="Porcentual 3" xfId="56" xr:uid="{00000000-0005-0000-0000-000093000000}"/>
    <cellStyle name="Porcentual 3 2" xfId="88" xr:uid="{00000000-0005-0000-0000-000094000000}"/>
    <cellStyle name="Porcentual 4" xfId="89" xr:uid="{00000000-0005-0000-0000-000095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85665774598366"/>
          <c:y val="0.11036789297658861"/>
          <c:w val="0.75119704974984314"/>
          <c:h val="0.71237458193979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2225" cap="rnd"/>
            </c:spPr>
            <c:trendlineType val="poly"/>
            <c:order val="2"/>
            <c:dispRSqr val="0"/>
            <c:dispEq val="0"/>
          </c:trendline>
          <c:xVal>
            <c:numRef>
              <c:f>'PROCTOR MODIFICADO'!$M$31:$M$33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'PROCTOR MODIFICADO'!$O$31:$O$33</c:f>
              <c:numCache>
                <c:formatCode>0.000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C8-4CD9-A0E6-C26F5B36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18144"/>
        <c:axId val="120520064"/>
      </c:scatterChart>
      <c:valAx>
        <c:axId val="120518144"/>
        <c:scaling>
          <c:orientation val="minMax"/>
          <c:max val="15"/>
          <c:min val="3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Humedad de Moldeo %</a:t>
                </a:r>
              </a:p>
            </c:rich>
          </c:tx>
          <c:layout>
            <c:manualLayout>
              <c:xMode val="edge"/>
              <c:yMode val="edge"/>
              <c:x val="0.3523802125631158"/>
              <c:y val="0.926486011990975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0520064"/>
        <c:crosses val="autoZero"/>
        <c:crossBetween val="midCat"/>
        <c:majorUnit val="1"/>
        <c:minorUnit val="0.5"/>
      </c:valAx>
      <c:valAx>
        <c:axId val="120520064"/>
        <c:scaling>
          <c:orientation val="minMax"/>
          <c:max val="2.09"/>
          <c:min val="1.940000000000017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Densidad Gr/cm3</a:t>
                </a:r>
              </a:p>
            </c:rich>
          </c:tx>
          <c:layout>
            <c:manualLayout>
              <c:xMode val="edge"/>
              <c:yMode val="edge"/>
              <c:x val="1.3157962877958618E-2"/>
              <c:y val="0.282270736224883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cross"/>
        <c:tickLblPos val="nextTo"/>
        <c:spPr>
          <a:ln w="12700">
            <a:solidFill>
              <a:schemeClr val="tx1">
                <a:lumMod val="75000"/>
                <a:lumOff val="25000"/>
              </a:schemeClr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0518144"/>
        <c:crosses val="autoZero"/>
        <c:crossBetween val="midCat"/>
        <c:majorUnit val="1.0000000000000005E-2"/>
        <c:minorUnit val="5.0000000000000114E-3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ESPECIFICACION INVIAS BG-2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7"/>
              <c:pt idx="0">
                <c:v>25</c:v>
              </c:pt>
              <c:pt idx="1">
                <c:v>19</c:v>
              </c:pt>
              <c:pt idx="2">
                <c:v>9.5</c:v>
              </c:pt>
              <c:pt idx="3">
                <c:v>4.75</c:v>
              </c:pt>
              <c:pt idx="4">
                <c:v>2</c:v>
              </c:pt>
              <c:pt idx="5">
                <c:v>0.42500000000000032</c:v>
              </c:pt>
              <c:pt idx="6">
                <c:v>7.5000000000000011E-2</c:v>
              </c:pt>
            </c:numLit>
          </c:xVal>
          <c:yVal>
            <c:numLit>
              <c:formatCode>General</c:formatCode>
              <c:ptCount val="7"/>
              <c:pt idx="0">
                <c:v>100</c:v>
              </c:pt>
              <c:pt idx="1">
                <c:v>100</c:v>
              </c:pt>
              <c:pt idx="2">
                <c:v>80</c:v>
              </c:pt>
              <c:pt idx="3">
                <c:v>65</c:v>
              </c:pt>
              <c:pt idx="4">
                <c:v>45</c:v>
              </c:pt>
              <c:pt idx="5">
                <c:v>30</c:v>
              </c:pt>
              <c:pt idx="6">
                <c:v>15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61CA-4BA6-8E40-C8D201DC1D8D}"/>
            </c:ext>
          </c:extLst>
        </c:ser>
        <c:ser>
          <c:idx val="1"/>
          <c:order val="1"/>
          <c:tx>
            <c:v>MIN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Lit>
              <c:formatCode>General</c:formatCode>
              <c:ptCount val="7"/>
              <c:pt idx="0">
                <c:v>25</c:v>
              </c:pt>
              <c:pt idx="1">
                <c:v>19</c:v>
              </c:pt>
              <c:pt idx="2">
                <c:v>9.5</c:v>
              </c:pt>
              <c:pt idx="3">
                <c:v>4.75</c:v>
              </c:pt>
              <c:pt idx="4">
                <c:v>2</c:v>
              </c:pt>
              <c:pt idx="5">
                <c:v>0.42500000000000032</c:v>
              </c:pt>
              <c:pt idx="6">
                <c:v>7.5000000000000011E-2</c:v>
              </c:pt>
            </c:numLit>
          </c:xVal>
          <c:yVal>
            <c:numLit>
              <c:formatCode>General</c:formatCode>
              <c:ptCount val="7"/>
              <c:pt idx="0">
                <c:v>100</c:v>
              </c:pt>
              <c:pt idx="1">
                <c:v>70</c:v>
              </c:pt>
              <c:pt idx="2">
                <c:v>50</c:v>
              </c:pt>
              <c:pt idx="3">
                <c:v>35</c:v>
              </c:pt>
              <c:pt idx="4">
                <c:v>20</c:v>
              </c:pt>
              <c:pt idx="5">
                <c:v>10</c:v>
              </c:pt>
              <c:pt idx="6">
                <c:v>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61CA-4BA6-8E40-C8D201DC1D8D}"/>
            </c:ext>
          </c:extLst>
        </c:ser>
        <c:ser>
          <c:idx val="2"/>
          <c:order val="2"/>
          <c:tx>
            <c:v>% Pasa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Lit>
              <c:formatCode>General</c:formatCode>
              <c:ptCount val="7"/>
              <c:pt idx="0">
                <c:v>25</c:v>
              </c:pt>
              <c:pt idx="1">
                <c:v>19</c:v>
              </c:pt>
              <c:pt idx="2">
                <c:v>9.5</c:v>
              </c:pt>
              <c:pt idx="3">
                <c:v>4.75</c:v>
              </c:pt>
              <c:pt idx="4">
                <c:v>2</c:v>
              </c:pt>
              <c:pt idx="5">
                <c:v>0.42500000000000032</c:v>
              </c:pt>
              <c:pt idx="6">
                <c:v>7.5000000000000011E-2</c:v>
              </c:pt>
            </c:numLit>
          </c:xVal>
          <c:y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61CA-4BA6-8E40-C8D201DC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87424"/>
        <c:axId val="126889344"/>
      </c:scatterChart>
      <c:valAx>
        <c:axId val="126887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889344"/>
        <c:crosses val="autoZero"/>
        <c:crossBetween val="midCat"/>
      </c:valAx>
      <c:valAx>
        <c:axId val="1268893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8874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60" verticalDpi="360" copies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CURVA GRANULOMÉTRICA</a:t>
            </a:r>
          </a:p>
        </c:rich>
      </c:tx>
      <c:layout>
        <c:manualLayout>
          <c:xMode val="edge"/>
          <c:yMode val="edge"/>
          <c:x val="0.38243238162870313"/>
          <c:y val="7.24637230997048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04440313613112"/>
          <c:y val="9.2504185346353268E-2"/>
          <c:w val="0.83407192273694952"/>
          <c:h val="0.72886918453936267"/>
        </c:manualLayout>
      </c:layout>
      <c:scatterChart>
        <c:scatterStyle val="smoothMarker"/>
        <c:varyColors val="0"/>
        <c:ser>
          <c:idx val="1"/>
          <c:order val="0"/>
          <c:tx>
            <c:v>NORMA SUPERIOR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3366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'EXTRACCION Y GRADACION RAP'!$G$17:$G$25</c:f>
              <c:numCache>
                <c:formatCode>0.0</c:formatCode>
                <c:ptCount val="9"/>
                <c:pt idx="0" formatCode="General">
                  <c:v>37.5</c:v>
                </c:pt>
                <c:pt idx="1">
                  <c:v>25</c:v>
                </c:pt>
                <c:pt idx="2">
                  <c:v>19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 formatCode="0.00">
                  <c:v>0.42499999999999999</c:v>
                </c:pt>
                <c:pt idx="7" formatCode="0.00">
                  <c:v>7.3999999999999996E-2</c:v>
                </c:pt>
              </c:numCache>
            </c:numRef>
          </c:xVal>
          <c:yVal>
            <c:numRef>
              <c:f>'EXTRACCION Y GRADACION RAP'!$L$17:$L$25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75</c:v>
                </c:pt>
                <c:pt idx="4">
                  <c:v>60</c:v>
                </c:pt>
                <c:pt idx="5">
                  <c:v>45</c:v>
                </c:pt>
                <c:pt idx="6">
                  <c:v>30</c:v>
                </c:pt>
                <c:pt idx="7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D5-4039-A177-753CBD15C8B1}"/>
            </c:ext>
          </c:extLst>
        </c:ser>
        <c:ser>
          <c:idx val="2"/>
          <c:order val="1"/>
          <c:tx>
            <c:v>NORMA INFERIOR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FF"/>
              </a:solidFill>
              <a:ln>
                <a:solidFill>
                  <a:srgbClr val="3333CC"/>
                </a:solidFill>
                <a:prstDash val="solid"/>
              </a:ln>
            </c:spPr>
          </c:marker>
          <c:xVal>
            <c:numRef>
              <c:f>'EXTRACCION Y GRADACION RAP'!$G$17:$G$25</c:f>
              <c:numCache>
                <c:formatCode>0.0</c:formatCode>
                <c:ptCount val="9"/>
                <c:pt idx="0" formatCode="General">
                  <c:v>37.5</c:v>
                </c:pt>
                <c:pt idx="1">
                  <c:v>25</c:v>
                </c:pt>
                <c:pt idx="2">
                  <c:v>19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 formatCode="0.00">
                  <c:v>0.42499999999999999</c:v>
                </c:pt>
                <c:pt idx="7" formatCode="0.00">
                  <c:v>7.3999999999999996E-2</c:v>
                </c:pt>
              </c:numCache>
            </c:numRef>
          </c:xVal>
          <c:yVal>
            <c:numRef>
              <c:f>'EXTRACCION Y GRADACION RAP'!$K$17:$K$25</c:f>
              <c:numCache>
                <c:formatCode>0</c:formatCode>
                <c:ptCount val="9"/>
                <c:pt idx="0">
                  <c:v>100</c:v>
                </c:pt>
                <c:pt idx="1">
                  <c:v>75</c:v>
                </c:pt>
                <c:pt idx="2">
                  <c:v>65</c:v>
                </c:pt>
                <c:pt idx="3">
                  <c:v>45</c:v>
                </c:pt>
                <c:pt idx="4">
                  <c:v>30</c:v>
                </c:pt>
                <c:pt idx="5">
                  <c:v>20</c:v>
                </c:pt>
                <c:pt idx="6">
                  <c:v>10</c:v>
                </c:pt>
                <c:pt idx="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D5-4039-A177-753CBD15C8B1}"/>
            </c:ext>
          </c:extLst>
        </c:ser>
        <c:ser>
          <c:idx val="0"/>
          <c:order val="2"/>
          <c:tx>
            <c:v>ENSAYO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'EXTRACCION Y GRADACION RAP'!$G$17:$G$24</c:f>
              <c:numCache>
                <c:formatCode>0.0</c:formatCode>
                <c:ptCount val="8"/>
                <c:pt idx="0" formatCode="General">
                  <c:v>37.5</c:v>
                </c:pt>
                <c:pt idx="1">
                  <c:v>25</c:v>
                </c:pt>
                <c:pt idx="2">
                  <c:v>19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 formatCode="0.00">
                  <c:v>0.42499999999999999</c:v>
                </c:pt>
                <c:pt idx="7" formatCode="0.00">
                  <c:v>7.3999999999999996E-2</c:v>
                </c:pt>
              </c:numCache>
            </c:numRef>
          </c:xVal>
          <c:yVal>
            <c:numRef>
              <c:f>'EXTRACCION Y GRADACION RAP'!$J$17:$J$24</c:f>
              <c:numCache>
                <c:formatCode>0.0;[Red]0.0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D5-4039-A177-753CBD15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71296"/>
        <c:axId val="127682048"/>
      </c:scatterChart>
      <c:valAx>
        <c:axId val="127671296"/>
        <c:scaling>
          <c:logBase val="10"/>
          <c:orientation val="maxMin"/>
          <c:max val="100"/>
          <c:min val="1.0000000000000005E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 algn="l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DIAMETRO DE LA PARTICULA (mm)</a:t>
                </a:r>
              </a:p>
            </c:rich>
          </c:tx>
          <c:layout>
            <c:manualLayout>
              <c:xMode val="edge"/>
              <c:yMode val="edge"/>
              <c:x val="0.36545068471216924"/>
              <c:y val="0.93887216760626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7682048"/>
        <c:crosses val="autoZero"/>
        <c:crossBetween val="midCat"/>
      </c:valAx>
      <c:valAx>
        <c:axId val="127682048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PASA</a:t>
                </a:r>
              </a:p>
            </c:rich>
          </c:tx>
          <c:layout>
            <c:manualLayout>
              <c:xMode val="edge"/>
              <c:yMode val="edge"/>
              <c:x val="2.5497608554898809E-2"/>
              <c:y val="0.42257342092593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7671296"/>
        <c:crossesAt val="100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legendEntry>
      <c:layout>
        <c:manualLayout>
          <c:xMode val="edge"/>
          <c:yMode val="edge"/>
          <c:x val="0.76438156314489591"/>
          <c:y val="0.23923496210264111"/>
          <c:w val="0.1272125611601449"/>
          <c:h val="0.2121216663976701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Footer>&amp;Z&amp;8Cra 30 Nº 25 – 90 Piso 16            
Tel. 7470909 Info: Línea 195       
www.umv.gov.co   &amp;11     &amp;CPRO-FM-010&amp;D&amp;G</c:oddFooter>
    </c:headerFooter>
    <c:pageMargins b="1" l="0.75000000000001465" r="0.75000000000001465" t="1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Mezcla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2D2B-48A1-85CD-E9A641D7F7CC}"/>
            </c:ext>
          </c:extLst>
        </c:ser>
        <c:ser>
          <c:idx val="1"/>
          <c:order val="1"/>
          <c:tx>
            <c:v>Weymouuth</c:v>
          </c:tx>
          <c:spPr>
            <a:ln w="3175">
              <a:solidFill>
                <a:srgbClr val="000080"/>
              </a:solidFill>
              <a:prstDash val="sysDash"/>
            </a:ln>
          </c:spPr>
          <c:marker>
            <c:symbol val="none"/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2D2B-48A1-85CD-E9A641D7F7CC}"/>
            </c:ext>
          </c:extLst>
        </c:ser>
        <c:ser>
          <c:idx val="2"/>
          <c:order val="2"/>
          <c:tx>
            <c:v>Fuller</c:v>
          </c:tx>
          <c:spPr>
            <a:ln w="3175">
              <a:solidFill>
                <a:srgbClr val="0000FF"/>
              </a:solidFill>
              <a:prstDash val="sysDash"/>
            </a:ln>
          </c:spPr>
          <c:marker>
            <c:symbol val="none"/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D2B-48A1-85CD-E9A641D7F7CC}"/>
            </c:ext>
          </c:extLst>
        </c:ser>
        <c:ser>
          <c:idx val="3"/>
          <c:order val="3"/>
          <c:tx>
            <c:v>Arena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2D2B-48A1-85CD-E9A641D7F7CC}"/>
            </c:ext>
          </c:extLst>
        </c:ser>
        <c:ser>
          <c:idx val="4"/>
          <c:order val="4"/>
          <c:tx>
            <c:v>Grava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2D2B-48A1-85CD-E9A641D7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53312"/>
        <c:axId val="122659584"/>
      </c:scatterChart>
      <c:valAx>
        <c:axId val="122653312"/>
        <c:scaling>
          <c:logBase val="10"/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2659584"/>
        <c:crossesAt val="0"/>
        <c:crossBetween val="midCat"/>
      </c:valAx>
      <c:valAx>
        <c:axId val="12265958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2653312"/>
        <c:crosses val="autoZero"/>
        <c:crossBetween val="midCat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60" verticalDpi="360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CARA INFERIOR</c:v>
          </c:tx>
          <c:marker>
            <c:symbol val="none"/>
          </c:marker>
          <c:xVal>
            <c:strRef>
              <c:f>'CBR INALTERADO'!$I$20:$I$30</c:f>
              <c:strCache>
                <c:ptCount val="11"/>
                <c:pt idx="0">
                  <c:v>0</c:v>
                </c:pt>
                <c:pt idx="1">
                  <c:v>30´</c:v>
                </c:pt>
                <c:pt idx="2">
                  <c:v>1´</c:v>
                </c:pt>
                <c:pt idx="3">
                  <c:v>1´ 30´´</c:v>
                </c:pt>
                <c:pt idx="4">
                  <c:v>2´</c:v>
                </c:pt>
                <c:pt idx="5">
                  <c:v>2´ 30´´</c:v>
                </c:pt>
                <c:pt idx="6">
                  <c:v>3´</c:v>
                </c:pt>
                <c:pt idx="7">
                  <c:v>4´</c:v>
                </c:pt>
                <c:pt idx="8">
                  <c:v>6´</c:v>
                </c:pt>
                <c:pt idx="9">
                  <c:v>8´</c:v>
                </c:pt>
                <c:pt idx="10">
                  <c:v>10´</c:v>
                </c:pt>
              </c:strCache>
            </c:strRef>
          </c:xVal>
          <c:yVal>
            <c:numRef>
              <c:f>'CBR INALTERADO'!$K$20:$K$30</c:f>
              <c:numCache>
                <c:formatCode>0.00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46-4C8F-8CD7-49451C8A37E9}"/>
            </c:ext>
          </c:extLst>
        </c:ser>
        <c:ser>
          <c:idx val="1"/>
          <c:order val="1"/>
          <c:tx>
            <c:v>CARA SUPERIOR</c:v>
          </c:tx>
          <c:marker>
            <c:symbol val="none"/>
          </c:marker>
          <c:xVal>
            <c:strRef>
              <c:f>'CBR INALTERADO'!$C$20:$C$30</c:f>
              <c:strCache>
                <c:ptCount val="11"/>
                <c:pt idx="0">
                  <c:v>0</c:v>
                </c:pt>
                <c:pt idx="1">
                  <c:v>30´</c:v>
                </c:pt>
                <c:pt idx="2">
                  <c:v>1´</c:v>
                </c:pt>
                <c:pt idx="3">
                  <c:v>1´ 30´´</c:v>
                </c:pt>
                <c:pt idx="4">
                  <c:v>2´</c:v>
                </c:pt>
                <c:pt idx="5">
                  <c:v>2´ 30´´</c:v>
                </c:pt>
                <c:pt idx="6">
                  <c:v>3´</c:v>
                </c:pt>
                <c:pt idx="7">
                  <c:v>4´</c:v>
                </c:pt>
                <c:pt idx="8">
                  <c:v>6´</c:v>
                </c:pt>
                <c:pt idx="9">
                  <c:v>8´</c:v>
                </c:pt>
                <c:pt idx="10">
                  <c:v>10´</c:v>
                </c:pt>
              </c:strCache>
            </c:strRef>
          </c:xVal>
          <c:yVal>
            <c:numRef>
              <c:f>'CBR INALTERADO'!$E$20:$E$30</c:f>
              <c:numCache>
                <c:formatCode>0.00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6-4C8F-8CD7-49451C8A3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36128"/>
        <c:axId val="123538048"/>
      </c:scatterChart>
      <c:valAx>
        <c:axId val="123536128"/>
        <c:scaling>
          <c:orientation val="minMax"/>
          <c:max val="1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ES"/>
                  <a:t>PENETRACION (mm)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23538048"/>
        <c:crosses val="autoZero"/>
        <c:crossBetween val="midCat"/>
        <c:majorUnit val="1"/>
        <c:minorUnit val="0.25"/>
      </c:valAx>
      <c:valAx>
        <c:axId val="12353804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/>
                </a:pPr>
                <a:r>
                  <a:rPr lang="es-ES"/>
                  <a:t>ESFUERZO (Mpa)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O"/>
          </a:p>
        </c:txPr>
        <c:crossAx val="123536128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GRAVEDAD ESPECIFICA MAXIMA TEORICA RICE </a:t>
            </a:r>
          </a:p>
        </c:rich>
      </c:tx>
      <c:layout>
        <c:manualLayout>
          <c:xMode val="edge"/>
          <c:yMode val="edge"/>
          <c:x val="0.21837831140673244"/>
          <c:y val="3.7288135593222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1665533540666"/>
          <c:y val="0.22033934775448191"/>
          <c:w val="0.83940465209531345"/>
          <c:h val="0.5661026319230533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RICE!$D$13:$I$13</c:f>
              <c:numCache>
                <c:formatCode>0.0</c:formatCode>
                <c:ptCount val="6"/>
              </c:numCache>
            </c:numRef>
          </c:xVal>
          <c:yVal>
            <c:numRef>
              <c:f>RICE!$D$19:$I$19</c:f>
              <c:numCache>
                <c:formatCode>0.000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09-43FB-A857-6C8C1F340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96384"/>
        <c:axId val="124898304"/>
      </c:scatterChart>
      <c:valAx>
        <c:axId val="124896384"/>
        <c:scaling>
          <c:orientation val="minMax"/>
          <c:min val="4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DE ASFALTO</a:t>
                </a:r>
              </a:p>
            </c:rich>
          </c:tx>
          <c:layout>
            <c:manualLayout>
              <c:xMode val="edge"/>
              <c:yMode val="edge"/>
              <c:x val="0.47351029045659127"/>
              <c:y val="0.83883701452191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898304"/>
        <c:crosses val="max"/>
        <c:crossBetween val="midCat"/>
        <c:majorUnit val="0.5"/>
        <c:minorUnit val="0.1"/>
      </c:valAx>
      <c:valAx>
        <c:axId val="12489830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DENSIDAD G/CC</a:t>
                </a:r>
              </a:p>
            </c:rich>
          </c:tx>
          <c:layout>
            <c:manualLayout>
              <c:xMode val="edge"/>
              <c:yMode val="edge"/>
              <c:x val="7.8276246438145403E-2"/>
              <c:y val="0.3559329606184528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896384"/>
        <c:crosses val="max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-1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CURVA  DE  CALIBRACION</a:t>
            </a:r>
          </a:p>
        </c:rich>
      </c:tx>
      <c:layout>
        <c:manualLayout>
          <c:xMode val="edge"/>
          <c:yMode val="edge"/>
          <c:x val="0.39878299800968475"/>
          <c:y val="3.7174829680586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903915643813"/>
          <c:y val="0.17325047673048674"/>
          <c:w val="0.82191902991674659"/>
          <c:h val="0.5576208178439028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FF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3.7482426741327408E-2"/>
                  <c:y val="-0.39681133891412651"/>
                </c:manualLayout>
              </c:layout>
              <c:numFmt formatCode="General" sourceLinked="0"/>
              <c:spPr>
                <a:solidFill>
                  <a:srgbClr val="CC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RICE!$L$9:$L$25</c:f>
              <c:numCache>
                <c:formatCode>0.0</c:formatCode>
                <c:ptCount val="17"/>
                <c:pt idx="0">
                  <c:v>15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33</c:v>
                </c:pt>
                <c:pt idx="16">
                  <c:v>35</c:v>
                </c:pt>
              </c:numCache>
            </c:numRef>
          </c:xVal>
          <c:yVal>
            <c:numRef>
              <c:f>RICE!$M$9:$M$25</c:f>
              <c:numCache>
                <c:formatCode>0.0</c:formatCode>
                <c:ptCount val="17"/>
                <c:pt idx="0">
                  <c:v>7443.2</c:v>
                </c:pt>
                <c:pt idx="1">
                  <c:v>7442.4</c:v>
                </c:pt>
                <c:pt idx="2">
                  <c:v>7442.5</c:v>
                </c:pt>
                <c:pt idx="3">
                  <c:v>7441.85</c:v>
                </c:pt>
                <c:pt idx="4">
                  <c:v>7441.2</c:v>
                </c:pt>
                <c:pt idx="5">
                  <c:v>7440.3499999999995</c:v>
                </c:pt>
                <c:pt idx="6">
                  <c:v>7439.5</c:v>
                </c:pt>
                <c:pt idx="7">
                  <c:v>7438.65</c:v>
                </c:pt>
                <c:pt idx="8">
                  <c:v>7437.8</c:v>
                </c:pt>
                <c:pt idx="9">
                  <c:v>7436.3</c:v>
                </c:pt>
                <c:pt idx="10">
                  <c:v>7435.5333333333338</c:v>
                </c:pt>
                <c:pt idx="11">
                  <c:v>7434.7666666666664</c:v>
                </c:pt>
                <c:pt idx="12">
                  <c:v>7434</c:v>
                </c:pt>
                <c:pt idx="13">
                  <c:v>7432.5</c:v>
                </c:pt>
                <c:pt idx="14">
                  <c:v>7431</c:v>
                </c:pt>
                <c:pt idx="15">
                  <c:v>7429.9</c:v>
                </c:pt>
                <c:pt idx="16">
                  <c:v>7427.4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B9-482A-B295-CDEEDAE3C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97024"/>
        <c:axId val="125298944"/>
      </c:scatterChart>
      <c:valAx>
        <c:axId val="125297024"/>
        <c:scaling>
          <c:orientation val="minMax"/>
          <c:max val="36"/>
          <c:min val="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 °c</a:t>
                </a:r>
              </a:p>
            </c:rich>
          </c:tx>
          <c:layout>
            <c:manualLayout>
              <c:xMode val="edge"/>
              <c:yMode val="edge"/>
              <c:x val="0.94044817077374954"/>
              <c:y val="0.808409183509101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5298944"/>
        <c:crossesAt val="7420"/>
        <c:crossBetween val="midCat"/>
        <c:majorUnit val="1"/>
        <c:minorUnit val="0.5"/>
      </c:valAx>
      <c:valAx>
        <c:axId val="125298944"/>
        <c:scaling>
          <c:orientation val="minMax"/>
          <c:max val="7450"/>
          <c:min val="74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Peso del Picnómetro  con agua ( grs )</a:t>
                </a:r>
              </a:p>
            </c:rich>
          </c:tx>
          <c:layout>
            <c:manualLayout>
              <c:xMode val="edge"/>
              <c:yMode val="edge"/>
              <c:x val="4.8483344135398414E-3"/>
              <c:y val="0.13105129006888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5297024"/>
        <c:crossesAt val="15"/>
        <c:crossBetween val="midCat"/>
        <c:majorUnit val="3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ES"/>
              <a:t>CURVAS PRESION - PENETRACION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Humedad Natural</c:v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CB6-4439-98B6-B29DFA586CF0}"/>
            </c:ext>
          </c:extLst>
        </c:ser>
        <c:ser>
          <c:idx val="2"/>
          <c:order val="1"/>
          <c:tx>
            <c:v>Sumergido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CB6-4439-98B6-B29DFA58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3616"/>
        <c:axId val="126309888"/>
      </c:scatterChart>
      <c:valAx>
        <c:axId val="126303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126309888"/>
        <c:crosses val="autoZero"/>
        <c:crossBetween val="midCat"/>
      </c:valAx>
      <c:valAx>
        <c:axId val="12630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O"/>
          </a:p>
        </c:txPr>
        <c:crossAx val="126303616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569696869652299"/>
          <c:y val="5.8394318357264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2784922593395529E-2"/>
          <c:y val="0.13868613138686794"/>
          <c:w val="0.88291275667640667"/>
          <c:h val="0.70802919708029965"/>
        </c:manualLayout>
      </c:layout>
      <c:scatterChart>
        <c:scatterStyle val="smoothMarker"/>
        <c:varyColors val="0"/>
        <c:ser>
          <c:idx val="0"/>
          <c:order val="0"/>
          <c:tx>
            <c:v>Expansión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'CBR INALTERADO '!$C$65:$C$69</c:f>
              <c:numCache>
                <c:formatCode>0</c:formatCode>
                <c:ptCount val="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'CBR INALTERADO '!$D$65:$D$69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78-42AA-B478-27C68981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7808"/>
        <c:axId val="124889728"/>
      </c:scatterChart>
      <c:valAx>
        <c:axId val="124887808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889728"/>
        <c:crosses val="autoZero"/>
        <c:crossBetween val="midCat"/>
      </c:valAx>
      <c:valAx>
        <c:axId val="1248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887808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Especificación INVIAS BG-1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GRANULOMETRIA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Lit>
              <c:formatCode>General</c:formatCode>
              <c:ptCount val="8"/>
              <c:pt idx="0">
                <c:v>37.5</c:v>
              </c:pt>
              <c:pt idx="1">
                <c:v>25</c:v>
              </c:pt>
              <c:pt idx="2">
                <c:v>19</c:v>
              </c:pt>
              <c:pt idx="3">
                <c:v>9.5</c:v>
              </c:pt>
              <c:pt idx="4">
                <c:v>4.75</c:v>
              </c:pt>
              <c:pt idx="5">
                <c:v>2</c:v>
              </c:pt>
              <c:pt idx="6">
                <c:v>0.42500000000000032</c:v>
              </c:pt>
              <c:pt idx="7">
                <c:v>7.5000000000000011E-2</c:v>
              </c:pt>
            </c:numLit>
          </c:xVal>
          <c:y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25E7-40FA-BB44-60C33BFD5F0A}"/>
            </c:ext>
          </c:extLst>
        </c:ser>
        <c:ser>
          <c:idx val="1"/>
          <c:order val="1"/>
          <c:tx>
            <c:v>mínimo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Lit>
              <c:formatCode>General</c:formatCode>
              <c:ptCount val="8"/>
              <c:pt idx="0">
                <c:v>37.5</c:v>
              </c:pt>
              <c:pt idx="1">
                <c:v>25</c:v>
              </c:pt>
              <c:pt idx="2">
                <c:v>19</c:v>
              </c:pt>
              <c:pt idx="3">
                <c:v>9.5</c:v>
              </c:pt>
              <c:pt idx="4">
                <c:v>4.75</c:v>
              </c:pt>
              <c:pt idx="5">
                <c:v>2</c:v>
              </c:pt>
              <c:pt idx="6">
                <c:v>0.42500000000000032</c:v>
              </c:pt>
              <c:pt idx="7">
                <c:v>7.5000000000000011E-2</c:v>
              </c:pt>
            </c:numLit>
          </c:xVal>
          <c:yVal>
            <c:numLit>
              <c:formatCode>General</c:formatCode>
              <c:ptCount val="8"/>
              <c:pt idx="0">
                <c:v>100</c:v>
              </c:pt>
              <c:pt idx="1">
                <c:v>70</c:v>
              </c:pt>
              <c:pt idx="2">
                <c:v>60</c:v>
              </c:pt>
              <c:pt idx="3">
                <c:v>45</c:v>
              </c:pt>
              <c:pt idx="4">
                <c:v>30</c:v>
              </c:pt>
              <c:pt idx="5">
                <c:v>20</c:v>
              </c:pt>
              <c:pt idx="6">
                <c:v>10</c:v>
              </c:pt>
              <c:pt idx="7">
                <c:v>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25E7-40FA-BB44-60C33BFD5F0A}"/>
            </c:ext>
          </c:extLst>
        </c:ser>
        <c:ser>
          <c:idx val="2"/>
          <c:order val="2"/>
          <c:tx>
            <c:v>máximo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Lit>
              <c:formatCode>General</c:formatCode>
              <c:ptCount val="8"/>
              <c:pt idx="0">
                <c:v>37.5</c:v>
              </c:pt>
              <c:pt idx="1">
                <c:v>25</c:v>
              </c:pt>
              <c:pt idx="2">
                <c:v>19</c:v>
              </c:pt>
              <c:pt idx="3">
                <c:v>9.5</c:v>
              </c:pt>
              <c:pt idx="4">
                <c:v>4.75</c:v>
              </c:pt>
              <c:pt idx="5">
                <c:v>2</c:v>
              </c:pt>
              <c:pt idx="6">
                <c:v>0.42500000000000032</c:v>
              </c:pt>
              <c:pt idx="7">
                <c:v>7.5000000000000011E-2</c:v>
              </c:pt>
            </c:numLit>
          </c:xVal>
          <c:yVal>
            <c:numLit>
              <c:formatCode>General</c:formatCode>
              <c:ptCount val="8"/>
              <c:pt idx="0">
                <c:v>100</c:v>
              </c:pt>
              <c:pt idx="1">
                <c:v>100</c:v>
              </c:pt>
              <c:pt idx="2">
                <c:v>90</c:v>
              </c:pt>
              <c:pt idx="3">
                <c:v>75</c:v>
              </c:pt>
              <c:pt idx="4">
                <c:v>60</c:v>
              </c:pt>
              <c:pt idx="5">
                <c:v>45</c:v>
              </c:pt>
              <c:pt idx="6">
                <c:v>30</c:v>
              </c:pt>
              <c:pt idx="7">
                <c:v>15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5E7-40FA-BB44-60C33BFD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577664"/>
        <c:axId val="126600704"/>
      </c:scatterChart>
      <c:valAx>
        <c:axId val="126577664"/>
        <c:scaling>
          <c:logBase val="10"/>
          <c:orientation val="maxMin"/>
          <c:max val="100"/>
          <c:min val="1.0000000000000005E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m.m.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600704"/>
        <c:crossesAt val="0"/>
        <c:crossBetween val="midCat"/>
        <c:minorUnit val="10"/>
      </c:valAx>
      <c:valAx>
        <c:axId val="12660070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%Pasa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577664"/>
        <c:crossesAt val="100"/>
        <c:crossBetween val="midCat"/>
        <c:majorUnit val="10"/>
        <c:min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paperSize="9" orientation="landscape" horizontalDpi="360" verticalDpi="36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Especificación Mupio Cali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MIN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Lit>
              <c:formatCode>General</c:formatCode>
              <c:ptCount val="9"/>
              <c:pt idx="0">
                <c:v>50</c:v>
              </c:pt>
              <c:pt idx="1">
                <c:v>37.5</c:v>
              </c:pt>
              <c:pt idx="2">
                <c:v>25</c:v>
              </c:pt>
              <c:pt idx="3">
                <c:v>19</c:v>
              </c:pt>
              <c:pt idx="4">
                <c:v>9.5</c:v>
              </c:pt>
              <c:pt idx="5">
                <c:v>4.75</c:v>
              </c:pt>
              <c:pt idx="6">
                <c:v>2</c:v>
              </c:pt>
              <c:pt idx="7">
                <c:v>0.42500000000000032</c:v>
              </c:pt>
              <c:pt idx="8">
                <c:v>7.5000000000000011E-2</c:v>
              </c:pt>
            </c:numLit>
          </c:xVal>
          <c:yVal>
            <c:numLit>
              <c:formatCode>General</c:formatCode>
              <c:ptCount val="9"/>
              <c:pt idx="0">
                <c:v>100</c:v>
              </c:pt>
              <c:pt idx="1">
                <c:v>70</c:v>
              </c:pt>
              <c:pt idx="2">
                <c:v>55</c:v>
              </c:pt>
              <c:pt idx="3">
                <c:v>50</c:v>
              </c:pt>
              <c:pt idx="4">
                <c:v>40</c:v>
              </c:pt>
              <c:pt idx="5">
                <c:v>30</c:v>
              </c:pt>
              <c:pt idx="6">
                <c:v>20</c:v>
              </c:pt>
              <c:pt idx="7">
                <c:v>10</c:v>
              </c:pt>
              <c:pt idx="8">
                <c:v>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4B6-4968-8D72-CFB2C954CBCA}"/>
            </c:ext>
          </c:extLst>
        </c:ser>
        <c:ser>
          <c:idx val="1"/>
          <c:order val="1"/>
          <c:tx>
            <c:v>MAX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Lit>
              <c:formatCode>General</c:formatCode>
              <c:ptCount val="9"/>
              <c:pt idx="0">
                <c:v>50</c:v>
              </c:pt>
              <c:pt idx="1">
                <c:v>37.5</c:v>
              </c:pt>
              <c:pt idx="2">
                <c:v>25</c:v>
              </c:pt>
              <c:pt idx="3">
                <c:v>19</c:v>
              </c:pt>
              <c:pt idx="4">
                <c:v>9.5</c:v>
              </c:pt>
              <c:pt idx="5">
                <c:v>4.75</c:v>
              </c:pt>
              <c:pt idx="6">
                <c:v>2</c:v>
              </c:pt>
              <c:pt idx="7">
                <c:v>0.42500000000000032</c:v>
              </c:pt>
              <c:pt idx="8">
                <c:v>7.5000000000000011E-2</c:v>
              </c:pt>
            </c:numLit>
          </c:xVal>
          <c:yVal>
            <c:numLit>
              <c:formatCode>General</c:formatCode>
              <c:ptCount val="9"/>
              <c:pt idx="0">
                <c:v>100</c:v>
              </c:pt>
              <c:pt idx="1">
                <c:v>100</c:v>
              </c:pt>
              <c:pt idx="2">
                <c:v>85</c:v>
              </c:pt>
              <c:pt idx="3">
                <c:v>80</c:v>
              </c:pt>
              <c:pt idx="4">
                <c:v>70</c:v>
              </c:pt>
              <c:pt idx="5">
                <c:v>60</c:v>
              </c:pt>
              <c:pt idx="6">
                <c:v>50</c:v>
              </c:pt>
              <c:pt idx="7">
                <c:v>30</c:v>
              </c:pt>
              <c:pt idx="8">
                <c:v>15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84B6-4968-8D72-CFB2C954CBCA}"/>
            </c:ext>
          </c:extLst>
        </c:ser>
        <c:ser>
          <c:idx val="2"/>
          <c:order val="2"/>
          <c:tx>
            <c:v>% PASA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Lit>
              <c:formatCode>General</c:formatCode>
              <c:ptCount val="9"/>
              <c:pt idx="0">
                <c:v>50</c:v>
              </c:pt>
              <c:pt idx="1">
                <c:v>37.5</c:v>
              </c:pt>
              <c:pt idx="2">
                <c:v>25</c:v>
              </c:pt>
              <c:pt idx="3">
                <c:v>19</c:v>
              </c:pt>
              <c:pt idx="4">
                <c:v>9.5</c:v>
              </c:pt>
              <c:pt idx="5">
                <c:v>4.75</c:v>
              </c:pt>
              <c:pt idx="6">
                <c:v>2</c:v>
              </c:pt>
              <c:pt idx="7">
                <c:v>0.42500000000000032</c:v>
              </c:pt>
              <c:pt idx="8">
                <c:v>7.5000000000000011E-2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84B6-4968-8D72-CFB2C954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2064"/>
        <c:axId val="126726912"/>
      </c:scatterChart>
      <c:valAx>
        <c:axId val="126712064"/>
        <c:scaling>
          <c:logBase val="10"/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m.m.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726912"/>
        <c:crosses val="autoZero"/>
        <c:crossBetween val="midCat"/>
      </c:valAx>
      <c:valAx>
        <c:axId val="126726912"/>
        <c:scaling>
          <c:orientation val="minMax"/>
          <c:max val="1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Pasa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6712064"/>
        <c:crossesAt val="10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60" verticalDpi="36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jpeg"/><Relationship Id="rId1" Type="http://schemas.openxmlformats.org/officeDocument/2006/relationships/chart" Target="../charts/chart4.xml"/><Relationship Id="rId4" Type="http://schemas.openxmlformats.org/officeDocument/2006/relationships/chart" Target="../charts/chart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12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1.jpe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72768</xdr:colOff>
      <xdr:row>0</xdr:row>
      <xdr:rowOff>56887</xdr:rowOff>
    </xdr:from>
    <xdr:to>
      <xdr:col>0</xdr:col>
      <xdr:colOff>1654970</xdr:colOff>
      <xdr:row>3</xdr:row>
      <xdr:rowOff>119062</xdr:rowOff>
    </xdr:to>
    <xdr:pic>
      <xdr:nvPicPr>
        <xdr:cNvPr id="5" name="Picture 3" descr="UMV_CABEZO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2768" y="56887"/>
          <a:ext cx="1582202" cy="1038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47625</xdr:rowOff>
    </xdr:from>
    <xdr:to>
      <xdr:col>2</xdr:col>
      <xdr:colOff>285751</xdr:colOff>
      <xdr:row>4</xdr:row>
      <xdr:rowOff>142874</xdr:rowOff>
    </xdr:to>
    <xdr:pic>
      <xdr:nvPicPr>
        <xdr:cNvPr id="3" name="Picture 3" descr="UMV_CABEZOT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28576" y="47625"/>
          <a:ext cx="116205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304800</xdr:colOff>
      <xdr:row>57</xdr:row>
      <xdr:rowOff>47625</xdr:rowOff>
    </xdr:from>
    <xdr:to>
      <xdr:col>19</xdr:col>
      <xdr:colOff>157481</xdr:colOff>
      <xdr:row>59</xdr:row>
      <xdr:rowOff>142875</xdr:rowOff>
    </xdr:to>
    <xdr:pic>
      <xdr:nvPicPr>
        <xdr:cNvPr id="4" name="3 Imagen" descr="aaa-0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0700" y="14297025"/>
          <a:ext cx="144018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38100</xdr:rowOff>
    </xdr:from>
    <xdr:to>
      <xdr:col>2</xdr:col>
      <xdr:colOff>638175</xdr:colOff>
      <xdr:row>3</xdr:row>
      <xdr:rowOff>133350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04800" y="219075"/>
          <a:ext cx="8382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16598</xdr:colOff>
      <xdr:row>1</xdr:row>
      <xdr:rowOff>23677</xdr:rowOff>
    </xdr:from>
    <xdr:to>
      <xdr:col>1</xdr:col>
      <xdr:colOff>654392</xdr:colOff>
      <xdr:row>3</xdr:row>
      <xdr:rowOff>190500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283298" y="214177"/>
          <a:ext cx="637794" cy="547823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74921</xdr:colOff>
      <xdr:row>12</xdr:row>
      <xdr:rowOff>10955</xdr:rowOff>
    </xdr:from>
    <xdr:to>
      <xdr:col>11</xdr:col>
      <xdr:colOff>273855</xdr:colOff>
      <xdr:row>14</xdr:row>
      <xdr:rowOff>96952</xdr:rowOff>
    </xdr:to>
    <xdr:pic>
      <xdr:nvPicPr>
        <xdr:cNvPr id="3" name="3 Imagen" descr="logo bogota mejor para todos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89609" y="2523174"/>
          <a:ext cx="841871" cy="324122"/>
        </a:xfrm>
        <a:prstGeom prst="rect">
          <a:avLst/>
        </a:prstGeom>
      </xdr:spPr>
    </xdr:pic>
    <xdr:clientData/>
  </xdr:twoCellAnchor>
  <xdr:twoCellAnchor editAs="oneCell">
    <xdr:from>
      <xdr:col>21</xdr:col>
      <xdr:colOff>96954</xdr:colOff>
      <xdr:row>12</xdr:row>
      <xdr:rowOff>8506</xdr:rowOff>
    </xdr:from>
    <xdr:to>
      <xdr:col>23</xdr:col>
      <xdr:colOff>295889</xdr:colOff>
      <xdr:row>14</xdr:row>
      <xdr:rowOff>94503</xdr:rowOff>
    </xdr:to>
    <xdr:pic>
      <xdr:nvPicPr>
        <xdr:cNvPr id="4" name="3 Imagen" descr="logo bogota mejor para todos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45517" y="2520725"/>
          <a:ext cx="841872" cy="324122"/>
        </a:xfrm>
        <a:prstGeom prst="rect">
          <a:avLst/>
        </a:prstGeom>
      </xdr:spPr>
    </xdr:pic>
    <xdr:clientData/>
  </xdr:twoCellAnchor>
  <xdr:twoCellAnchor>
    <xdr:from>
      <xdr:col>13</xdr:col>
      <xdr:colOff>20935</xdr:colOff>
      <xdr:row>1</xdr:row>
      <xdr:rowOff>20412</xdr:rowOff>
    </xdr:from>
    <xdr:to>
      <xdr:col>13</xdr:col>
      <xdr:colOff>658729</xdr:colOff>
      <xdr:row>3</xdr:row>
      <xdr:rowOff>187235</xdr:rowOff>
    </xdr:to>
    <xdr:pic>
      <xdr:nvPicPr>
        <xdr:cNvPr id="5" name="Picture 3" descr="UMV_CABEZOT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768195" y="210912"/>
          <a:ext cx="637794" cy="547823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16598</xdr:colOff>
      <xdr:row>17</xdr:row>
      <xdr:rowOff>23677</xdr:rowOff>
    </xdr:from>
    <xdr:to>
      <xdr:col>1</xdr:col>
      <xdr:colOff>654392</xdr:colOff>
      <xdr:row>19</xdr:row>
      <xdr:rowOff>190500</xdr:rowOff>
    </xdr:to>
    <xdr:pic>
      <xdr:nvPicPr>
        <xdr:cNvPr id="6" name="Picture 3" descr="UMV_CABEZOT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283298" y="3216457"/>
          <a:ext cx="637794" cy="532583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95329</xdr:colOff>
      <xdr:row>28</xdr:row>
      <xdr:rowOff>10955</xdr:rowOff>
    </xdr:from>
    <xdr:ext cx="852078" cy="330925"/>
    <xdr:pic>
      <xdr:nvPicPr>
        <xdr:cNvPr id="7" name="3 Imagen" descr="logo bogota mejor para todos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10017" y="5487830"/>
          <a:ext cx="852078" cy="330925"/>
        </a:xfrm>
        <a:prstGeom prst="rect">
          <a:avLst/>
        </a:prstGeom>
      </xdr:spPr>
    </xdr:pic>
    <xdr:clientData/>
  </xdr:oneCellAnchor>
  <xdr:oneCellAnchor>
    <xdr:from>
      <xdr:col>21</xdr:col>
      <xdr:colOff>96958</xdr:colOff>
      <xdr:row>28</xdr:row>
      <xdr:rowOff>8506</xdr:rowOff>
    </xdr:from>
    <xdr:ext cx="852078" cy="330925"/>
    <xdr:pic>
      <xdr:nvPicPr>
        <xdr:cNvPr id="8" name="3 Imagen" descr="logo bogota mejor para todos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45521" y="5485381"/>
          <a:ext cx="852078" cy="330925"/>
        </a:xfrm>
        <a:prstGeom prst="rect">
          <a:avLst/>
        </a:prstGeom>
      </xdr:spPr>
    </xdr:pic>
    <xdr:clientData/>
  </xdr:oneCellAnchor>
  <xdr:twoCellAnchor>
    <xdr:from>
      <xdr:col>13</xdr:col>
      <xdr:colOff>20935</xdr:colOff>
      <xdr:row>17</xdr:row>
      <xdr:rowOff>20412</xdr:rowOff>
    </xdr:from>
    <xdr:to>
      <xdr:col>13</xdr:col>
      <xdr:colOff>658729</xdr:colOff>
      <xdr:row>19</xdr:row>
      <xdr:rowOff>187235</xdr:rowOff>
    </xdr:to>
    <xdr:pic>
      <xdr:nvPicPr>
        <xdr:cNvPr id="9" name="Picture 3" descr="UMV_CABEZOTE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768195" y="3213192"/>
          <a:ext cx="637794" cy="532583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8053</xdr:colOff>
      <xdr:row>0</xdr:row>
      <xdr:rowOff>38100</xdr:rowOff>
    </xdr:from>
    <xdr:to>
      <xdr:col>4</xdr:col>
      <xdr:colOff>166921</xdr:colOff>
      <xdr:row>3</xdr:row>
      <xdr:rowOff>158025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553" y="38100"/>
          <a:ext cx="730368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45720</xdr:rowOff>
    </xdr:from>
    <xdr:to>
      <xdr:col>1</xdr:col>
      <xdr:colOff>929640</xdr:colOff>
      <xdr:row>3</xdr:row>
      <xdr:rowOff>99060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37160" y="129540"/>
          <a:ext cx="777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19</xdr:row>
      <xdr:rowOff>95250</xdr:rowOff>
    </xdr:from>
    <xdr:to>
      <xdr:col>8</xdr:col>
      <xdr:colOff>428625</xdr:colOff>
      <xdr:row>44</xdr:row>
      <xdr:rowOff>21166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324874</xdr:colOff>
      <xdr:row>0</xdr:row>
      <xdr:rowOff>40216</xdr:rowOff>
    </xdr:from>
    <xdr:to>
      <xdr:col>1</xdr:col>
      <xdr:colOff>1523999</xdr:colOff>
      <xdr:row>3</xdr:row>
      <xdr:rowOff>154516</xdr:rowOff>
    </xdr:to>
    <xdr:pic>
      <xdr:nvPicPr>
        <xdr:cNvPr id="3" name="Picture 3" descr="UMV_CABEZOT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989" t="17061" r="43323"/>
        <a:stretch>
          <a:fillRect/>
        </a:stretch>
      </xdr:blipFill>
      <xdr:spPr bwMode="auto">
        <a:xfrm>
          <a:off x="1171541" y="40216"/>
          <a:ext cx="1199125" cy="992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53</xdr:row>
      <xdr:rowOff>76200</xdr:rowOff>
    </xdr:from>
    <xdr:to>
      <xdr:col>8</xdr:col>
      <xdr:colOff>37059</xdr:colOff>
      <xdr:row>56</xdr:row>
      <xdr:rowOff>93890</xdr:rowOff>
    </xdr:to>
    <xdr:pic>
      <xdr:nvPicPr>
        <xdr:cNvPr id="4" name="7 Imagen" descr="aaa-01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67600" y="9553575"/>
          <a:ext cx="1446760" cy="589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295275</xdr:colOff>
      <xdr:row>35</xdr:row>
      <xdr:rowOff>123826</xdr:rowOff>
    </xdr:from>
    <xdr:to>
      <xdr:col>17</xdr:col>
      <xdr:colOff>85725</xdr:colOff>
      <xdr:row>53</xdr:row>
      <xdr:rowOff>133351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228600</xdr:rowOff>
    </xdr:from>
    <xdr:to>
      <xdr:col>0</xdr:col>
      <xdr:colOff>0</xdr:colOff>
      <xdr:row>52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63</xdr:row>
      <xdr:rowOff>9525</xdr:rowOff>
    </xdr:from>
    <xdr:to>
      <xdr:col>13</xdr:col>
      <xdr:colOff>400050</xdr:colOff>
      <xdr:row>71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28</xdr:row>
      <xdr:rowOff>180975</xdr:rowOff>
    </xdr:from>
    <xdr:to>
      <xdr:col>14</xdr:col>
      <xdr:colOff>0</xdr:colOff>
      <xdr:row>50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50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50</xdr:row>
      <xdr:rowOff>9525</xdr:rowOff>
    </xdr:from>
    <xdr:to>
      <xdr:col>14</xdr:col>
      <xdr:colOff>0</xdr:colOff>
      <xdr:row>76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</xdr:colOff>
      <xdr:row>0</xdr:row>
      <xdr:rowOff>47625</xdr:rowOff>
    </xdr:from>
    <xdr:to>
      <xdr:col>2</xdr:col>
      <xdr:colOff>167719</xdr:colOff>
      <xdr:row>3</xdr:row>
      <xdr:rowOff>142875</xdr:rowOff>
    </xdr:to>
    <xdr:pic>
      <xdr:nvPicPr>
        <xdr:cNvPr id="7" name="Picture 3" descr="UMV_CABEZOTE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2989" t="17061" r="43323"/>
        <a:stretch>
          <a:fillRect/>
        </a:stretch>
      </xdr:blipFill>
      <xdr:spPr bwMode="auto">
        <a:xfrm>
          <a:off x="6" y="47625"/>
          <a:ext cx="1167838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500062</xdr:colOff>
      <xdr:row>34</xdr:row>
      <xdr:rowOff>23815</xdr:rowOff>
    </xdr:from>
    <xdr:to>
      <xdr:col>3</xdr:col>
      <xdr:colOff>71438</xdr:colOff>
      <xdr:row>45</xdr:row>
      <xdr:rowOff>142875</xdr:rowOff>
    </xdr:to>
    <xdr:sp macro="" textlink="">
      <xdr:nvSpPr>
        <xdr:cNvPr id="9" name="8 Cilindr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500062" y="6874195"/>
          <a:ext cx="1102996" cy="1841180"/>
        </a:xfrm>
        <a:prstGeom prst="ca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492672</xdr:colOff>
      <xdr:row>36</xdr:row>
      <xdr:rowOff>78828</xdr:rowOff>
    </xdr:from>
    <xdr:to>
      <xdr:col>3</xdr:col>
      <xdr:colOff>65690</xdr:colOff>
      <xdr:row>37</xdr:row>
      <xdr:rowOff>0</xdr:rowOff>
    </xdr:to>
    <xdr:sp macro="" textlink="">
      <xdr:nvSpPr>
        <xdr:cNvPr id="10" name="9 Forma libre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492672" y="7249248"/>
          <a:ext cx="1104638" cy="81192"/>
        </a:xfrm>
        <a:custGeom>
          <a:avLst/>
          <a:gdLst>
            <a:gd name="connsiteX0" fmla="*/ 0 w 1064173"/>
            <a:gd name="connsiteY0" fmla="*/ 0 h 52552"/>
            <a:gd name="connsiteX1" fmla="*/ 551794 w 1064173"/>
            <a:gd name="connsiteY1" fmla="*/ 52552 h 52552"/>
            <a:gd name="connsiteX2" fmla="*/ 1064173 w 1064173"/>
            <a:gd name="connsiteY2" fmla="*/ 0 h 52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64173" h="52552">
              <a:moveTo>
                <a:pt x="0" y="0"/>
              </a:moveTo>
              <a:cubicBezTo>
                <a:pt x="187216" y="26276"/>
                <a:pt x="374432" y="52552"/>
                <a:pt x="551794" y="52552"/>
              </a:cubicBezTo>
              <a:cubicBezTo>
                <a:pt x="729156" y="52552"/>
                <a:pt x="901044" y="28466"/>
                <a:pt x="1064173" y="0"/>
              </a:cubicBezTo>
            </a:path>
          </a:pathLst>
        </a:cu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480848</xdr:colOff>
      <xdr:row>43</xdr:row>
      <xdr:rowOff>99848</xdr:rowOff>
    </xdr:from>
    <xdr:to>
      <xdr:col>3</xdr:col>
      <xdr:colOff>53866</xdr:colOff>
      <xdr:row>44</xdr:row>
      <xdr:rowOff>34157</xdr:rowOff>
    </xdr:to>
    <xdr:sp macro="" textlink="">
      <xdr:nvSpPr>
        <xdr:cNvPr id="11" name="10 Forma libre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480848" y="8367548"/>
          <a:ext cx="1104638" cy="86709"/>
        </a:xfrm>
        <a:custGeom>
          <a:avLst/>
          <a:gdLst>
            <a:gd name="connsiteX0" fmla="*/ 0 w 1064173"/>
            <a:gd name="connsiteY0" fmla="*/ 0 h 52552"/>
            <a:gd name="connsiteX1" fmla="*/ 551794 w 1064173"/>
            <a:gd name="connsiteY1" fmla="*/ 52552 h 52552"/>
            <a:gd name="connsiteX2" fmla="*/ 1064173 w 1064173"/>
            <a:gd name="connsiteY2" fmla="*/ 0 h 52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64173" h="52552">
              <a:moveTo>
                <a:pt x="0" y="0"/>
              </a:moveTo>
              <a:cubicBezTo>
                <a:pt x="187216" y="26276"/>
                <a:pt x="374432" y="52552"/>
                <a:pt x="551794" y="52552"/>
              </a:cubicBezTo>
              <a:cubicBezTo>
                <a:pt x="729156" y="52552"/>
                <a:pt x="901044" y="28466"/>
                <a:pt x="1064173" y="0"/>
              </a:cubicBezTo>
            </a:path>
          </a:pathLst>
        </a:cu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457200</xdr:colOff>
      <xdr:row>52</xdr:row>
      <xdr:rowOff>55417</xdr:rowOff>
    </xdr:from>
    <xdr:to>
      <xdr:col>13</xdr:col>
      <xdr:colOff>678872</xdr:colOff>
      <xdr:row>55</xdr:row>
      <xdr:rowOff>152399</xdr:rowOff>
    </xdr:to>
    <xdr:pic>
      <xdr:nvPicPr>
        <xdr:cNvPr id="12" name="11 Imagen" descr="aaa-0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59236" y="12787744"/>
          <a:ext cx="1544781" cy="588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0.34098</cdr:x>
      <cdr:y>0.02016</cdr:y>
    </cdr:from>
    <cdr:to>
      <cdr:x>0.34098</cdr:x>
      <cdr:y>0.02016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261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66674</xdr:rowOff>
    </xdr:from>
    <xdr:to>
      <xdr:col>1</xdr:col>
      <xdr:colOff>569255</xdr:colOff>
      <xdr:row>3</xdr:row>
      <xdr:rowOff>114299</xdr:rowOff>
    </xdr:to>
    <xdr:pic>
      <xdr:nvPicPr>
        <xdr:cNvPr id="4" name="Picture 3" descr="UMV_CABEZOT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2900" y="66674"/>
          <a:ext cx="109313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51</xdr:row>
      <xdr:rowOff>152400</xdr:rowOff>
    </xdr:from>
    <xdr:to>
      <xdr:col>10</xdr:col>
      <xdr:colOff>40005</xdr:colOff>
      <xdr:row>51</xdr:row>
      <xdr:rowOff>647700</xdr:rowOff>
    </xdr:to>
    <xdr:pic>
      <xdr:nvPicPr>
        <xdr:cNvPr id="5" name="4 Imagen" descr="aaa-0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10648950"/>
          <a:ext cx="144018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0</xdr:row>
      <xdr:rowOff>24765</xdr:rowOff>
    </xdr:from>
    <xdr:to>
      <xdr:col>1</xdr:col>
      <xdr:colOff>523875</xdr:colOff>
      <xdr:row>2</xdr:row>
      <xdr:rowOff>133350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65760" y="24765"/>
          <a:ext cx="129159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27</xdr:row>
      <xdr:rowOff>85725</xdr:rowOff>
    </xdr:from>
    <xdr:to>
      <xdr:col>7</xdr:col>
      <xdr:colOff>666750</xdr:colOff>
      <xdr:row>44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2" name="Imagen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3" name="Imagen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5" name="Imagen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6" name="Imagen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2" name="Imagen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3" name="Imagen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6" name="Imagen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8" name="Imagen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29" name="Imagen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30" name="Imagen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31" name="Imagen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32" name="Imagen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0</xdr:colOff>
      <xdr:row>9</xdr:row>
      <xdr:rowOff>104775</xdr:rowOff>
    </xdr:from>
    <xdr:to>
      <xdr:col>36</xdr:col>
      <xdr:colOff>0</xdr:colOff>
      <xdr:row>13</xdr:row>
      <xdr:rowOff>0</xdr:rowOff>
    </xdr:to>
    <xdr:pic>
      <xdr:nvPicPr>
        <xdr:cNvPr id="33" name="Imagen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774775" y="2009775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</xdr:row>
      <xdr:rowOff>28574</xdr:rowOff>
    </xdr:from>
    <xdr:to>
      <xdr:col>2</xdr:col>
      <xdr:colOff>466725</xdr:colOff>
      <xdr:row>3</xdr:row>
      <xdr:rowOff>142874</xdr:rowOff>
    </xdr:to>
    <xdr:pic>
      <xdr:nvPicPr>
        <xdr:cNvPr id="34" name="Picture 3" descr="UMV_CABEZOT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2989" t="17061" r="43323"/>
        <a:stretch>
          <a:fillRect/>
        </a:stretch>
      </xdr:blipFill>
      <xdr:spPr bwMode="auto">
        <a:xfrm>
          <a:off x="228600" y="142874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27</xdr:row>
      <xdr:rowOff>7620</xdr:rowOff>
    </xdr:from>
    <xdr:to>
      <xdr:col>11</xdr:col>
      <xdr:colOff>495300</xdr:colOff>
      <xdr:row>49</xdr:row>
      <xdr:rowOff>114300</xdr:rowOff>
    </xdr:to>
    <xdr:graphicFrame macro="">
      <xdr:nvGraphicFramePr>
        <xdr:cNvPr id="2" name="Chart 2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28</xdr:row>
      <xdr:rowOff>95250</xdr:rowOff>
    </xdr:from>
    <xdr:to>
      <xdr:col>3</xdr:col>
      <xdr:colOff>341048</xdr:colOff>
      <xdr:row>30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893570" y="6602730"/>
          <a:ext cx="283898" cy="1638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3/4"</a:t>
          </a:r>
        </a:p>
      </xdr:txBody>
    </xdr:sp>
    <xdr:clientData/>
  </xdr:twoCellAnchor>
  <xdr:twoCellAnchor>
    <xdr:from>
      <xdr:col>3</xdr:col>
      <xdr:colOff>312420</xdr:colOff>
      <xdr:row>28</xdr:row>
      <xdr:rowOff>85725</xdr:rowOff>
    </xdr:from>
    <xdr:to>
      <xdr:col>4</xdr:col>
      <xdr:colOff>171535</xdr:colOff>
      <xdr:row>29</xdr:row>
      <xdr:rowOff>85725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2148840" y="6593205"/>
          <a:ext cx="331555" cy="129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700" b="0" i="0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"</a:t>
          </a:r>
        </a:p>
      </xdr:txBody>
    </xdr:sp>
    <xdr:clientData/>
  </xdr:twoCellAnchor>
  <xdr:twoCellAnchor>
    <xdr:from>
      <xdr:col>4</xdr:col>
      <xdr:colOff>169545</xdr:colOff>
      <xdr:row>28</xdr:row>
      <xdr:rowOff>85725</xdr:rowOff>
    </xdr:from>
    <xdr:to>
      <xdr:col>5</xdr:col>
      <xdr:colOff>312420</xdr:colOff>
      <xdr:row>29</xdr:row>
      <xdr:rowOff>85725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2478405" y="6593205"/>
          <a:ext cx="394335" cy="129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3/8"</a:t>
          </a:r>
        </a:p>
      </xdr:txBody>
    </xdr:sp>
    <xdr:clientData/>
  </xdr:twoCellAnchor>
  <xdr:twoCellAnchor>
    <xdr:from>
      <xdr:col>5</xdr:col>
      <xdr:colOff>350520</xdr:colOff>
      <xdr:row>28</xdr:row>
      <xdr:rowOff>104775</xdr:rowOff>
    </xdr:from>
    <xdr:to>
      <xdr:col>5</xdr:col>
      <xdr:colOff>586740</xdr:colOff>
      <xdr:row>29</xdr:row>
      <xdr:rowOff>76200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>
          <a:spLocks noChangeArrowheads="1"/>
        </xdr:cNvSpPr>
      </xdr:nvSpPr>
      <xdr:spPr bwMode="auto">
        <a:xfrm>
          <a:off x="2910840" y="6612255"/>
          <a:ext cx="236220" cy="1009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Nº 4</a:t>
          </a:r>
        </a:p>
      </xdr:txBody>
    </xdr:sp>
    <xdr:clientData/>
  </xdr:twoCellAnchor>
  <xdr:twoCellAnchor>
    <xdr:from>
      <xdr:col>6</xdr:col>
      <xdr:colOff>302895</xdr:colOff>
      <xdr:row>28</xdr:row>
      <xdr:rowOff>95250</xdr:rowOff>
    </xdr:from>
    <xdr:to>
      <xdr:col>6</xdr:col>
      <xdr:colOff>605741</xdr:colOff>
      <xdr:row>29</xdr:row>
      <xdr:rowOff>104775</xdr:rowOff>
    </xdr:to>
    <xdr:sp macro="" textlink="">
      <xdr:nvSpPr>
        <xdr:cNvPr id="7" name="Text Box 29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>
          <a:spLocks noChangeArrowheads="1"/>
        </xdr:cNvSpPr>
      </xdr:nvSpPr>
      <xdr:spPr bwMode="auto">
        <a:xfrm>
          <a:off x="3556635" y="6602730"/>
          <a:ext cx="302846" cy="1390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Nº10</a:t>
          </a:r>
        </a:p>
      </xdr:txBody>
    </xdr:sp>
    <xdr:clientData/>
  </xdr:twoCellAnchor>
  <xdr:twoCellAnchor>
    <xdr:from>
      <xdr:col>7</xdr:col>
      <xdr:colOff>596265</xdr:colOff>
      <xdr:row>28</xdr:row>
      <xdr:rowOff>95250</xdr:rowOff>
    </xdr:from>
    <xdr:to>
      <xdr:col>8</xdr:col>
      <xdr:colOff>321945</xdr:colOff>
      <xdr:row>29</xdr:row>
      <xdr:rowOff>85725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>
          <a:spLocks noChangeArrowheads="1"/>
        </xdr:cNvSpPr>
      </xdr:nvSpPr>
      <xdr:spPr bwMode="auto">
        <a:xfrm>
          <a:off x="4497705" y="6602730"/>
          <a:ext cx="419100" cy="1200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Nº40</a:t>
          </a:r>
        </a:p>
      </xdr:txBody>
    </xdr:sp>
    <xdr:clientData/>
  </xdr:twoCellAnchor>
  <xdr:twoCellAnchor>
    <xdr:from>
      <xdr:col>8</xdr:col>
      <xdr:colOff>534670</xdr:colOff>
      <xdr:row>28</xdr:row>
      <xdr:rowOff>76200</xdr:rowOff>
    </xdr:from>
    <xdr:to>
      <xdr:col>9</xdr:col>
      <xdr:colOff>198120</xdr:colOff>
      <xdr:row>29</xdr:row>
      <xdr:rowOff>76200</xdr:rowOff>
    </xdr:to>
    <xdr:sp macro="" textlink="">
      <xdr:nvSpPr>
        <xdr:cNvPr id="9" name="Text Box 31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>
          <a:spLocks noChangeArrowheads="1"/>
        </xdr:cNvSpPr>
      </xdr:nvSpPr>
      <xdr:spPr bwMode="auto">
        <a:xfrm>
          <a:off x="5129530" y="6583680"/>
          <a:ext cx="356870" cy="1295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>
              <a:solidFill>
                <a:srgbClr val="000000"/>
              </a:solidFill>
              <a:latin typeface="Arial"/>
              <a:cs typeface="Arial"/>
            </a:rPr>
            <a:t>Nº 80</a:t>
          </a:r>
        </a:p>
        <a:p>
          <a:pPr algn="l" rtl="0">
            <a:defRPr sz="1000"/>
          </a:pPr>
          <a:endParaRPr lang="es-E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423546</xdr:colOff>
      <xdr:row>28</xdr:row>
      <xdr:rowOff>76200</xdr:rowOff>
    </xdr:from>
    <xdr:to>
      <xdr:col>10</xdr:col>
      <xdr:colOff>76143</xdr:colOff>
      <xdr:row>29</xdr:row>
      <xdr:rowOff>60325</xdr:rowOff>
    </xdr:to>
    <xdr:sp macro="" textlink="">
      <xdr:nvSpPr>
        <xdr:cNvPr id="10" name="Text Box 32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>
          <a:spLocks noChangeArrowheads="1"/>
        </xdr:cNvSpPr>
      </xdr:nvSpPr>
      <xdr:spPr bwMode="auto">
        <a:xfrm>
          <a:off x="5711826" y="6583680"/>
          <a:ext cx="414597" cy="1136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0" i="0" strike="noStrike" baseline="0">
              <a:solidFill>
                <a:srgbClr val="000000"/>
              </a:solidFill>
              <a:latin typeface="Arial"/>
              <a:cs typeface="Arial"/>
            </a:rPr>
            <a:t>Nº200</a:t>
          </a:r>
        </a:p>
      </xdr:txBody>
    </xdr:sp>
    <xdr:clientData/>
  </xdr:twoCellAnchor>
  <xdr:twoCellAnchor>
    <xdr:from>
      <xdr:col>14</xdr:col>
      <xdr:colOff>198120</xdr:colOff>
      <xdr:row>24</xdr:row>
      <xdr:rowOff>152400</xdr:rowOff>
    </xdr:from>
    <xdr:to>
      <xdr:col>16</xdr:col>
      <xdr:colOff>66691</xdr:colOff>
      <xdr:row>25</xdr:row>
      <xdr:rowOff>142875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9136380" y="5996940"/>
          <a:ext cx="981091" cy="180975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VERDADERO</a:t>
          </a:r>
        </a:p>
      </xdr:txBody>
    </xdr:sp>
    <xdr:clientData/>
  </xdr:twoCellAnchor>
  <xdr:twoCellAnchor>
    <xdr:from>
      <xdr:col>14</xdr:col>
      <xdr:colOff>28575</xdr:colOff>
      <xdr:row>22</xdr:row>
      <xdr:rowOff>114300</xdr:rowOff>
    </xdr:from>
    <xdr:to>
      <xdr:col>16</xdr:col>
      <xdr:colOff>226695</xdr:colOff>
      <xdr:row>24</xdr:row>
      <xdr:rowOff>85725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8966835" y="5204460"/>
          <a:ext cx="1310640" cy="72580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VERDADERO</a:t>
          </a:r>
        </a:p>
      </xdr:txBody>
    </xdr:sp>
    <xdr:clientData/>
  </xdr:twoCellAnchor>
  <xdr:twoCellAnchor>
    <xdr:from>
      <xdr:col>13</xdr:col>
      <xdr:colOff>47625</xdr:colOff>
      <xdr:row>16</xdr:row>
      <xdr:rowOff>163830</xdr:rowOff>
    </xdr:from>
    <xdr:to>
      <xdr:col>14</xdr:col>
      <xdr:colOff>28575</xdr:colOff>
      <xdr:row>17</xdr:row>
      <xdr:rowOff>181048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7652385" y="3699510"/>
          <a:ext cx="1314450" cy="20771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VERDADERO</a:t>
          </a:r>
        </a:p>
      </xdr:txBody>
    </xdr:sp>
    <xdr:clientData/>
  </xdr:twoCellAnchor>
  <xdr:twoCellAnchor>
    <xdr:from>
      <xdr:col>1</xdr:col>
      <xdr:colOff>91440</xdr:colOff>
      <xdr:row>1</xdr:row>
      <xdr:rowOff>45720</xdr:rowOff>
    </xdr:from>
    <xdr:to>
      <xdr:col>1</xdr:col>
      <xdr:colOff>998220</xdr:colOff>
      <xdr:row>3</xdr:row>
      <xdr:rowOff>99060</xdr:rowOff>
    </xdr:to>
    <xdr:pic>
      <xdr:nvPicPr>
        <xdr:cNvPr id="14" name="Picture 3" descr="UMV_CABEZOTE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989" t="17061" r="43323"/>
        <a:stretch>
          <a:fillRect/>
        </a:stretch>
      </xdr:blipFill>
      <xdr:spPr bwMode="auto">
        <a:xfrm>
          <a:off x="228600" y="129540"/>
          <a:ext cx="906780" cy="76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396763</xdr:colOff>
      <xdr:row>0</xdr:row>
      <xdr:rowOff>51594</xdr:rowOff>
    </xdr:from>
    <xdr:to>
      <xdr:col>1</xdr:col>
      <xdr:colOff>404908</xdr:colOff>
      <xdr:row>2</xdr:row>
      <xdr:rowOff>169334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96763" y="51594"/>
          <a:ext cx="1098228" cy="858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30480</xdr:rowOff>
    </xdr:from>
    <xdr:to>
      <xdr:col>2</xdr:col>
      <xdr:colOff>784860</xdr:colOff>
      <xdr:row>3</xdr:row>
      <xdr:rowOff>111306</xdr:rowOff>
    </xdr:to>
    <xdr:pic>
      <xdr:nvPicPr>
        <xdr:cNvPr id="14" name="Picture 3" descr="UMV_CABEZOTE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73380" y="114300"/>
          <a:ext cx="853440" cy="797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468321</xdr:colOff>
      <xdr:row>1</xdr:row>
      <xdr:rowOff>31751</xdr:rowOff>
    </xdr:from>
    <xdr:to>
      <xdr:col>4</xdr:col>
      <xdr:colOff>176893</xdr:colOff>
      <xdr:row>5</xdr:row>
      <xdr:rowOff>142875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604392" y="235858"/>
          <a:ext cx="1232572" cy="886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17464</xdr:rowOff>
    </xdr:from>
    <xdr:to>
      <xdr:col>1</xdr:col>
      <xdr:colOff>7937</xdr:colOff>
      <xdr:row>3</xdr:row>
      <xdr:rowOff>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5875" y="179389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7938</xdr:colOff>
      <xdr:row>1</xdr:row>
      <xdr:rowOff>17463</xdr:rowOff>
    </xdr:from>
    <xdr:to>
      <xdr:col>13</xdr:col>
      <xdr:colOff>0</xdr:colOff>
      <xdr:row>2</xdr:row>
      <xdr:rowOff>152399</xdr:rowOff>
    </xdr:to>
    <xdr:pic>
      <xdr:nvPicPr>
        <xdr:cNvPr id="3" name="Picture 3" descr="UMV_CABEZOT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75038" y="179388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7938</xdr:colOff>
      <xdr:row>12</xdr:row>
      <xdr:rowOff>17463</xdr:rowOff>
    </xdr:from>
    <xdr:to>
      <xdr:col>1</xdr:col>
      <xdr:colOff>0</xdr:colOff>
      <xdr:row>14</xdr:row>
      <xdr:rowOff>0</xdr:rowOff>
    </xdr:to>
    <xdr:pic>
      <xdr:nvPicPr>
        <xdr:cNvPr id="4" name="Picture 3" descr="UMV_CABEZOTE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938" y="2503488"/>
          <a:ext cx="754062" cy="363537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7938</xdr:colOff>
      <xdr:row>12</xdr:row>
      <xdr:rowOff>17463</xdr:rowOff>
    </xdr:from>
    <xdr:to>
      <xdr:col>13</xdr:col>
      <xdr:colOff>0</xdr:colOff>
      <xdr:row>14</xdr:row>
      <xdr:rowOff>0</xdr:rowOff>
    </xdr:to>
    <xdr:pic>
      <xdr:nvPicPr>
        <xdr:cNvPr id="5" name="Picture 3" descr="UMV_CABEZOTE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75038" y="2503488"/>
          <a:ext cx="754062" cy="363537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7938</xdr:colOff>
      <xdr:row>23</xdr:row>
      <xdr:rowOff>17463</xdr:rowOff>
    </xdr:from>
    <xdr:to>
      <xdr:col>1</xdr:col>
      <xdr:colOff>0</xdr:colOff>
      <xdr:row>24</xdr:row>
      <xdr:rowOff>152399</xdr:rowOff>
    </xdr:to>
    <xdr:pic>
      <xdr:nvPicPr>
        <xdr:cNvPr id="6" name="Picture 3" descr="UMV_CABEZOTE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938" y="4837113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7938</xdr:colOff>
      <xdr:row>23</xdr:row>
      <xdr:rowOff>17463</xdr:rowOff>
    </xdr:from>
    <xdr:to>
      <xdr:col>13</xdr:col>
      <xdr:colOff>0</xdr:colOff>
      <xdr:row>24</xdr:row>
      <xdr:rowOff>152399</xdr:rowOff>
    </xdr:to>
    <xdr:pic>
      <xdr:nvPicPr>
        <xdr:cNvPr id="7" name="Picture 3" descr="UMV_CABEZOTE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75038" y="4837113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15876</xdr:colOff>
      <xdr:row>34</xdr:row>
      <xdr:rowOff>17463</xdr:rowOff>
    </xdr:from>
    <xdr:to>
      <xdr:col>1</xdr:col>
      <xdr:colOff>7938</xdr:colOff>
      <xdr:row>36</xdr:row>
      <xdr:rowOff>0</xdr:rowOff>
    </xdr:to>
    <xdr:pic>
      <xdr:nvPicPr>
        <xdr:cNvPr id="8" name="Picture 3" descr="UMV_CABEZOTE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5876" y="7161213"/>
          <a:ext cx="754062" cy="363537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7938</xdr:colOff>
      <xdr:row>34</xdr:row>
      <xdr:rowOff>17463</xdr:rowOff>
    </xdr:from>
    <xdr:to>
      <xdr:col>13</xdr:col>
      <xdr:colOff>0</xdr:colOff>
      <xdr:row>36</xdr:row>
      <xdr:rowOff>0</xdr:rowOff>
    </xdr:to>
    <xdr:pic>
      <xdr:nvPicPr>
        <xdr:cNvPr id="9" name="Picture 3" descr="UMV_CABEZOTE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75038" y="7161213"/>
          <a:ext cx="754062" cy="363537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7938</xdr:colOff>
      <xdr:row>45</xdr:row>
      <xdr:rowOff>17463</xdr:rowOff>
    </xdr:from>
    <xdr:to>
      <xdr:col>1</xdr:col>
      <xdr:colOff>0</xdr:colOff>
      <xdr:row>46</xdr:row>
      <xdr:rowOff>152399</xdr:rowOff>
    </xdr:to>
    <xdr:pic>
      <xdr:nvPicPr>
        <xdr:cNvPr id="10" name="Picture 3" descr="UMV_CABEZOTE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938" y="9485313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7938</xdr:colOff>
      <xdr:row>45</xdr:row>
      <xdr:rowOff>17463</xdr:rowOff>
    </xdr:from>
    <xdr:to>
      <xdr:col>13</xdr:col>
      <xdr:colOff>0</xdr:colOff>
      <xdr:row>46</xdr:row>
      <xdr:rowOff>152399</xdr:rowOff>
    </xdr:to>
    <xdr:pic>
      <xdr:nvPicPr>
        <xdr:cNvPr id="11" name="Picture 3" descr="UMV_CABEZOTE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475038" y="9485313"/>
          <a:ext cx="754062" cy="363536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</xdr:row>
      <xdr:rowOff>28575</xdr:rowOff>
    </xdr:from>
    <xdr:to>
      <xdr:col>1</xdr:col>
      <xdr:colOff>1619250</xdr:colOff>
      <xdr:row>3</xdr:row>
      <xdr:rowOff>152400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89" t="17061" r="43323"/>
        <a:stretch>
          <a:fillRect/>
        </a:stretch>
      </xdr:blipFill>
      <xdr:spPr bwMode="auto">
        <a:xfrm>
          <a:off x="605790" y="180975"/>
          <a:ext cx="11430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17</xdr:row>
      <xdr:rowOff>28575</xdr:rowOff>
    </xdr:from>
    <xdr:to>
      <xdr:col>1</xdr:col>
      <xdr:colOff>1619250</xdr:colOff>
      <xdr:row>19</xdr:row>
      <xdr:rowOff>152400</xdr:rowOff>
    </xdr:to>
    <xdr:pic>
      <xdr:nvPicPr>
        <xdr:cNvPr id="3" name="Picture 3" descr="UMV_CABEZOT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89" t="17061" r="43323"/>
        <a:stretch>
          <a:fillRect/>
        </a:stretch>
      </xdr:blipFill>
      <xdr:spPr bwMode="auto">
        <a:xfrm>
          <a:off x="605790" y="4486275"/>
          <a:ext cx="11430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33</xdr:row>
      <xdr:rowOff>28575</xdr:rowOff>
    </xdr:from>
    <xdr:to>
      <xdr:col>1</xdr:col>
      <xdr:colOff>1619250</xdr:colOff>
      <xdr:row>35</xdr:row>
      <xdr:rowOff>152400</xdr:rowOff>
    </xdr:to>
    <xdr:pic>
      <xdr:nvPicPr>
        <xdr:cNvPr id="4" name="Picture 3" descr="UMV_CABEZOTE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89" t="17061" r="43323"/>
        <a:stretch>
          <a:fillRect/>
        </a:stretch>
      </xdr:blipFill>
      <xdr:spPr bwMode="auto">
        <a:xfrm>
          <a:off x="605790" y="8722995"/>
          <a:ext cx="1143000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518160</xdr:colOff>
      <xdr:row>14</xdr:row>
      <xdr:rowOff>22860</xdr:rowOff>
    </xdr:from>
    <xdr:to>
      <xdr:col>7</xdr:col>
      <xdr:colOff>883920</xdr:colOff>
      <xdr:row>15</xdr:row>
      <xdr:rowOff>45374</xdr:rowOff>
    </xdr:to>
    <xdr:pic>
      <xdr:nvPicPr>
        <xdr:cNvPr id="5" name="4 Imagen" descr="logo bogota mejor para todos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77100" y="3695700"/>
          <a:ext cx="1203960" cy="435899"/>
        </a:xfrm>
        <a:prstGeom prst="rect">
          <a:avLst/>
        </a:prstGeom>
      </xdr:spPr>
    </xdr:pic>
    <xdr:clientData/>
  </xdr:twoCellAnchor>
  <xdr:twoCellAnchor editAs="oneCell">
    <xdr:from>
      <xdr:col>6</xdr:col>
      <xdr:colOff>579120</xdr:colOff>
      <xdr:row>30</xdr:row>
      <xdr:rowOff>7620</xdr:rowOff>
    </xdr:from>
    <xdr:to>
      <xdr:col>8</xdr:col>
      <xdr:colOff>22860</xdr:colOff>
      <xdr:row>31</xdr:row>
      <xdr:rowOff>30134</xdr:rowOff>
    </xdr:to>
    <xdr:pic>
      <xdr:nvPicPr>
        <xdr:cNvPr id="6" name="5 Imagen" descr="logo bogota mejor para todos.jp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8060" y="7917180"/>
          <a:ext cx="1203960" cy="43589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46</xdr:row>
      <xdr:rowOff>30480</xdr:rowOff>
    </xdr:from>
    <xdr:to>
      <xdr:col>8</xdr:col>
      <xdr:colOff>15240</xdr:colOff>
      <xdr:row>47</xdr:row>
      <xdr:rowOff>52994</xdr:rowOff>
    </xdr:to>
    <xdr:pic>
      <xdr:nvPicPr>
        <xdr:cNvPr id="7" name="6 Imagen" descr="logo bogota mejor para todos.jp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30440" y="12192000"/>
          <a:ext cx="1203960" cy="4358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1</xdr:col>
      <xdr:colOff>904875</xdr:colOff>
      <xdr:row>3</xdr:row>
      <xdr:rowOff>95250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42875" y="133350"/>
          <a:ext cx="8858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1</xdr:col>
      <xdr:colOff>904875</xdr:colOff>
      <xdr:row>3</xdr:row>
      <xdr:rowOff>95250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14300" y="133350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38100</xdr:rowOff>
    </xdr:from>
    <xdr:to>
      <xdr:col>1</xdr:col>
      <xdr:colOff>542924</xdr:colOff>
      <xdr:row>4</xdr:row>
      <xdr:rowOff>104775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80974" y="38100"/>
          <a:ext cx="1419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53340</xdr:colOff>
      <xdr:row>37</xdr:row>
      <xdr:rowOff>68580</xdr:rowOff>
    </xdr:from>
    <xdr:to>
      <xdr:col>9</xdr:col>
      <xdr:colOff>449580</xdr:colOff>
      <xdr:row>37</xdr:row>
      <xdr:rowOff>741045</xdr:rowOff>
    </xdr:to>
    <xdr:pic>
      <xdr:nvPicPr>
        <xdr:cNvPr id="3" name="2 Imagen" descr="aaa-0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72965" y="9631680"/>
          <a:ext cx="1501140" cy="67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603250</xdr:colOff>
          <xdr:row>12</xdr:row>
          <xdr:rowOff>57150</xdr:rowOff>
        </xdr:from>
        <xdr:to>
          <xdr:col>8</xdr:col>
          <xdr:colOff>247650</xdr:colOff>
          <xdr:row>13</xdr:row>
          <xdr:rowOff>241300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64294</xdr:colOff>
      <xdr:row>1</xdr:row>
      <xdr:rowOff>37010</xdr:rowOff>
    </xdr:from>
    <xdr:to>
      <xdr:col>1</xdr:col>
      <xdr:colOff>1226344</xdr:colOff>
      <xdr:row>3</xdr:row>
      <xdr:rowOff>163286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32330" y="145867"/>
          <a:ext cx="1162050" cy="983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752475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0</xdr:row>
      <xdr:rowOff>76200</xdr:rowOff>
    </xdr:from>
    <xdr:to>
      <xdr:col>1</xdr:col>
      <xdr:colOff>447676</xdr:colOff>
      <xdr:row>3</xdr:row>
      <xdr:rowOff>180975</xdr:rowOff>
    </xdr:to>
    <xdr:pic>
      <xdr:nvPicPr>
        <xdr:cNvPr id="5" name="Picture 3" descr="UMV_CABEZO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989" t="17061" r="43323"/>
        <a:stretch>
          <a:fillRect/>
        </a:stretch>
      </xdr:blipFill>
      <xdr:spPr bwMode="auto">
        <a:xfrm>
          <a:off x="38101" y="76200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85724</xdr:colOff>
      <xdr:row>51</xdr:row>
      <xdr:rowOff>19050</xdr:rowOff>
    </xdr:from>
    <xdr:ext cx="1520570" cy="590550"/>
    <xdr:pic>
      <xdr:nvPicPr>
        <xdr:cNvPr id="4" name="3 Imagen" descr="logo bogota mejor para todos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00574" y="11725275"/>
          <a:ext cx="1520570" cy="590550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63500</xdr:rowOff>
    </xdr:from>
    <xdr:to>
      <xdr:col>1</xdr:col>
      <xdr:colOff>558800</xdr:colOff>
      <xdr:row>3</xdr:row>
      <xdr:rowOff>139700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39700" y="63500"/>
          <a:ext cx="1133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31</xdr:row>
      <xdr:rowOff>87565</xdr:rowOff>
    </xdr:from>
    <xdr:to>
      <xdr:col>8</xdr:col>
      <xdr:colOff>609600</xdr:colOff>
      <xdr:row>34</xdr:row>
      <xdr:rowOff>160401</xdr:rowOff>
    </xdr:to>
    <xdr:pic>
      <xdr:nvPicPr>
        <xdr:cNvPr id="3" name="2 Imagen" descr="logo bogota mejor para todos.jpg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62475" y="8479090"/>
          <a:ext cx="1762125" cy="6443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0</xdr:row>
      <xdr:rowOff>68262</xdr:rowOff>
    </xdr:from>
    <xdr:to>
      <xdr:col>1</xdr:col>
      <xdr:colOff>561974</xdr:colOff>
      <xdr:row>2</xdr:row>
      <xdr:rowOff>109607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2863" y="68262"/>
          <a:ext cx="1109661" cy="85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571502</xdr:colOff>
      <xdr:row>0</xdr:row>
      <xdr:rowOff>28576</xdr:rowOff>
    </xdr:from>
    <xdr:to>
      <xdr:col>1</xdr:col>
      <xdr:colOff>885825</xdr:colOff>
      <xdr:row>2</xdr:row>
      <xdr:rowOff>204681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571502" y="28576"/>
          <a:ext cx="1028698" cy="671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295277</xdr:colOff>
      <xdr:row>28</xdr:row>
      <xdr:rowOff>19051</xdr:rowOff>
    </xdr:from>
    <xdr:to>
      <xdr:col>7</xdr:col>
      <xdr:colOff>561976</xdr:colOff>
      <xdr:row>30</xdr:row>
      <xdr:rowOff>160486</xdr:rowOff>
    </xdr:to>
    <xdr:pic>
      <xdr:nvPicPr>
        <xdr:cNvPr id="3" name="2 Imagen" descr="logo bogota mejor para todos.jpg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2" y="6581776"/>
          <a:ext cx="1114424" cy="52243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571502</xdr:colOff>
      <xdr:row>0</xdr:row>
      <xdr:rowOff>38101</xdr:rowOff>
    </xdr:from>
    <xdr:to>
      <xdr:col>2</xdr:col>
      <xdr:colOff>0</xdr:colOff>
      <xdr:row>2</xdr:row>
      <xdr:rowOff>214206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571502" y="38101"/>
          <a:ext cx="857248" cy="671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295277</xdr:colOff>
      <xdr:row>38</xdr:row>
      <xdr:rowOff>19051</xdr:rowOff>
    </xdr:from>
    <xdr:to>
      <xdr:col>8</xdr:col>
      <xdr:colOff>381001</xdr:colOff>
      <xdr:row>40</xdr:row>
      <xdr:rowOff>160486</xdr:rowOff>
    </xdr:to>
    <xdr:pic>
      <xdr:nvPicPr>
        <xdr:cNvPr id="3" name="2 Imagen" descr="logo bogota mejor para todos.jpg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15152" y="6629401"/>
          <a:ext cx="1114424" cy="52243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361083</xdr:colOff>
      <xdr:row>0</xdr:row>
      <xdr:rowOff>37233</xdr:rowOff>
    </xdr:from>
    <xdr:to>
      <xdr:col>1</xdr:col>
      <xdr:colOff>504824</xdr:colOff>
      <xdr:row>2</xdr:row>
      <xdr:rowOff>133349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61083" y="37233"/>
          <a:ext cx="1191491" cy="829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72768</xdr:colOff>
      <xdr:row>0</xdr:row>
      <xdr:rowOff>56887</xdr:rowOff>
    </xdr:from>
    <xdr:to>
      <xdr:col>0</xdr:col>
      <xdr:colOff>1654970</xdr:colOff>
      <xdr:row>3</xdr:row>
      <xdr:rowOff>119062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72768" y="56887"/>
          <a:ext cx="1582202" cy="10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19049</xdr:rowOff>
    </xdr:from>
    <xdr:to>
      <xdr:col>1</xdr:col>
      <xdr:colOff>476250</xdr:colOff>
      <xdr:row>2</xdr:row>
      <xdr:rowOff>180974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304800" y="133349"/>
          <a:ext cx="11620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30480</xdr:rowOff>
    </xdr:from>
    <xdr:to>
      <xdr:col>1</xdr:col>
      <xdr:colOff>901065</xdr:colOff>
      <xdr:row>3</xdr:row>
      <xdr:rowOff>113434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06680" y="114300"/>
          <a:ext cx="885825" cy="76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2" name="Imagen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3" name="Imagen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5" name="Imagen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6" name="Imagen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2" name="Imagen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3" name="Imagen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6" name="Imagen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8" name="Imagen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29" name="Imagen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30" name="Imagen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31" name="Imagen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32" name="Imagen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0</xdr:colOff>
      <xdr:row>9</xdr:row>
      <xdr:rowOff>104775</xdr:rowOff>
    </xdr:from>
    <xdr:to>
      <xdr:col>35</xdr:col>
      <xdr:colOff>0</xdr:colOff>
      <xdr:row>13</xdr:row>
      <xdr:rowOff>0</xdr:rowOff>
    </xdr:to>
    <xdr:pic>
      <xdr:nvPicPr>
        <xdr:cNvPr id="33" name="Imagen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774775" y="25336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</xdr:row>
      <xdr:rowOff>19050</xdr:rowOff>
    </xdr:from>
    <xdr:to>
      <xdr:col>2</xdr:col>
      <xdr:colOff>419100</xdr:colOff>
      <xdr:row>3</xdr:row>
      <xdr:rowOff>85725</xdr:rowOff>
    </xdr:to>
    <xdr:pic>
      <xdr:nvPicPr>
        <xdr:cNvPr id="34" name="Picture 3" descr="UMV_CABEZOTE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989" t="17061" r="43323"/>
        <a:stretch>
          <a:fillRect/>
        </a:stretch>
      </xdr:blipFill>
      <xdr:spPr bwMode="auto">
        <a:xfrm>
          <a:off x="180975" y="133350"/>
          <a:ext cx="1209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285750</xdr:colOff>
      <xdr:row>37</xdr:row>
      <xdr:rowOff>0</xdr:rowOff>
    </xdr:from>
    <xdr:to>
      <xdr:col>5</xdr:col>
      <xdr:colOff>419100</xdr:colOff>
      <xdr:row>37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 flipH="1">
          <a:off x="1362075" y="4495800"/>
          <a:ext cx="261937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28575</xdr:colOff>
      <xdr:row>47</xdr:row>
      <xdr:rowOff>0</xdr:rowOff>
    </xdr:from>
    <xdr:to>
      <xdr:col>2</xdr:col>
      <xdr:colOff>28575</xdr:colOff>
      <xdr:row>56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>
          <a:off x="180975" y="6781800"/>
          <a:ext cx="0" cy="274320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3</xdr:col>
      <xdr:colOff>285750</xdr:colOff>
      <xdr:row>37</xdr:row>
      <xdr:rowOff>0</xdr:rowOff>
    </xdr:from>
    <xdr:to>
      <xdr:col>5</xdr:col>
      <xdr:colOff>419100</xdr:colOff>
      <xdr:row>37</xdr:row>
      <xdr:rowOff>0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 flipH="1">
          <a:off x="1362075" y="4495800"/>
          <a:ext cx="261937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28575</xdr:colOff>
      <xdr:row>47</xdr:row>
      <xdr:rowOff>0</xdr:rowOff>
    </xdr:from>
    <xdr:to>
      <xdr:col>2</xdr:col>
      <xdr:colOff>28575</xdr:colOff>
      <xdr:row>56</xdr:row>
      <xdr:rowOff>0</xdr:rowOff>
    </xdr:to>
    <xdr:sp macro="" textlink="">
      <xdr:nvSpPr>
        <xdr:cNvPr id="38" name="Line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ShapeType="1"/>
        </xdr:cNvSpPr>
      </xdr:nvSpPr>
      <xdr:spPr bwMode="auto">
        <a:xfrm>
          <a:off x="180975" y="6781800"/>
          <a:ext cx="0" cy="274320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47625</xdr:rowOff>
    </xdr:from>
    <xdr:to>
      <xdr:col>2</xdr:col>
      <xdr:colOff>257175</xdr:colOff>
      <xdr:row>3</xdr:row>
      <xdr:rowOff>104775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76250" y="171450"/>
          <a:ext cx="8858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355023</xdr:colOff>
      <xdr:row>38</xdr:row>
      <xdr:rowOff>155864</xdr:rowOff>
    </xdr:from>
    <xdr:to>
      <xdr:col>8</xdr:col>
      <xdr:colOff>94383</xdr:colOff>
      <xdr:row>52</xdr:row>
      <xdr:rowOff>19050</xdr:rowOff>
    </xdr:to>
    <xdr:graphicFrame macro="">
      <xdr:nvGraphicFramePr>
        <xdr:cNvPr id="3" name="16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17318</xdr:colOff>
      <xdr:row>39</xdr:row>
      <xdr:rowOff>17318</xdr:rowOff>
    </xdr:from>
    <xdr:to>
      <xdr:col>10</xdr:col>
      <xdr:colOff>413099</xdr:colOff>
      <xdr:row>50</xdr:row>
      <xdr:rowOff>102041</xdr:rowOff>
    </xdr:to>
    <xdr:sp macro="" textlink="">
      <xdr:nvSpPr>
        <xdr:cNvPr id="6" name="5 Cilindr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37068" y="7703993"/>
          <a:ext cx="1062531" cy="1827798"/>
        </a:xfrm>
        <a:prstGeom prst="can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9</xdr:col>
      <xdr:colOff>8659</xdr:colOff>
      <xdr:row>42</xdr:row>
      <xdr:rowOff>95250</xdr:rowOff>
    </xdr:from>
    <xdr:to>
      <xdr:col>10</xdr:col>
      <xdr:colOff>406082</xdr:colOff>
      <xdr:row>43</xdr:row>
      <xdr:rowOff>16123</xdr:rowOff>
    </xdr:to>
    <xdr:sp macro="" textlink="">
      <xdr:nvSpPr>
        <xdr:cNvPr id="7" name="6 Forma libre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628409" y="8267700"/>
          <a:ext cx="1064173" cy="82798"/>
        </a:xfrm>
        <a:custGeom>
          <a:avLst/>
          <a:gdLst>
            <a:gd name="connsiteX0" fmla="*/ 0 w 1064173"/>
            <a:gd name="connsiteY0" fmla="*/ 0 h 52552"/>
            <a:gd name="connsiteX1" fmla="*/ 551794 w 1064173"/>
            <a:gd name="connsiteY1" fmla="*/ 52552 h 52552"/>
            <a:gd name="connsiteX2" fmla="*/ 1064173 w 1064173"/>
            <a:gd name="connsiteY2" fmla="*/ 0 h 52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64173" h="52552">
              <a:moveTo>
                <a:pt x="0" y="0"/>
              </a:moveTo>
              <a:cubicBezTo>
                <a:pt x="187216" y="26276"/>
                <a:pt x="374432" y="52552"/>
                <a:pt x="551794" y="52552"/>
              </a:cubicBezTo>
              <a:cubicBezTo>
                <a:pt x="729156" y="52552"/>
                <a:pt x="901044" y="28466"/>
                <a:pt x="1064173" y="0"/>
              </a:cubicBezTo>
            </a:path>
          </a:pathLst>
        </a:cu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9</xdr:col>
      <xdr:colOff>0</xdr:colOff>
      <xdr:row>48</xdr:row>
      <xdr:rowOff>0</xdr:rowOff>
    </xdr:from>
    <xdr:to>
      <xdr:col>10</xdr:col>
      <xdr:colOff>397423</xdr:colOff>
      <xdr:row>48</xdr:row>
      <xdr:rowOff>85396</xdr:rowOff>
    </xdr:to>
    <xdr:sp macro="" textlink="">
      <xdr:nvSpPr>
        <xdr:cNvPr id="8" name="7 Forma libre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619750" y="9124950"/>
          <a:ext cx="1064173" cy="85396"/>
        </a:xfrm>
        <a:custGeom>
          <a:avLst/>
          <a:gdLst>
            <a:gd name="connsiteX0" fmla="*/ 0 w 1064173"/>
            <a:gd name="connsiteY0" fmla="*/ 0 h 52552"/>
            <a:gd name="connsiteX1" fmla="*/ 551794 w 1064173"/>
            <a:gd name="connsiteY1" fmla="*/ 52552 h 52552"/>
            <a:gd name="connsiteX2" fmla="*/ 1064173 w 1064173"/>
            <a:gd name="connsiteY2" fmla="*/ 0 h 525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64173" h="52552">
              <a:moveTo>
                <a:pt x="0" y="0"/>
              </a:moveTo>
              <a:cubicBezTo>
                <a:pt x="187216" y="26276"/>
                <a:pt x="374432" y="52552"/>
                <a:pt x="551794" y="52552"/>
              </a:cubicBezTo>
              <a:cubicBezTo>
                <a:pt x="729156" y="52552"/>
                <a:pt x="901044" y="28466"/>
                <a:pt x="1064173" y="0"/>
              </a:cubicBezTo>
            </a:path>
          </a:pathLst>
        </a:cu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0.0013</cdr:x>
      <cdr:y>0.33671</cdr:y>
    </cdr:to>
    <cdr:cxnSp macro="">
      <cdr:nvCxnSpPr>
        <cdr:cNvPr id="2" name="18 Conector recto de flecha">
          <a:extLst xmlns:a="http://schemas.openxmlformats.org/drawingml/2006/main">
            <a:ext uri="{FF2B5EF4-FFF2-40B4-BE49-F238E27FC236}">
              <a16:creationId xmlns:a16="http://schemas.microsoft.com/office/drawing/2014/main" id="{96ADD749-A2EB-4AE1-8A8B-C42E8452F7A7}"/>
            </a:ext>
          </a:extLst>
        </cdr:cNvPr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 rot="5400000" flipH="1" flipV="1">
          <a:off x="-353025" y="353025"/>
          <a:ext cx="711998" cy="5947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12700" algn="ctr">
          <a:solidFill>
            <a:srgbClr val="000000"/>
          </a:solidFill>
          <a:round/>
          <a:headEnd/>
          <a:tailEnd type="arrow" w="med" len="med"/>
        </a:ln>
      </cdr:spPr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1</xdr:col>
      <xdr:colOff>904875</xdr:colOff>
      <xdr:row>3</xdr:row>
      <xdr:rowOff>95250</xdr:rowOff>
    </xdr:to>
    <xdr:pic>
      <xdr:nvPicPr>
        <xdr:cNvPr id="2" name="Picture 3" descr="UMV_CABEZOT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23825" y="133350"/>
          <a:ext cx="885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clasifica.xls"/>
      <sheetName val="Base Muestras"/>
      <sheetName val="#REF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umv.gov.co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umv.gov.co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bogota.gov.co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umv.gov.co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umv.gov.co/" TargetMode="External"/><Relationship Id="rId6" Type="http://schemas.openxmlformats.org/officeDocument/2006/relationships/image" Target="../media/image14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6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umv.gov.co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umv.gov.co/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umv.gov.co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../../../AppData/sonia.gaviria/Desktop/LIDER%20LABORATORIO/Formatos%20UMV/AppData/Roaming/Documents%20and%20Settings/Diego%20Guerrero/Escritorio/CONTROL%20INTERNO/Grad.%20Lim.%20Auto%2013-16.xls" TargetMode="External"/><Relationship Id="rId2" Type="http://schemas.openxmlformats.org/officeDocument/2006/relationships/hyperlink" Target="../../../AppData/sonia.gaviria/Desktop/LIDER%20LABORATORIO/Formatos%20UMV/AppData/Roaming/Documents%20and%20Settings/Diego%20Guerrero/Escritorio/CONTROL%20INTERNO/Grad.%20Lim.%20Auto%209-12.xls" TargetMode="External"/><Relationship Id="rId1" Type="http://schemas.openxmlformats.org/officeDocument/2006/relationships/hyperlink" Target="../../../AppData/sonia.gaviria/Desktop/LIDER%20LABORATORIO/Formatos%20UMV/AppData/Roaming/Documents%20and%20Settings/Diego%20Guerrero/Escritorio/CONTROL%20INTERNO/Grad.%20Lim.%20Auto%205-8.xls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showGridLines="0" view="pageBreakPreview" zoomScaleSheetLayoutView="100" workbookViewId="0">
      <selection activeCell="D20" sqref="D20:E20"/>
    </sheetView>
  </sheetViews>
  <sheetFormatPr baseColWidth="10" defaultRowHeight="15.5" x14ac:dyDescent="0.35"/>
  <cols>
    <col min="1" max="1" width="25.81640625" style="1" customWidth="1"/>
    <col min="2" max="2" width="12.1796875" style="1" customWidth="1"/>
    <col min="3" max="3" width="11.453125" style="1" customWidth="1"/>
    <col min="4" max="4" width="11.1796875" style="1" customWidth="1"/>
    <col min="5" max="5" width="12" style="1" customWidth="1"/>
    <col min="6" max="6" width="12.1796875" style="1" customWidth="1"/>
    <col min="7" max="7" width="11.54296875" style="1" customWidth="1"/>
    <col min="8" max="8" width="11.7265625" style="1" customWidth="1"/>
    <col min="9" max="9" width="12.26953125" style="1" customWidth="1"/>
    <col min="10" max="10" width="1.26953125" style="1" customWidth="1"/>
    <col min="11" max="256" width="11.453125" style="1"/>
    <col min="257" max="257" width="27.7265625" style="1" customWidth="1"/>
    <col min="258" max="265" width="10" style="1" customWidth="1"/>
    <col min="266" max="512" width="11.453125" style="1"/>
    <col min="513" max="513" width="27.7265625" style="1" customWidth="1"/>
    <col min="514" max="521" width="10" style="1" customWidth="1"/>
    <col min="522" max="768" width="11.453125" style="1"/>
    <col min="769" max="769" width="27.7265625" style="1" customWidth="1"/>
    <col min="770" max="777" width="10" style="1" customWidth="1"/>
    <col min="778" max="1024" width="11.453125" style="1"/>
    <col min="1025" max="1025" width="27.7265625" style="1" customWidth="1"/>
    <col min="1026" max="1033" width="10" style="1" customWidth="1"/>
    <col min="1034" max="1280" width="11.453125" style="1"/>
    <col min="1281" max="1281" width="27.7265625" style="1" customWidth="1"/>
    <col min="1282" max="1289" width="10" style="1" customWidth="1"/>
    <col min="1290" max="1536" width="11.453125" style="1"/>
    <col min="1537" max="1537" width="27.7265625" style="1" customWidth="1"/>
    <col min="1538" max="1545" width="10" style="1" customWidth="1"/>
    <col min="1546" max="1792" width="11.453125" style="1"/>
    <col min="1793" max="1793" width="27.7265625" style="1" customWidth="1"/>
    <col min="1794" max="1801" width="10" style="1" customWidth="1"/>
    <col min="1802" max="2048" width="11.453125" style="1"/>
    <col min="2049" max="2049" width="27.7265625" style="1" customWidth="1"/>
    <col min="2050" max="2057" width="10" style="1" customWidth="1"/>
    <col min="2058" max="2304" width="11.453125" style="1"/>
    <col min="2305" max="2305" width="27.7265625" style="1" customWidth="1"/>
    <col min="2306" max="2313" width="10" style="1" customWidth="1"/>
    <col min="2314" max="2560" width="11.453125" style="1"/>
    <col min="2561" max="2561" width="27.7265625" style="1" customWidth="1"/>
    <col min="2562" max="2569" width="10" style="1" customWidth="1"/>
    <col min="2570" max="2816" width="11.453125" style="1"/>
    <col min="2817" max="2817" width="27.7265625" style="1" customWidth="1"/>
    <col min="2818" max="2825" width="10" style="1" customWidth="1"/>
    <col min="2826" max="3072" width="11.453125" style="1"/>
    <col min="3073" max="3073" width="27.7265625" style="1" customWidth="1"/>
    <col min="3074" max="3081" width="10" style="1" customWidth="1"/>
    <col min="3082" max="3328" width="11.453125" style="1"/>
    <col min="3329" max="3329" width="27.7265625" style="1" customWidth="1"/>
    <col min="3330" max="3337" width="10" style="1" customWidth="1"/>
    <col min="3338" max="3584" width="11.453125" style="1"/>
    <col min="3585" max="3585" width="27.7265625" style="1" customWidth="1"/>
    <col min="3586" max="3593" width="10" style="1" customWidth="1"/>
    <col min="3594" max="3840" width="11.453125" style="1"/>
    <col min="3841" max="3841" width="27.7265625" style="1" customWidth="1"/>
    <col min="3842" max="3849" width="10" style="1" customWidth="1"/>
    <col min="3850" max="4096" width="11.453125" style="1"/>
    <col min="4097" max="4097" width="27.7265625" style="1" customWidth="1"/>
    <col min="4098" max="4105" width="10" style="1" customWidth="1"/>
    <col min="4106" max="4352" width="11.453125" style="1"/>
    <col min="4353" max="4353" width="27.7265625" style="1" customWidth="1"/>
    <col min="4354" max="4361" width="10" style="1" customWidth="1"/>
    <col min="4362" max="4608" width="11.453125" style="1"/>
    <col min="4609" max="4609" width="27.7265625" style="1" customWidth="1"/>
    <col min="4610" max="4617" width="10" style="1" customWidth="1"/>
    <col min="4618" max="4864" width="11.453125" style="1"/>
    <col min="4865" max="4865" width="27.7265625" style="1" customWidth="1"/>
    <col min="4866" max="4873" width="10" style="1" customWidth="1"/>
    <col min="4874" max="5120" width="11.453125" style="1"/>
    <col min="5121" max="5121" width="27.7265625" style="1" customWidth="1"/>
    <col min="5122" max="5129" width="10" style="1" customWidth="1"/>
    <col min="5130" max="5376" width="11.453125" style="1"/>
    <col min="5377" max="5377" width="27.7265625" style="1" customWidth="1"/>
    <col min="5378" max="5385" width="10" style="1" customWidth="1"/>
    <col min="5386" max="5632" width="11.453125" style="1"/>
    <col min="5633" max="5633" width="27.7265625" style="1" customWidth="1"/>
    <col min="5634" max="5641" width="10" style="1" customWidth="1"/>
    <col min="5642" max="5888" width="11.453125" style="1"/>
    <col min="5889" max="5889" width="27.7265625" style="1" customWidth="1"/>
    <col min="5890" max="5897" width="10" style="1" customWidth="1"/>
    <col min="5898" max="6144" width="11.453125" style="1"/>
    <col min="6145" max="6145" width="27.7265625" style="1" customWidth="1"/>
    <col min="6146" max="6153" width="10" style="1" customWidth="1"/>
    <col min="6154" max="6400" width="11.453125" style="1"/>
    <col min="6401" max="6401" width="27.7265625" style="1" customWidth="1"/>
    <col min="6402" max="6409" width="10" style="1" customWidth="1"/>
    <col min="6410" max="6656" width="11.453125" style="1"/>
    <col min="6657" max="6657" width="27.7265625" style="1" customWidth="1"/>
    <col min="6658" max="6665" width="10" style="1" customWidth="1"/>
    <col min="6666" max="6912" width="11.453125" style="1"/>
    <col min="6913" max="6913" width="27.7265625" style="1" customWidth="1"/>
    <col min="6914" max="6921" width="10" style="1" customWidth="1"/>
    <col min="6922" max="7168" width="11.453125" style="1"/>
    <col min="7169" max="7169" width="27.7265625" style="1" customWidth="1"/>
    <col min="7170" max="7177" width="10" style="1" customWidth="1"/>
    <col min="7178" max="7424" width="11.453125" style="1"/>
    <col min="7425" max="7425" width="27.7265625" style="1" customWidth="1"/>
    <col min="7426" max="7433" width="10" style="1" customWidth="1"/>
    <col min="7434" max="7680" width="11.453125" style="1"/>
    <col min="7681" max="7681" width="27.7265625" style="1" customWidth="1"/>
    <col min="7682" max="7689" width="10" style="1" customWidth="1"/>
    <col min="7690" max="7936" width="11.453125" style="1"/>
    <col min="7937" max="7937" width="27.7265625" style="1" customWidth="1"/>
    <col min="7938" max="7945" width="10" style="1" customWidth="1"/>
    <col min="7946" max="8192" width="11.453125" style="1"/>
    <col min="8193" max="8193" width="27.7265625" style="1" customWidth="1"/>
    <col min="8194" max="8201" width="10" style="1" customWidth="1"/>
    <col min="8202" max="8448" width="11.453125" style="1"/>
    <col min="8449" max="8449" width="27.7265625" style="1" customWidth="1"/>
    <col min="8450" max="8457" width="10" style="1" customWidth="1"/>
    <col min="8458" max="8704" width="11.453125" style="1"/>
    <col min="8705" max="8705" width="27.7265625" style="1" customWidth="1"/>
    <col min="8706" max="8713" width="10" style="1" customWidth="1"/>
    <col min="8714" max="8960" width="11.453125" style="1"/>
    <col min="8961" max="8961" width="27.7265625" style="1" customWidth="1"/>
    <col min="8962" max="8969" width="10" style="1" customWidth="1"/>
    <col min="8970" max="9216" width="11.453125" style="1"/>
    <col min="9217" max="9217" width="27.7265625" style="1" customWidth="1"/>
    <col min="9218" max="9225" width="10" style="1" customWidth="1"/>
    <col min="9226" max="9472" width="11.453125" style="1"/>
    <col min="9473" max="9473" width="27.7265625" style="1" customWidth="1"/>
    <col min="9474" max="9481" width="10" style="1" customWidth="1"/>
    <col min="9482" max="9728" width="11.453125" style="1"/>
    <col min="9729" max="9729" width="27.7265625" style="1" customWidth="1"/>
    <col min="9730" max="9737" width="10" style="1" customWidth="1"/>
    <col min="9738" max="9984" width="11.453125" style="1"/>
    <col min="9985" max="9985" width="27.7265625" style="1" customWidth="1"/>
    <col min="9986" max="9993" width="10" style="1" customWidth="1"/>
    <col min="9994" max="10240" width="11.453125" style="1"/>
    <col min="10241" max="10241" width="27.7265625" style="1" customWidth="1"/>
    <col min="10242" max="10249" width="10" style="1" customWidth="1"/>
    <col min="10250" max="10496" width="11.453125" style="1"/>
    <col min="10497" max="10497" width="27.7265625" style="1" customWidth="1"/>
    <col min="10498" max="10505" width="10" style="1" customWidth="1"/>
    <col min="10506" max="10752" width="11.453125" style="1"/>
    <col min="10753" max="10753" width="27.7265625" style="1" customWidth="1"/>
    <col min="10754" max="10761" width="10" style="1" customWidth="1"/>
    <col min="10762" max="11008" width="11.453125" style="1"/>
    <col min="11009" max="11009" width="27.7265625" style="1" customWidth="1"/>
    <col min="11010" max="11017" width="10" style="1" customWidth="1"/>
    <col min="11018" max="11264" width="11.453125" style="1"/>
    <col min="11265" max="11265" width="27.7265625" style="1" customWidth="1"/>
    <col min="11266" max="11273" width="10" style="1" customWidth="1"/>
    <col min="11274" max="11520" width="11.453125" style="1"/>
    <col min="11521" max="11521" width="27.7265625" style="1" customWidth="1"/>
    <col min="11522" max="11529" width="10" style="1" customWidth="1"/>
    <col min="11530" max="11776" width="11.453125" style="1"/>
    <col min="11777" max="11777" width="27.7265625" style="1" customWidth="1"/>
    <col min="11778" max="11785" width="10" style="1" customWidth="1"/>
    <col min="11786" max="12032" width="11.453125" style="1"/>
    <col min="12033" max="12033" width="27.7265625" style="1" customWidth="1"/>
    <col min="12034" max="12041" width="10" style="1" customWidth="1"/>
    <col min="12042" max="12288" width="11.453125" style="1"/>
    <col min="12289" max="12289" width="27.7265625" style="1" customWidth="1"/>
    <col min="12290" max="12297" width="10" style="1" customWidth="1"/>
    <col min="12298" max="12544" width="11.453125" style="1"/>
    <col min="12545" max="12545" width="27.7265625" style="1" customWidth="1"/>
    <col min="12546" max="12553" width="10" style="1" customWidth="1"/>
    <col min="12554" max="12800" width="11.453125" style="1"/>
    <col min="12801" max="12801" width="27.7265625" style="1" customWidth="1"/>
    <col min="12802" max="12809" width="10" style="1" customWidth="1"/>
    <col min="12810" max="13056" width="11.453125" style="1"/>
    <col min="13057" max="13057" width="27.7265625" style="1" customWidth="1"/>
    <col min="13058" max="13065" width="10" style="1" customWidth="1"/>
    <col min="13066" max="13312" width="11.453125" style="1"/>
    <col min="13313" max="13313" width="27.7265625" style="1" customWidth="1"/>
    <col min="13314" max="13321" width="10" style="1" customWidth="1"/>
    <col min="13322" max="13568" width="11.453125" style="1"/>
    <col min="13569" max="13569" width="27.7265625" style="1" customWidth="1"/>
    <col min="13570" max="13577" width="10" style="1" customWidth="1"/>
    <col min="13578" max="13824" width="11.453125" style="1"/>
    <col min="13825" max="13825" width="27.7265625" style="1" customWidth="1"/>
    <col min="13826" max="13833" width="10" style="1" customWidth="1"/>
    <col min="13834" max="14080" width="11.453125" style="1"/>
    <col min="14081" max="14081" width="27.7265625" style="1" customWidth="1"/>
    <col min="14082" max="14089" width="10" style="1" customWidth="1"/>
    <col min="14090" max="14336" width="11.453125" style="1"/>
    <col min="14337" max="14337" width="27.7265625" style="1" customWidth="1"/>
    <col min="14338" max="14345" width="10" style="1" customWidth="1"/>
    <col min="14346" max="14592" width="11.453125" style="1"/>
    <col min="14593" max="14593" width="27.7265625" style="1" customWidth="1"/>
    <col min="14594" max="14601" width="10" style="1" customWidth="1"/>
    <col min="14602" max="14848" width="11.453125" style="1"/>
    <col min="14849" max="14849" width="27.7265625" style="1" customWidth="1"/>
    <col min="14850" max="14857" width="10" style="1" customWidth="1"/>
    <col min="14858" max="15104" width="11.453125" style="1"/>
    <col min="15105" max="15105" width="27.7265625" style="1" customWidth="1"/>
    <col min="15106" max="15113" width="10" style="1" customWidth="1"/>
    <col min="15114" max="15360" width="11.453125" style="1"/>
    <col min="15361" max="15361" width="27.7265625" style="1" customWidth="1"/>
    <col min="15362" max="15369" width="10" style="1" customWidth="1"/>
    <col min="15370" max="15616" width="11.453125" style="1"/>
    <col min="15617" max="15617" width="27.7265625" style="1" customWidth="1"/>
    <col min="15618" max="15625" width="10" style="1" customWidth="1"/>
    <col min="15626" max="15872" width="11.453125" style="1"/>
    <col min="15873" max="15873" width="27.7265625" style="1" customWidth="1"/>
    <col min="15874" max="15881" width="10" style="1" customWidth="1"/>
    <col min="15882" max="16128" width="11.453125" style="1"/>
    <col min="16129" max="16129" width="27.7265625" style="1" customWidth="1"/>
    <col min="16130" max="16137" width="10" style="1" customWidth="1"/>
    <col min="16138" max="16384" width="11.453125" style="1"/>
  </cols>
  <sheetData>
    <row r="1" spans="1:9" ht="32.15" customHeight="1" thickTop="1" x14ac:dyDescent="0.35">
      <c r="A1" s="1612"/>
      <c r="B1" s="1615" t="s">
        <v>623</v>
      </c>
      <c r="C1" s="1616"/>
      <c r="D1" s="1616"/>
      <c r="E1" s="1616"/>
      <c r="F1" s="1616"/>
      <c r="G1" s="1616"/>
      <c r="H1" s="1616"/>
      <c r="I1" s="1617"/>
    </row>
    <row r="2" spans="1:9" ht="32.15" customHeight="1" x14ac:dyDescent="0.35">
      <c r="A2" s="1613"/>
      <c r="B2" s="1618" t="s">
        <v>0</v>
      </c>
      <c r="C2" s="1619"/>
      <c r="D2" s="1619"/>
      <c r="E2" s="1619"/>
      <c r="F2" s="1619" t="s">
        <v>1</v>
      </c>
      <c r="G2" s="1619"/>
      <c r="H2" s="1619"/>
      <c r="I2" s="1620"/>
    </row>
    <row r="3" spans="1:9" ht="14.15" customHeight="1" x14ac:dyDescent="0.35">
      <c r="A3" s="1613"/>
      <c r="B3" s="1621" t="s">
        <v>2</v>
      </c>
      <c r="C3" s="1622"/>
      <c r="D3" s="1622"/>
      <c r="E3" s="1622"/>
      <c r="F3" s="1622"/>
      <c r="G3" s="1622"/>
      <c r="H3" s="1622"/>
      <c r="I3" s="1623"/>
    </row>
    <row r="4" spans="1:9" ht="14.15" customHeight="1" thickBot="1" x14ac:dyDescent="0.4">
      <c r="A4" s="1614"/>
      <c r="B4" s="1624"/>
      <c r="C4" s="1625"/>
      <c r="D4" s="1626"/>
      <c r="E4" s="1626"/>
      <c r="F4" s="1626"/>
      <c r="G4" s="1627"/>
      <c r="H4" s="1627"/>
      <c r="I4" s="1628"/>
    </row>
    <row r="5" spans="1:9" ht="15" customHeight="1" thickTop="1" thickBot="1" x14ac:dyDescent="0.4">
      <c r="A5" s="1629" t="s">
        <v>3</v>
      </c>
      <c r="B5" s="1629"/>
      <c r="C5" s="1629"/>
      <c r="D5" s="1629"/>
      <c r="E5" s="1629"/>
      <c r="F5" s="1629"/>
      <c r="G5" s="1629"/>
      <c r="H5" s="1629"/>
      <c r="I5" s="1629"/>
    </row>
    <row r="6" spans="1:9" ht="15" customHeight="1" thickTop="1" x14ac:dyDescent="0.35">
      <c r="A6" s="2" t="s">
        <v>4</v>
      </c>
      <c r="B6" s="1630"/>
      <c r="C6" s="1631"/>
      <c r="D6" s="1630"/>
      <c r="E6" s="1631"/>
      <c r="F6" s="1630"/>
      <c r="G6" s="1631"/>
      <c r="H6" s="1630"/>
      <c r="I6" s="1631"/>
    </row>
    <row r="7" spans="1:9" ht="15" customHeight="1" x14ac:dyDescent="0.35">
      <c r="A7" s="3" t="s">
        <v>5</v>
      </c>
      <c r="B7" s="1632"/>
      <c r="C7" s="1633"/>
      <c r="D7" s="1632"/>
      <c r="E7" s="1633"/>
      <c r="F7" s="1632"/>
      <c r="G7" s="1633"/>
      <c r="H7" s="1632"/>
      <c r="I7" s="1633"/>
    </row>
    <row r="8" spans="1:9" ht="15" customHeight="1" x14ac:dyDescent="0.35">
      <c r="A8" s="4" t="s">
        <v>6</v>
      </c>
      <c r="B8" s="1634"/>
      <c r="C8" s="1635"/>
      <c r="D8" s="1634"/>
      <c r="E8" s="1635"/>
      <c r="F8" s="1634"/>
      <c r="G8" s="1635"/>
      <c r="H8" s="1634"/>
      <c r="I8" s="1635"/>
    </row>
    <row r="9" spans="1:9" ht="15" customHeight="1" x14ac:dyDescent="0.35">
      <c r="A9" s="4" t="s">
        <v>7</v>
      </c>
      <c r="B9" s="1634"/>
      <c r="C9" s="1635"/>
      <c r="D9" s="1634"/>
      <c r="E9" s="1635"/>
      <c r="F9" s="1634"/>
      <c r="G9" s="1635"/>
      <c r="H9" s="1634"/>
      <c r="I9" s="1635"/>
    </row>
    <row r="10" spans="1:9" ht="15" customHeight="1" x14ac:dyDescent="0.35">
      <c r="A10" s="4" t="s">
        <v>8</v>
      </c>
      <c r="B10" s="1634"/>
      <c r="C10" s="1635"/>
      <c r="D10" s="1634"/>
      <c r="E10" s="1635"/>
      <c r="F10" s="1634"/>
      <c r="G10" s="1635"/>
      <c r="H10" s="1634"/>
      <c r="I10" s="1635"/>
    </row>
    <row r="11" spans="1:9" ht="15" customHeight="1" x14ac:dyDescent="0.35">
      <c r="A11" s="4" t="s">
        <v>9</v>
      </c>
      <c r="B11" s="1634"/>
      <c r="C11" s="1635"/>
      <c r="D11" s="1634"/>
      <c r="E11" s="1635"/>
      <c r="F11" s="1634"/>
      <c r="G11" s="1635"/>
      <c r="H11" s="1634"/>
      <c r="I11" s="1635"/>
    </row>
    <row r="12" spans="1:9" ht="15" customHeight="1" x14ac:dyDescent="0.35">
      <c r="A12" s="4" t="s">
        <v>10</v>
      </c>
      <c r="B12" s="1634"/>
      <c r="C12" s="1635"/>
      <c r="D12" s="1634"/>
      <c r="E12" s="1635"/>
      <c r="F12" s="1634"/>
      <c r="G12" s="1635"/>
      <c r="H12" s="1634"/>
      <c r="I12" s="1635"/>
    </row>
    <row r="13" spans="1:9" ht="15" customHeight="1" thickBot="1" x14ac:dyDescent="0.4">
      <c r="A13" s="5" t="s">
        <v>11</v>
      </c>
      <c r="B13" s="1670"/>
      <c r="C13" s="1671"/>
      <c r="D13" s="1670"/>
      <c r="E13" s="1671"/>
      <c r="F13" s="1670"/>
      <c r="G13" s="1671"/>
      <c r="H13" s="1670"/>
      <c r="I13" s="1671"/>
    </row>
    <row r="14" spans="1:9" ht="15" customHeight="1" x14ac:dyDescent="0.35">
      <c r="A14" s="3" t="s">
        <v>12</v>
      </c>
      <c r="B14" s="1672"/>
      <c r="C14" s="1673"/>
      <c r="D14" s="1672"/>
      <c r="E14" s="1673"/>
      <c r="F14" s="1672"/>
      <c r="G14" s="1673"/>
      <c r="H14" s="1672"/>
      <c r="I14" s="1673"/>
    </row>
    <row r="15" spans="1:9" ht="15" customHeight="1" x14ac:dyDescent="0.35">
      <c r="A15" s="4" t="s">
        <v>13</v>
      </c>
      <c r="B15" s="1668"/>
      <c r="C15" s="1669"/>
      <c r="D15" s="1668"/>
      <c r="E15" s="1669"/>
      <c r="F15" s="1668"/>
      <c r="G15" s="1669"/>
      <c r="H15" s="1668"/>
      <c r="I15" s="1669"/>
    </row>
    <row r="16" spans="1:9" ht="15" customHeight="1" x14ac:dyDescent="0.35">
      <c r="A16" s="4" t="s">
        <v>14</v>
      </c>
      <c r="B16" s="1634"/>
      <c r="C16" s="1635"/>
      <c r="D16" s="1634"/>
      <c r="E16" s="1635"/>
      <c r="F16" s="1634"/>
      <c r="G16" s="1635"/>
      <c r="H16" s="1634"/>
      <c r="I16" s="1635"/>
    </row>
    <row r="17" spans="1:9" ht="15" customHeight="1" x14ac:dyDescent="0.35">
      <c r="A17" s="4" t="s">
        <v>15</v>
      </c>
      <c r="B17" s="1634"/>
      <c r="C17" s="1635"/>
      <c r="D17" s="1634"/>
      <c r="E17" s="1635"/>
      <c r="F17" s="1634"/>
      <c r="G17" s="1635"/>
      <c r="H17" s="1634"/>
      <c r="I17" s="1635"/>
    </row>
    <row r="18" spans="1:9" ht="15" customHeight="1" x14ac:dyDescent="0.35">
      <c r="A18" s="6" t="s">
        <v>16</v>
      </c>
      <c r="B18" s="1636"/>
      <c r="C18" s="1637"/>
      <c r="D18" s="1636"/>
      <c r="E18" s="1637"/>
      <c r="F18" s="1636"/>
      <c r="G18" s="1637"/>
      <c r="H18" s="1636"/>
      <c r="I18" s="1637"/>
    </row>
    <row r="19" spans="1:9" ht="15" customHeight="1" x14ac:dyDescent="0.35">
      <c r="A19" s="6" t="s">
        <v>17</v>
      </c>
      <c r="B19" s="1636"/>
      <c r="C19" s="1637"/>
      <c r="D19" s="1636" t="s">
        <v>18</v>
      </c>
      <c r="E19" s="1637"/>
      <c r="F19" s="1636"/>
      <c r="G19" s="1637"/>
      <c r="H19" s="1636"/>
      <c r="I19" s="1637"/>
    </row>
    <row r="20" spans="1:9" ht="15" customHeight="1" thickBot="1" x14ac:dyDescent="0.4">
      <c r="A20" s="5" t="s">
        <v>19</v>
      </c>
      <c r="B20" s="1638"/>
      <c r="C20" s="1639"/>
      <c r="D20" s="1638"/>
      <c r="E20" s="1639"/>
      <c r="F20" s="1638"/>
      <c r="G20" s="1639"/>
      <c r="H20" s="1638"/>
      <c r="I20" s="1639"/>
    </row>
    <row r="21" spans="1:9" ht="15" customHeight="1" thickBot="1" x14ac:dyDescent="0.4">
      <c r="A21" s="1640" t="s">
        <v>20</v>
      </c>
      <c r="B21" s="1641"/>
      <c r="C21" s="1641"/>
      <c r="D21" s="1641"/>
      <c r="E21" s="1641"/>
      <c r="F21" s="1641"/>
      <c r="G21" s="1641"/>
      <c r="H21" s="1641"/>
      <c r="I21" s="1642"/>
    </row>
    <row r="22" spans="1:9" ht="15" customHeight="1" x14ac:dyDescent="0.35">
      <c r="A22" s="7" t="s">
        <v>21</v>
      </c>
      <c r="B22" s="8" t="s">
        <v>22</v>
      </c>
      <c r="C22" s="8" t="s">
        <v>23</v>
      </c>
      <c r="D22" s="8" t="s">
        <v>22</v>
      </c>
      <c r="E22" s="8" t="s">
        <v>23</v>
      </c>
      <c r="F22" s="8" t="s">
        <v>22</v>
      </c>
      <c r="G22" s="8" t="s">
        <v>23</v>
      </c>
      <c r="H22" s="8" t="s">
        <v>22</v>
      </c>
      <c r="I22" s="8" t="s">
        <v>23</v>
      </c>
    </row>
    <row r="23" spans="1:9" ht="15" customHeight="1" x14ac:dyDescent="0.35">
      <c r="A23" s="9" t="s">
        <v>24</v>
      </c>
      <c r="B23" s="10"/>
      <c r="C23" s="10"/>
      <c r="D23" s="10"/>
      <c r="E23" s="10"/>
      <c r="F23" s="10"/>
      <c r="G23" s="10"/>
      <c r="H23" s="10"/>
      <c r="I23" s="10"/>
    </row>
    <row r="24" spans="1:9" ht="15" customHeight="1" x14ac:dyDescent="0.35">
      <c r="A24" s="9" t="s">
        <v>25</v>
      </c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35">
      <c r="A25" s="9" t="s">
        <v>26</v>
      </c>
      <c r="B25" s="10"/>
      <c r="C25" s="10"/>
      <c r="D25" s="10"/>
      <c r="E25" s="10"/>
      <c r="F25" s="10"/>
      <c r="G25" s="10"/>
      <c r="H25" s="10"/>
      <c r="I25" s="10"/>
    </row>
    <row r="26" spans="1:9" ht="15" customHeight="1" x14ac:dyDescent="0.35">
      <c r="A26" s="9" t="s">
        <v>27</v>
      </c>
      <c r="B26" s="11"/>
      <c r="C26" s="11"/>
      <c r="D26" s="11"/>
      <c r="E26" s="11"/>
      <c r="F26" s="11"/>
      <c r="G26" s="11"/>
      <c r="H26" s="11"/>
      <c r="I26" s="11"/>
    </row>
    <row r="27" spans="1:9" ht="15" customHeight="1" thickBot="1" x14ac:dyDescent="0.4">
      <c r="A27" s="12" t="s">
        <v>28</v>
      </c>
      <c r="B27" s="13"/>
      <c r="C27" s="13"/>
      <c r="D27" s="13"/>
      <c r="E27" s="13"/>
      <c r="F27" s="13"/>
      <c r="G27" s="13"/>
      <c r="H27" s="13"/>
      <c r="I27" s="13"/>
    </row>
    <row r="28" spans="1:9" ht="15" customHeight="1" x14ac:dyDescent="0.35">
      <c r="A28" s="9" t="s">
        <v>24</v>
      </c>
      <c r="B28" s="14"/>
      <c r="C28" s="14"/>
      <c r="D28" s="14"/>
      <c r="E28" s="14"/>
      <c r="F28" s="14"/>
      <c r="G28" s="14"/>
      <c r="H28" s="14"/>
      <c r="I28" s="14"/>
    </row>
    <row r="29" spans="1:9" ht="15" customHeight="1" x14ac:dyDescent="0.35">
      <c r="A29" s="9" t="s">
        <v>25</v>
      </c>
      <c r="B29" s="10"/>
      <c r="C29" s="10"/>
      <c r="D29" s="10"/>
      <c r="E29" s="10"/>
      <c r="F29" s="10"/>
      <c r="G29" s="10"/>
      <c r="H29" s="10"/>
      <c r="I29" s="10"/>
    </row>
    <row r="30" spans="1:9" ht="15" customHeight="1" x14ac:dyDescent="0.35">
      <c r="A30" s="9" t="s">
        <v>26</v>
      </c>
      <c r="B30" s="10"/>
      <c r="C30" s="10"/>
      <c r="D30" s="10"/>
      <c r="E30" s="10"/>
      <c r="F30" s="10"/>
      <c r="G30" s="10"/>
      <c r="H30" s="10"/>
      <c r="I30" s="10"/>
    </row>
    <row r="31" spans="1:9" ht="15" customHeight="1" x14ac:dyDescent="0.35">
      <c r="A31" s="9" t="s">
        <v>27</v>
      </c>
      <c r="B31" s="10"/>
      <c r="C31" s="10"/>
      <c r="D31" s="10"/>
      <c r="E31" s="10"/>
      <c r="F31" s="10"/>
      <c r="G31" s="10"/>
      <c r="H31" s="10"/>
      <c r="I31" s="10"/>
    </row>
    <row r="32" spans="1:9" ht="15" customHeight="1" thickBot="1" x14ac:dyDescent="0.4">
      <c r="A32" s="15" t="s">
        <v>28</v>
      </c>
      <c r="B32" s="16"/>
      <c r="C32" s="16"/>
      <c r="D32" s="16"/>
      <c r="E32" s="16"/>
      <c r="F32" s="16"/>
      <c r="G32" s="16"/>
      <c r="H32" s="16"/>
      <c r="I32" s="16"/>
    </row>
    <row r="33" spans="1:9" ht="15" customHeight="1" x14ac:dyDescent="0.35">
      <c r="A33" s="17" t="s">
        <v>24</v>
      </c>
      <c r="B33" s="18"/>
      <c r="C33" s="1643"/>
      <c r="D33" s="18"/>
      <c r="E33" s="1643"/>
      <c r="F33" s="18"/>
      <c r="G33" s="1643"/>
      <c r="H33" s="18"/>
      <c r="I33" s="1643"/>
    </row>
    <row r="34" spans="1:9" ht="15" customHeight="1" x14ac:dyDescent="0.35">
      <c r="A34" s="9" t="s">
        <v>25</v>
      </c>
      <c r="B34" s="10"/>
      <c r="C34" s="1644"/>
      <c r="D34" s="10"/>
      <c r="E34" s="1644"/>
      <c r="F34" s="10"/>
      <c r="G34" s="1644"/>
      <c r="H34" s="10"/>
      <c r="I34" s="1644"/>
    </row>
    <row r="35" spans="1:9" ht="15" customHeight="1" x14ac:dyDescent="0.35">
      <c r="A35" s="9" t="s">
        <v>26</v>
      </c>
      <c r="B35" s="10"/>
      <c r="C35" s="1644"/>
      <c r="D35" s="10"/>
      <c r="E35" s="1644"/>
      <c r="F35" s="10"/>
      <c r="G35" s="1644"/>
      <c r="H35" s="10"/>
      <c r="I35" s="1644"/>
    </row>
    <row r="36" spans="1:9" ht="15" customHeight="1" x14ac:dyDescent="0.35">
      <c r="A36" s="9" t="s">
        <v>27</v>
      </c>
      <c r="B36" s="11"/>
      <c r="C36" s="1644"/>
      <c r="D36" s="11"/>
      <c r="E36" s="1644"/>
      <c r="F36" s="11"/>
      <c r="G36" s="1644"/>
      <c r="H36" s="11"/>
      <c r="I36" s="1644"/>
    </row>
    <row r="37" spans="1:9" ht="15" customHeight="1" thickBot="1" x14ac:dyDescent="0.4">
      <c r="A37" s="12" t="s">
        <v>28</v>
      </c>
      <c r="B37" s="13"/>
      <c r="C37" s="1645"/>
      <c r="D37" s="13"/>
      <c r="E37" s="1645"/>
      <c r="F37" s="13"/>
      <c r="G37" s="1645"/>
      <c r="H37" s="13"/>
      <c r="I37" s="1645"/>
    </row>
    <row r="38" spans="1:9" ht="15" customHeight="1" thickBot="1" x14ac:dyDescent="0.4">
      <c r="A38" s="1646" t="s">
        <v>29</v>
      </c>
      <c r="B38" s="1647"/>
      <c r="C38" s="1647"/>
      <c r="D38" s="1647"/>
      <c r="E38" s="1647"/>
      <c r="F38" s="1647"/>
      <c r="G38" s="1647"/>
      <c r="H38" s="1647"/>
      <c r="I38" s="1648"/>
    </row>
    <row r="39" spans="1:9" ht="15" customHeight="1" x14ac:dyDescent="0.35">
      <c r="A39" s="19" t="s">
        <v>25</v>
      </c>
      <c r="B39" s="1649"/>
      <c r="C39" s="1650"/>
      <c r="D39" s="1649"/>
      <c r="E39" s="1650"/>
      <c r="F39" s="1649"/>
      <c r="G39" s="1650"/>
      <c r="H39" s="1649"/>
      <c r="I39" s="1650"/>
    </row>
    <row r="40" spans="1:9" ht="15" customHeight="1" x14ac:dyDescent="0.35">
      <c r="A40" s="20" t="s">
        <v>30</v>
      </c>
      <c r="B40" s="1651"/>
      <c r="C40" s="1652"/>
      <c r="D40" s="1651"/>
      <c r="E40" s="1652"/>
      <c r="F40" s="1651"/>
      <c r="G40" s="1652"/>
      <c r="H40" s="1651"/>
      <c r="I40" s="1652"/>
    </row>
    <row r="41" spans="1:9" ht="15" customHeight="1" x14ac:dyDescent="0.35">
      <c r="A41" s="20" t="s">
        <v>31</v>
      </c>
      <c r="B41" s="1651"/>
      <c r="C41" s="1652"/>
      <c r="D41" s="1651"/>
      <c r="E41" s="1652"/>
      <c r="F41" s="1651"/>
      <c r="G41" s="1652"/>
      <c r="H41" s="1651"/>
      <c r="I41" s="1652"/>
    </row>
    <row r="42" spans="1:9" ht="15" customHeight="1" x14ac:dyDescent="0.35">
      <c r="A42" s="20" t="s">
        <v>32</v>
      </c>
      <c r="B42" s="21"/>
      <c r="C42" s="22"/>
      <c r="D42" s="21"/>
      <c r="E42" s="22"/>
      <c r="F42" s="21"/>
      <c r="G42" s="22"/>
      <c r="H42" s="21"/>
      <c r="I42" s="22"/>
    </row>
    <row r="43" spans="1:9" ht="15" customHeight="1" thickBot="1" x14ac:dyDescent="0.4">
      <c r="A43" s="20" t="s">
        <v>33</v>
      </c>
      <c r="B43" s="1651"/>
      <c r="C43" s="1652"/>
      <c r="D43" s="1651"/>
      <c r="E43" s="1652"/>
      <c r="F43" s="1651"/>
      <c r="G43" s="1652"/>
      <c r="H43" s="1651"/>
      <c r="I43" s="1652"/>
    </row>
    <row r="44" spans="1:9" ht="15" customHeight="1" x14ac:dyDescent="0.35">
      <c r="A44" s="1131" t="s">
        <v>34</v>
      </c>
      <c r="B44" s="1653"/>
      <c r="C44" s="1654"/>
      <c r="D44" s="1653"/>
      <c r="E44" s="1654"/>
      <c r="F44" s="1653"/>
      <c r="G44" s="1654"/>
      <c r="H44" s="1653"/>
      <c r="I44" s="1654"/>
    </row>
    <row r="45" spans="1:9" ht="15" customHeight="1" x14ac:dyDescent="0.35">
      <c r="A45" s="1132" t="s">
        <v>35</v>
      </c>
      <c r="B45" s="1655"/>
      <c r="C45" s="1656"/>
      <c r="D45" s="1655"/>
      <c r="E45" s="1656"/>
      <c r="F45" s="1655"/>
      <c r="G45" s="1656"/>
      <c r="H45" s="1655"/>
      <c r="I45" s="1656"/>
    </row>
    <row r="46" spans="1:9" ht="15" customHeight="1" x14ac:dyDescent="0.35">
      <c r="A46" s="1132" t="s">
        <v>36</v>
      </c>
      <c r="B46" s="1655"/>
      <c r="C46" s="1656"/>
      <c r="D46" s="1655"/>
      <c r="E46" s="1656"/>
      <c r="F46" s="1655"/>
      <c r="G46" s="1656"/>
      <c r="H46" s="1655"/>
      <c r="I46" s="1656"/>
    </row>
    <row r="47" spans="1:9" ht="15" customHeight="1" x14ac:dyDescent="0.35">
      <c r="A47" s="23" t="s">
        <v>37</v>
      </c>
      <c r="B47" s="1655"/>
      <c r="C47" s="1656"/>
      <c r="D47" s="1655"/>
      <c r="E47" s="1656"/>
      <c r="F47" s="1655"/>
      <c r="G47" s="1656"/>
      <c r="H47" s="1655"/>
      <c r="I47" s="1656"/>
    </row>
    <row r="48" spans="1:9" ht="15" customHeight="1" x14ac:dyDescent="0.35">
      <c r="A48" s="23" t="s">
        <v>38</v>
      </c>
      <c r="B48" s="1655"/>
      <c r="C48" s="1656"/>
      <c r="D48" s="1655"/>
      <c r="E48" s="1656"/>
      <c r="F48" s="1655"/>
      <c r="G48" s="1656"/>
      <c r="H48" s="1655"/>
      <c r="I48" s="1656"/>
    </row>
    <row r="49" spans="1:9" ht="15" customHeight="1" x14ac:dyDescent="0.35">
      <c r="A49" s="23" t="s">
        <v>39</v>
      </c>
      <c r="B49" s="1655"/>
      <c r="C49" s="1656"/>
      <c r="D49" s="1655"/>
      <c r="E49" s="1656"/>
      <c r="F49" s="1655"/>
      <c r="G49" s="1656"/>
      <c r="H49" s="1655"/>
      <c r="I49" s="1656"/>
    </row>
    <row r="50" spans="1:9" ht="15" customHeight="1" x14ac:dyDescent="0.35">
      <c r="A50" s="23" t="s">
        <v>40</v>
      </c>
      <c r="B50" s="1655"/>
      <c r="C50" s="1656"/>
      <c r="D50" s="1655"/>
      <c r="E50" s="1656"/>
      <c r="F50" s="1655"/>
      <c r="G50" s="1656"/>
      <c r="H50" s="1655"/>
      <c r="I50" s="1656"/>
    </row>
    <row r="51" spans="1:9" ht="15" customHeight="1" x14ac:dyDescent="0.35">
      <c r="A51" s="23" t="s">
        <v>41</v>
      </c>
      <c r="B51" s="1655"/>
      <c r="C51" s="1656"/>
      <c r="D51" s="1655"/>
      <c r="E51" s="1656"/>
      <c r="F51" s="1655"/>
      <c r="G51" s="1656"/>
      <c r="H51" s="1655"/>
      <c r="I51" s="1656"/>
    </row>
    <row r="52" spans="1:9" ht="15" customHeight="1" x14ac:dyDescent="0.35">
      <c r="A52" s="23" t="s">
        <v>42</v>
      </c>
      <c r="B52" s="1651"/>
      <c r="C52" s="1652"/>
      <c r="D52" s="1651"/>
      <c r="E52" s="1652"/>
      <c r="F52" s="1651"/>
      <c r="G52" s="1652"/>
      <c r="H52" s="1651"/>
      <c r="I52" s="1652"/>
    </row>
    <row r="53" spans="1:9" ht="15" customHeight="1" x14ac:dyDescent="0.35">
      <c r="A53" s="23" t="s">
        <v>43</v>
      </c>
      <c r="B53" s="1651"/>
      <c r="C53" s="1652"/>
      <c r="D53" s="1651"/>
      <c r="E53" s="1652"/>
      <c r="F53" s="1651"/>
      <c r="G53" s="1652"/>
      <c r="H53" s="1651"/>
      <c r="I53" s="1652"/>
    </row>
    <row r="54" spans="1:9" ht="15" customHeight="1" x14ac:dyDescent="0.35">
      <c r="A54" s="23" t="s">
        <v>44</v>
      </c>
      <c r="B54" s="1651"/>
      <c r="C54" s="1652"/>
      <c r="D54" s="1651"/>
      <c r="E54" s="1652"/>
      <c r="F54" s="1651"/>
      <c r="G54" s="1652"/>
      <c r="H54" s="1651"/>
      <c r="I54" s="1652"/>
    </row>
    <row r="55" spans="1:9" ht="15" customHeight="1" x14ac:dyDescent="0.35">
      <c r="A55" s="23" t="s">
        <v>45</v>
      </c>
      <c r="B55" s="1651"/>
      <c r="C55" s="1652"/>
      <c r="D55" s="1651"/>
      <c r="E55" s="1652"/>
      <c r="F55" s="1651"/>
      <c r="G55" s="1652"/>
      <c r="H55" s="1651"/>
      <c r="I55" s="1652"/>
    </row>
    <row r="56" spans="1:9" ht="15" customHeight="1" x14ac:dyDescent="0.35">
      <c r="A56" s="23" t="s">
        <v>46</v>
      </c>
      <c r="B56" s="1651"/>
      <c r="C56" s="1652"/>
      <c r="D56" s="1651"/>
      <c r="E56" s="1652"/>
      <c r="F56" s="1651"/>
      <c r="G56" s="1652"/>
      <c r="H56" s="1651"/>
      <c r="I56" s="1652"/>
    </row>
    <row r="57" spans="1:9" ht="15" customHeight="1" thickBot="1" x14ac:dyDescent="0.4">
      <c r="A57" s="24" t="s">
        <v>47</v>
      </c>
      <c r="B57" s="1657"/>
      <c r="C57" s="1658"/>
      <c r="D57" s="1657"/>
      <c r="E57" s="1658"/>
      <c r="F57" s="1657"/>
      <c r="G57" s="1658"/>
      <c r="H57" s="1657"/>
      <c r="I57" s="1658"/>
    </row>
    <row r="58" spans="1:9" ht="15" customHeight="1" thickBot="1" x14ac:dyDescent="0.4">
      <c r="A58" s="1659" t="s">
        <v>48</v>
      </c>
      <c r="B58" s="1660"/>
      <c r="C58" s="1660"/>
      <c r="D58" s="1660"/>
      <c r="E58" s="1660"/>
      <c r="F58" s="1660"/>
      <c r="G58" s="1660"/>
      <c r="H58" s="1660"/>
      <c r="I58" s="1661"/>
    </row>
    <row r="59" spans="1:9" ht="15" customHeight="1" x14ac:dyDescent="0.35">
      <c r="A59" s="25" t="s">
        <v>49</v>
      </c>
      <c r="B59" s="26">
        <v>1</v>
      </c>
      <c r="C59" s="27">
        <v>2</v>
      </c>
      <c r="D59" s="26">
        <v>1</v>
      </c>
      <c r="E59" s="27">
        <v>2</v>
      </c>
      <c r="F59" s="26">
        <v>1</v>
      </c>
      <c r="G59" s="27">
        <v>2</v>
      </c>
      <c r="H59" s="26">
        <v>1</v>
      </c>
      <c r="I59" s="27">
        <v>2</v>
      </c>
    </row>
    <row r="60" spans="1:9" ht="15" customHeight="1" x14ac:dyDescent="0.35">
      <c r="A60" s="28" t="s">
        <v>50</v>
      </c>
      <c r="B60" s="29"/>
      <c r="C60" s="30"/>
      <c r="D60" s="29"/>
      <c r="E60" s="30"/>
      <c r="F60" s="29"/>
      <c r="G60" s="30"/>
      <c r="H60" s="29"/>
      <c r="I60" s="30"/>
    </row>
    <row r="61" spans="1:9" ht="15" customHeight="1" x14ac:dyDescent="0.35">
      <c r="A61" s="28" t="s">
        <v>51</v>
      </c>
      <c r="B61" s="29"/>
      <c r="C61" s="30"/>
      <c r="D61" s="29"/>
      <c r="E61" s="30"/>
      <c r="F61" s="29"/>
      <c r="G61" s="30"/>
      <c r="H61" s="29"/>
      <c r="I61" s="30"/>
    </row>
    <row r="62" spans="1:9" ht="19.5" customHeight="1" thickBot="1" x14ac:dyDescent="0.4">
      <c r="A62" s="31" t="s">
        <v>963</v>
      </c>
      <c r="B62" s="32"/>
      <c r="C62" s="33"/>
      <c r="D62" s="32"/>
      <c r="E62" s="33"/>
      <c r="F62" s="32"/>
      <c r="G62" s="33"/>
      <c r="H62" s="32"/>
      <c r="I62" s="33"/>
    </row>
    <row r="63" spans="1:9" ht="15" customHeight="1" x14ac:dyDescent="0.35">
      <c r="A63" s="3" t="s">
        <v>52</v>
      </c>
      <c r="B63" s="1662"/>
      <c r="C63" s="1663"/>
      <c r="D63" s="1662"/>
      <c r="E63" s="1663"/>
      <c r="F63" s="1662"/>
      <c r="G63" s="1663"/>
      <c r="H63" s="1662"/>
      <c r="I63" s="1663"/>
    </row>
    <row r="64" spans="1:9" ht="15" customHeight="1" x14ac:dyDescent="0.35">
      <c r="A64" s="4" t="s">
        <v>53</v>
      </c>
      <c r="B64" s="1664"/>
      <c r="C64" s="1665"/>
      <c r="D64" s="1664"/>
      <c r="E64" s="1665"/>
      <c r="F64" s="1664"/>
      <c r="G64" s="1665"/>
      <c r="H64" s="1664"/>
      <c r="I64" s="1665"/>
    </row>
    <row r="65" spans="1:19" ht="15" customHeight="1" x14ac:dyDescent="0.35">
      <c r="A65" s="4" t="s">
        <v>54</v>
      </c>
      <c r="B65" s="1664"/>
      <c r="C65" s="1665"/>
      <c r="D65" s="1664"/>
      <c r="E65" s="1665"/>
      <c r="F65" s="1664"/>
      <c r="G65" s="1665"/>
      <c r="H65" s="1664"/>
      <c r="I65" s="1665"/>
    </row>
    <row r="66" spans="1:19" ht="15" customHeight="1" x14ac:dyDescent="0.35">
      <c r="A66" s="4" t="s">
        <v>55</v>
      </c>
      <c r="B66" s="1664"/>
      <c r="C66" s="1665"/>
      <c r="D66" s="1664"/>
      <c r="E66" s="1665"/>
      <c r="F66" s="1664"/>
      <c r="G66" s="1665"/>
      <c r="H66" s="1664"/>
      <c r="I66" s="1665"/>
    </row>
    <row r="67" spans="1:19" ht="15" customHeight="1" thickBot="1" x14ac:dyDescent="0.4">
      <c r="A67" s="34" t="s">
        <v>56</v>
      </c>
      <c r="B67" s="1666"/>
      <c r="C67" s="1667"/>
      <c r="D67" s="1666"/>
      <c r="E67" s="1667"/>
      <c r="F67" s="1666"/>
      <c r="G67" s="1667"/>
      <c r="H67" s="1666"/>
      <c r="I67" s="1667"/>
    </row>
    <row r="68" spans="1:19" ht="9" customHeight="1" thickTop="1" x14ac:dyDescent="0.35">
      <c r="A68" s="35"/>
      <c r="B68" s="36"/>
      <c r="C68" s="36"/>
      <c r="F68" s="35"/>
      <c r="G68" s="36"/>
      <c r="H68" s="35"/>
      <c r="I68" s="37"/>
      <c r="J68" s="35"/>
      <c r="K68" s="38"/>
      <c r="L68" s="38"/>
      <c r="M68" s="39"/>
      <c r="N68" s="40"/>
      <c r="O68" s="35"/>
      <c r="Q68" s="41"/>
      <c r="R68" s="40"/>
      <c r="S68" s="40"/>
    </row>
    <row r="69" spans="1:19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1"/>
      <c r="O69" s="41"/>
      <c r="P69" s="41"/>
      <c r="Q69" s="41"/>
      <c r="R69" s="41"/>
      <c r="S69" s="41"/>
    </row>
  </sheetData>
  <mergeCells count="166">
    <mergeCell ref="H15:I15"/>
    <mergeCell ref="F15:G15"/>
    <mergeCell ref="D15:E15"/>
    <mergeCell ref="B15:C15"/>
    <mergeCell ref="H13:I13"/>
    <mergeCell ref="F13:G13"/>
    <mergeCell ref="D13:E13"/>
    <mergeCell ref="B13:C13"/>
    <mergeCell ref="H12:I12"/>
    <mergeCell ref="F12:G12"/>
    <mergeCell ref="D12:E12"/>
    <mergeCell ref="B12:C12"/>
    <mergeCell ref="B14:C14"/>
    <mergeCell ref="D14:E14"/>
    <mergeCell ref="F14:G14"/>
    <mergeCell ref="H14:I14"/>
    <mergeCell ref="B67:C67"/>
    <mergeCell ref="D67:E67"/>
    <mergeCell ref="F67:G67"/>
    <mergeCell ref="H67:I67"/>
    <mergeCell ref="B65:C65"/>
    <mergeCell ref="D65:E65"/>
    <mergeCell ref="F65:G65"/>
    <mergeCell ref="H65:I65"/>
    <mergeCell ref="B66:C66"/>
    <mergeCell ref="D66:E66"/>
    <mergeCell ref="F66:G66"/>
    <mergeCell ref="H66:I66"/>
    <mergeCell ref="A58:I58"/>
    <mergeCell ref="B63:C63"/>
    <mergeCell ref="D63:E63"/>
    <mergeCell ref="F63:G63"/>
    <mergeCell ref="H63:I63"/>
    <mergeCell ref="B64:C64"/>
    <mergeCell ref="D64:E64"/>
    <mergeCell ref="F64:G64"/>
    <mergeCell ref="H64:I64"/>
    <mergeCell ref="B56:C56"/>
    <mergeCell ref="D56:E56"/>
    <mergeCell ref="F56:G56"/>
    <mergeCell ref="H56:I56"/>
    <mergeCell ref="B57:C57"/>
    <mergeCell ref="D57:E57"/>
    <mergeCell ref="F57:G57"/>
    <mergeCell ref="H57:I57"/>
    <mergeCell ref="B54:C54"/>
    <mergeCell ref="D54:E54"/>
    <mergeCell ref="F54:G54"/>
    <mergeCell ref="H54:I54"/>
    <mergeCell ref="B55:C55"/>
    <mergeCell ref="D55:E55"/>
    <mergeCell ref="F55:G55"/>
    <mergeCell ref="H55:I55"/>
    <mergeCell ref="B52:C52"/>
    <mergeCell ref="D52:E52"/>
    <mergeCell ref="F52:G52"/>
    <mergeCell ref="H52:I52"/>
    <mergeCell ref="B53:C53"/>
    <mergeCell ref="D53:E53"/>
    <mergeCell ref="F53:G53"/>
    <mergeCell ref="H53:I53"/>
    <mergeCell ref="B50:C50"/>
    <mergeCell ref="D50:E50"/>
    <mergeCell ref="F50:G50"/>
    <mergeCell ref="H50:I50"/>
    <mergeCell ref="B51:C51"/>
    <mergeCell ref="D51:E51"/>
    <mergeCell ref="F51:G51"/>
    <mergeCell ref="H51:I51"/>
    <mergeCell ref="B48:C48"/>
    <mergeCell ref="D48:E48"/>
    <mergeCell ref="F48:G48"/>
    <mergeCell ref="H48:I48"/>
    <mergeCell ref="B49:C49"/>
    <mergeCell ref="D49:E49"/>
    <mergeCell ref="F49:G49"/>
    <mergeCell ref="H49:I49"/>
    <mergeCell ref="B46:C46"/>
    <mergeCell ref="D46:E46"/>
    <mergeCell ref="F46:G46"/>
    <mergeCell ref="H46:I46"/>
    <mergeCell ref="B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B41:C41"/>
    <mergeCell ref="D41:E41"/>
    <mergeCell ref="F41:G41"/>
    <mergeCell ref="H41:I41"/>
    <mergeCell ref="B43:C43"/>
    <mergeCell ref="D43:E43"/>
    <mergeCell ref="F43:G43"/>
    <mergeCell ref="H43:I43"/>
    <mergeCell ref="A38:I38"/>
    <mergeCell ref="B39:C39"/>
    <mergeCell ref="D39:E39"/>
    <mergeCell ref="F39:G39"/>
    <mergeCell ref="H39:I39"/>
    <mergeCell ref="B40:C40"/>
    <mergeCell ref="D40:E40"/>
    <mergeCell ref="F40:G40"/>
    <mergeCell ref="H40:I40"/>
    <mergeCell ref="B20:C20"/>
    <mergeCell ref="D20:E20"/>
    <mergeCell ref="F20:G20"/>
    <mergeCell ref="H20:I20"/>
    <mergeCell ref="A21:I21"/>
    <mergeCell ref="C33:C37"/>
    <mergeCell ref="E33:E37"/>
    <mergeCell ref="G33:G37"/>
    <mergeCell ref="I33:I37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7:C7"/>
    <mergeCell ref="D7:E7"/>
    <mergeCell ref="F7:G7"/>
    <mergeCell ref="H7:I7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A1:A4"/>
    <mergeCell ref="B1:I1"/>
    <mergeCell ref="B2:E2"/>
    <mergeCell ref="F2:I2"/>
    <mergeCell ref="B3:I3"/>
    <mergeCell ref="B4:I4"/>
    <mergeCell ref="A5:I5"/>
    <mergeCell ref="B6:C6"/>
    <mergeCell ref="D6:E6"/>
    <mergeCell ref="F6:G6"/>
    <mergeCell ref="H6:I6"/>
  </mergeCells>
  <printOptions horizontalCentered="1" verticalCentered="1"/>
  <pageMargins left="0.78740157480314965" right="0" top="0.59055118110236227" bottom="0.19685039370078741" header="0.59055118110236227" footer="0.39370078740157483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O32"/>
  <sheetViews>
    <sheetView showGridLines="0" view="pageBreakPreview" topLeftCell="C1" zoomScaleNormal="80" zoomScaleSheetLayoutView="100" zoomScalePageLayoutView="80" workbookViewId="0">
      <selection activeCell="O27" sqref="O27:T27"/>
    </sheetView>
  </sheetViews>
  <sheetFormatPr baseColWidth="10" defaultRowHeight="14" x14ac:dyDescent="0.3"/>
  <cols>
    <col min="1" max="1" width="2.81640625" style="130" customWidth="1"/>
    <col min="2" max="2" width="4.26953125" style="130" customWidth="1"/>
    <col min="3" max="5" width="10.54296875" style="130" customWidth="1"/>
    <col min="6" max="6" width="10.26953125" style="130" customWidth="1"/>
    <col min="7" max="7" width="10.81640625" style="130" customWidth="1"/>
    <col min="8" max="8" width="10.1796875" style="130" customWidth="1"/>
    <col min="9" max="9" width="11.1796875" style="130" customWidth="1"/>
    <col min="10" max="10" width="10.1796875" style="130" customWidth="1"/>
    <col min="11" max="11" width="11.1796875" style="130" customWidth="1"/>
    <col min="12" max="12" width="10.1796875" style="130" customWidth="1"/>
    <col min="13" max="13" width="12.1796875" style="130" customWidth="1"/>
    <col min="14" max="14" width="2.453125" style="130" customWidth="1"/>
    <col min="15" max="256" width="11.453125" style="130"/>
    <col min="257" max="257" width="2.81640625" style="130" customWidth="1"/>
    <col min="258" max="258" width="4.26953125" style="130" customWidth="1"/>
    <col min="259" max="261" width="10.54296875" style="130" customWidth="1"/>
    <col min="262" max="262" width="10.26953125" style="130" customWidth="1"/>
    <col min="263" max="263" width="10.81640625" style="130" customWidth="1"/>
    <col min="264" max="264" width="10.1796875" style="130" customWidth="1"/>
    <col min="265" max="265" width="11.1796875" style="130" customWidth="1"/>
    <col min="266" max="266" width="10.1796875" style="130" customWidth="1"/>
    <col min="267" max="267" width="11.1796875" style="130" customWidth="1"/>
    <col min="268" max="268" width="10.1796875" style="130" customWidth="1"/>
    <col min="269" max="269" width="12.1796875" style="130" customWidth="1"/>
    <col min="270" max="270" width="2.453125" style="130" customWidth="1"/>
    <col min="271" max="512" width="11.453125" style="130"/>
    <col min="513" max="513" width="2.81640625" style="130" customWidth="1"/>
    <col min="514" max="514" width="4.26953125" style="130" customWidth="1"/>
    <col min="515" max="517" width="10.54296875" style="130" customWidth="1"/>
    <col min="518" max="518" width="10.26953125" style="130" customWidth="1"/>
    <col min="519" max="519" width="10.81640625" style="130" customWidth="1"/>
    <col min="520" max="520" width="10.1796875" style="130" customWidth="1"/>
    <col min="521" max="521" width="11.1796875" style="130" customWidth="1"/>
    <col min="522" max="522" width="10.1796875" style="130" customWidth="1"/>
    <col min="523" max="523" width="11.1796875" style="130" customWidth="1"/>
    <col min="524" max="524" width="10.1796875" style="130" customWidth="1"/>
    <col min="525" max="525" width="12.1796875" style="130" customWidth="1"/>
    <col min="526" max="526" width="2.453125" style="130" customWidth="1"/>
    <col min="527" max="768" width="11.453125" style="130"/>
    <col min="769" max="769" width="2.81640625" style="130" customWidth="1"/>
    <col min="770" max="770" width="4.26953125" style="130" customWidth="1"/>
    <col min="771" max="773" width="10.54296875" style="130" customWidth="1"/>
    <col min="774" max="774" width="10.26953125" style="130" customWidth="1"/>
    <col min="775" max="775" width="10.81640625" style="130" customWidth="1"/>
    <col min="776" max="776" width="10.1796875" style="130" customWidth="1"/>
    <col min="777" max="777" width="11.1796875" style="130" customWidth="1"/>
    <col min="778" max="778" width="10.1796875" style="130" customWidth="1"/>
    <col min="779" max="779" width="11.1796875" style="130" customWidth="1"/>
    <col min="780" max="780" width="10.1796875" style="130" customWidth="1"/>
    <col min="781" max="781" width="12.1796875" style="130" customWidth="1"/>
    <col min="782" max="782" width="2.453125" style="130" customWidth="1"/>
    <col min="783" max="1024" width="11.453125" style="130"/>
    <col min="1025" max="1025" width="2.81640625" style="130" customWidth="1"/>
    <col min="1026" max="1026" width="4.26953125" style="130" customWidth="1"/>
    <col min="1027" max="1029" width="10.54296875" style="130" customWidth="1"/>
    <col min="1030" max="1030" width="10.26953125" style="130" customWidth="1"/>
    <col min="1031" max="1031" width="10.81640625" style="130" customWidth="1"/>
    <col min="1032" max="1032" width="10.1796875" style="130" customWidth="1"/>
    <col min="1033" max="1033" width="11.1796875" style="130" customWidth="1"/>
    <col min="1034" max="1034" width="10.1796875" style="130" customWidth="1"/>
    <col min="1035" max="1035" width="11.1796875" style="130" customWidth="1"/>
    <col min="1036" max="1036" width="10.1796875" style="130" customWidth="1"/>
    <col min="1037" max="1037" width="12.1796875" style="130" customWidth="1"/>
    <col min="1038" max="1038" width="2.453125" style="130" customWidth="1"/>
    <col min="1039" max="1280" width="11.453125" style="130"/>
    <col min="1281" max="1281" width="2.81640625" style="130" customWidth="1"/>
    <col min="1282" max="1282" width="4.26953125" style="130" customWidth="1"/>
    <col min="1283" max="1285" width="10.54296875" style="130" customWidth="1"/>
    <col min="1286" max="1286" width="10.26953125" style="130" customWidth="1"/>
    <col min="1287" max="1287" width="10.81640625" style="130" customWidth="1"/>
    <col min="1288" max="1288" width="10.1796875" style="130" customWidth="1"/>
    <col min="1289" max="1289" width="11.1796875" style="130" customWidth="1"/>
    <col min="1290" max="1290" width="10.1796875" style="130" customWidth="1"/>
    <col min="1291" max="1291" width="11.1796875" style="130" customWidth="1"/>
    <col min="1292" max="1292" width="10.1796875" style="130" customWidth="1"/>
    <col min="1293" max="1293" width="12.1796875" style="130" customWidth="1"/>
    <col min="1294" max="1294" width="2.453125" style="130" customWidth="1"/>
    <col min="1295" max="1536" width="11.453125" style="130"/>
    <col min="1537" max="1537" width="2.81640625" style="130" customWidth="1"/>
    <col min="1538" max="1538" width="4.26953125" style="130" customWidth="1"/>
    <col min="1539" max="1541" width="10.54296875" style="130" customWidth="1"/>
    <col min="1542" max="1542" width="10.26953125" style="130" customWidth="1"/>
    <col min="1543" max="1543" width="10.81640625" style="130" customWidth="1"/>
    <col min="1544" max="1544" width="10.1796875" style="130" customWidth="1"/>
    <col min="1545" max="1545" width="11.1796875" style="130" customWidth="1"/>
    <col min="1546" max="1546" width="10.1796875" style="130" customWidth="1"/>
    <col min="1547" max="1547" width="11.1796875" style="130" customWidth="1"/>
    <col min="1548" max="1548" width="10.1796875" style="130" customWidth="1"/>
    <col min="1549" max="1549" width="12.1796875" style="130" customWidth="1"/>
    <col min="1550" max="1550" width="2.453125" style="130" customWidth="1"/>
    <col min="1551" max="1792" width="11.453125" style="130"/>
    <col min="1793" max="1793" width="2.81640625" style="130" customWidth="1"/>
    <col min="1794" max="1794" width="4.26953125" style="130" customWidth="1"/>
    <col min="1795" max="1797" width="10.54296875" style="130" customWidth="1"/>
    <col min="1798" max="1798" width="10.26953125" style="130" customWidth="1"/>
    <col min="1799" max="1799" width="10.81640625" style="130" customWidth="1"/>
    <col min="1800" max="1800" width="10.1796875" style="130" customWidth="1"/>
    <col min="1801" max="1801" width="11.1796875" style="130" customWidth="1"/>
    <col min="1802" max="1802" width="10.1796875" style="130" customWidth="1"/>
    <col min="1803" max="1803" width="11.1796875" style="130" customWidth="1"/>
    <col min="1804" max="1804" width="10.1796875" style="130" customWidth="1"/>
    <col min="1805" max="1805" width="12.1796875" style="130" customWidth="1"/>
    <col min="1806" max="1806" width="2.453125" style="130" customWidth="1"/>
    <col min="1807" max="2048" width="11.453125" style="130"/>
    <col min="2049" max="2049" width="2.81640625" style="130" customWidth="1"/>
    <col min="2050" max="2050" width="4.26953125" style="130" customWidth="1"/>
    <col min="2051" max="2053" width="10.54296875" style="130" customWidth="1"/>
    <col min="2054" max="2054" width="10.26953125" style="130" customWidth="1"/>
    <col min="2055" max="2055" width="10.81640625" style="130" customWidth="1"/>
    <col min="2056" max="2056" width="10.1796875" style="130" customWidth="1"/>
    <col min="2057" max="2057" width="11.1796875" style="130" customWidth="1"/>
    <col min="2058" max="2058" width="10.1796875" style="130" customWidth="1"/>
    <col min="2059" max="2059" width="11.1796875" style="130" customWidth="1"/>
    <col min="2060" max="2060" width="10.1796875" style="130" customWidth="1"/>
    <col min="2061" max="2061" width="12.1796875" style="130" customWidth="1"/>
    <col min="2062" max="2062" width="2.453125" style="130" customWidth="1"/>
    <col min="2063" max="2304" width="11.453125" style="130"/>
    <col min="2305" max="2305" width="2.81640625" style="130" customWidth="1"/>
    <col min="2306" max="2306" width="4.26953125" style="130" customWidth="1"/>
    <col min="2307" max="2309" width="10.54296875" style="130" customWidth="1"/>
    <col min="2310" max="2310" width="10.26953125" style="130" customWidth="1"/>
    <col min="2311" max="2311" width="10.81640625" style="130" customWidth="1"/>
    <col min="2312" max="2312" width="10.1796875" style="130" customWidth="1"/>
    <col min="2313" max="2313" width="11.1796875" style="130" customWidth="1"/>
    <col min="2314" max="2314" width="10.1796875" style="130" customWidth="1"/>
    <col min="2315" max="2315" width="11.1796875" style="130" customWidth="1"/>
    <col min="2316" max="2316" width="10.1796875" style="130" customWidth="1"/>
    <col min="2317" max="2317" width="12.1796875" style="130" customWidth="1"/>
    <col min="2318" max="2318" width="2.453125" style="130" customWidth="1"/>
    <col min="2319" max="2560" width="11.453125" style="130"/>
    <col min="2561" max="2561" width="2.81640625" style="130" customWidth="1"/>
    <col min="2562" max="2562" width="4.26953125" style="130" customWidth="1"/>
    <col min="2563" max="2565" width="10.54296875" style="130" customWidth="1"/>
    <col min="2566" max="2566" width="10.26953125" style="130" customWidth="1"/>
    <col min="2567" max="2567" width="10.81640625" style="130" customWidth="1"/>
    <col min="2568" max="2568" width="10.1796875" style="130" customWidth="1"/>
    <col min="2569" max="2569" width="11.1796875" style="130" customWidth="1"/>
    <col min="2570" max="2570" width="10.1796875" style="130" customWidth="1"/>
    <col min="2571" max="2571" width="11.1796875" style="130" customWidth="1"/>
    <col min="2572" max="2572" width="10.1796875" style="130" customWidth="1"/>
    <col min="2573" max="2573" width="12.1796875" style="130" customWidth="1"/>
    <col min="2574" max="2574" width="2.453125" style="130" customWidth="1"/>
    <col min="2575" max="2816" width="11.453125" style="130"/>
    <col min="2817" max="2817" width="2.81640625" style="130" customWidth="1"/>
    <col min="2818" max="2818" width="4.26953125" style="130" customWidth="1"/>
    <col min="2819" max="2821" width="10.54296875" style="130" customWidth="1"/>
    <col min="2822" max="2822" width="10.26953125" style="130" customWidth="1"/>
    <col min="2823" max="2823" width="10.81640625" style="130" customWidth="1"/>
    <col min="2824" max="2824" width="10.1796875" style="130" customWidth="1"/>
    <col min="2825" max="2825" width="11.1796875" style="130" customWidth="1"/>
    <col min="2826" max="2826" width="10.1796875" style="130" customWidth="1"/>
    <col min="2827" max="2827" width="11.1796875" style="130" customWidth="1"/>
    <col min="2828" max="2828" width="10.1796875" style="130" customWidth="1"/>
    <col min="2829" max="2829" width="12.1796875" style="130" customWidth="1"/>
    <col min="2830" max="2830" width="2.453125" style="130" customWidth="1"/>
    <col min="2831" max="3072" width="11.453125" style="130"/>
    <col min="3073" max="3073" width="2.81640625" style="130" customWidth="1"/>
    <col min="3074" max="3074" width="4.26953125" style="130" customWidth="1"/>
    <col min="3075" max="3077" width="10.54296875" style="130" customWidth="1"/>
    <col min="3078" max="3078" width="10.26953125" style="130" customWidth="1"/>
    <col min="3079" max="3079" width="10.81640625" style="130" customWidth="1"/>
    <col min="3080" max="3080" width="10.1796875" style="130" customWidth="1"/>
    <col min="3081" max="3081" width="11.1796875" style="130" customWidth="1"/>
    <col min="3082" max="3082" width="10.1796875" style="130" customWidth="1"/>
    <col min="3083" max="3083" width="11.1796875" style="130" customWidth="1"/>
    <col min="3084" max="3084" width="10.1796875" style="130" customWidth="1"/>
    <col min="3085" max="3085" width="12.1796875" style="130" customWidth="1"/>
    <col min="3086" max="3086" width="2.453125" style="130" customWidth="1"/>
    <col min="3087" max="3328" width="11.453125" style="130"/>
    <col min="3329" max="3329" width="2.81640625" style="130" customWidth="1"/>
    <col min="3330" max="3330" width="4.26953125" style="130" customWidth="1"/>
    <col min="3331" max="3333" width="10.54296875" style="130" customWidth="1"/>
    <col min="3334" max="3334" width="10.26953125" style="130" customWidth="1"/>
    <col min="3335" max="3335" width="10.81640625" style="130" customWidth="1"/>
    <col min="3336" max="3336" width="10.1796875" style="130" customWidth="1"/>
    <col min="3337" max="3337" width="11.1796875" style="130" customWidth="1"/>
    <col min="3338" max="3338" width="10.1796875" style="130" customWidth="1"/>
    <col min="3339" max="3339" width="11.1796875" style="130" customWidth="1"/>
    <col min="3340" max="3340" width="10.1796875" style="130" customWidth="1"/>
    <col min="3341" max="3341" width="12.1796875" style="130" customWidth="1"/>
    <col min="3342" max="3342" width="2.453125" style="130" customWidth="1"/>
    <col min="3343" max="3584" width="11.453125" style="130"/>
    <col min="3585" max="3585" width="2.81640625" style="130" customWidth="1"/>
    <col min="3586" max="3586" width="4.26953125" style="130" customWidth="1"/>
    <col min="3587" max="3589" width="10.54296875" style="130" customWidth="1"/>
    <col min="3590" max="3590" width="10.26953125" style="130" customWidth="1"/>
    <col min="3591" max="3591" width="10.81640625" style="130" customWidth="1"/>
    <col min="3592" max="3592" width="10.1796875" style="130" customWidth="1"/>
    <col min="3593" max="3593" width="11.1796875" style="130" customWidth="1"/>
    <col min="3594" max="3594" width="10.1796875" style="130" customWidth="1"/>
    <col min="3595" max="3595" width="11.1796875" style="130" customWidth="1"/>
    <col min="3596" max="3596" width="10.1796875" style="130" customWidth="1"/>
    <col min="3597" max="3597" width="12.1796875" style="130" customWidth="1"/>
    <col min="3598" max="3598" width="2.453125" style="130" customWidth="1"/>
    <col min="3599" max="3840" width="11.453125" style="130"/>
    <col min="3841" max="3841" width="2.81640625" style="130" customWidth="1"/>
    <col min="3842" max="3842" width="4.26953125" style="130" customWidth="1"/>
    <col min="3843" max="3845" width="10.54296875" style="130" customWidth="1"/>
    <col min="3846" max="3846" width="10.26953125" style="130" customWidth="1"/>
    <col min="3847" max="3847" width="10.81640625" style="130" customWidth="1"/>
    <col min="3848" max="3848" width="10.1796875" style="130" customWidth="1"/>
    <col min="3849" max="3849" width="11.1796875" style="130" customWidth="1"/>
    <col min="3850" max="3850" width="10.1796875" style="130" customWidth="1"/>
    <col min="3851" max="3851" width="11.1796875" style="130" customWidth="1"/>
    <col min="3852" max="3852" width="10.1796875" style="130" customWidth="1"/>
    <col min="3853" max="3853" width="12.1796875" style="130" customWidth="1"/>
    <col min="3854" max="3854" width="2.453125" style="130" customWidth="1"/>
    <col min="3855" max="4096" width="11.453125" style="130"/>
    <col min="4097" max="4097" width="2.81640625" style="130" customWidth="1"/>
    <col min="4098" max="4098" width="4.26953125" style="130" customWidth="1"/>
    <col min="4099" max="4101" width="10.54296875" style="130" customWidth="1"/>
    <col min="4102" max="4102" width="10.26953125" style="130" customWidth="1"/>
    <col min="4103" max="4103" width="10.81640625" style="130" customWidth="1"/>
    <col min="4104" max="4104" width="10.1796875" style="130" customWidth="1"/>
    <col min="4105" max="4105" width="11.1796875" style="130" customWidth="1"/>
    <col min="4106" max="4106" width="10.1796875" style="130" customWidth="1"/>
    <col min="4107" max="4107" width="11.1796875" style="130" customWidth="1"/>
    <col min="4108" max="4108" width="10.1796875" style="130" customWidth="1"/>
    <col min="4109" max="4109" width="12.1796875" style="130" customWidth="1"/>
    <col min="4110" max="4110" width="2.453125" style="130" customWidth="1"/>
    <col min="4111" max="4352" width="11.453125" style="130"/>
    <col min="4353" max="4353" width="2.81640625" style="130" customWidth="1"/>
    <col min="4354" max="4354" width="4.26953125" style="130" customWidth="1"/>
    <col min="4355" max="4357" width="10.54296875" style="130" customWidth="1"/>
    <col min="4358" max="4358" width="10.26953125" style="130" customWidth="1"/>
    <col min="4359" max="4359" width="10.81640625" style="130" customWidth="1"/>
    <col min="4360" max="4360" width="10.1796875" style="130" customWidth="1"/>
    <col min="4361" max="4361" width="11.1796875" style="130" customWidth="1"/>
    <col min="4362" max="4362" width="10.1796875" style="130" customWidth="1"/>
    <col min="4363" max="4363" width="11.1796875" style="130" customWidth="1"/>
    <col min="4364" max="4364" width="10.1796875" style="130" customWidth="1"/>
    <col min="4365" max="4365" width="12.1796875" style="130" customWidth="1"/>
    <col min="4366" max="4366" width="2.453125" style="130" customWidth="1"/>
    <col min="4367" max="4608" width="11.453125" style="130"/>
    <col min="4609" max="4609" width="2.81640625" style="130" customWidth="1"/>
    <col min="4610" max="4610" width="4.26953125" style="130" customWidth="1"/>
    <col min="4611" max="4613" width="10.54296875" style="130" customWidth="1"/>
    <col min="4614" max="4614" width="10.26953125" style="130" customWidth="1"/>
    <col min="4615" max="4615" width="10.81640625" style="130" customWidth="1"/>
    <col min="4616" max="4616" width="10.1796875" style="130" customWidth="1"/>
    <col min="4617" max="4617" width="11.1796875" style="130" customWidth="1"/>
    <col min="4618" max="4618" width="10.1796875" style="130" customWidth="1"/>
    <col min="4619" max="4619" width="11.1796875" style="130" customWidth="1"/>
    <col min="4620" max="4620" width="10.1796875" style="130" customWidth="1"/>
    <col min="4621" max="4621" width="12.1796875" style="130" customWidth="1"/>
    <col min="4622" max="4622" width="2.453125" style="130" customWidth="1"/>
    <col min="4623" max="4864" width="11.453125" style="130"/>
    <col min="4865" max="4865" width="2.81640625" style="130" customWidth="1"/>
    <col min="4866" max="4866" width="4.26953125" style="130" customWidth="1"/>
    <col min="4867" max="4869" width="10.54296875" style="130" customWidth="1"/>
    <col min="4870" max="4870" width="10.26953125" style="130" customWidth="1"/>
    <col min="4871" max="4871" width="10.81640625" style="130" customWidth="1"/>
    <col min="4872" max="4872" width="10.1796875" style="130" customWidth="1"/>
    <col min="4873" max="4873" width="11.1796875" style="130" customWidth="1"/>
    <col min="4874" max="4874" width="10.1796875" style="130" customWidth="1"/>
    <col min="4875" max="4875" width="11.1796875" style="130" customWidth="1"/>
    <col min="4876" max="4876" width="10.1796875" style="130" customWidth="1"/>
    <col min="4877" max="4877" width="12.1796875" style="130" customWidth="1"/>
    <col min="4878" max="4878" width="2.453125" style="130" customWidth="1"/>
    <col min="4879" max="5120" width="11.453125" style="130"/>
    <col min="5121" max="5121" width="2.81640625" style="130" customWidth="1"/>
    <col min="5122" max="5122" width="4.26953125" style="130" customWidth="1"/>
    <col min="5123" max="5125" width="10.54296875" style="130" customWidth="1"/>
    <col min="5126" max="5126" width="10.26953125" style="130" customWidth="1"/>
    <col min="5127" max="5127" width="10.81640625" style="130" customWidth="1"/>
    <col min="5128" max="5128" width="10.1796875" style="130" customWidth="1"/>
    <col min="5129" max="5129" width="11.1796875" style="130" customWidth="1"/>
    <col min="5130" max="5130" width="10.1796875" style="130" customWidth="1"/>
    <col min="5131" max="5131" width="11.1796875" style="130" customWidth="1"/>
    <col min="5132" max="5132" width="10.1796875" style="130" customWidth="1"/>
    <col min="5133" max="5133" width="12.1796875" style="130" customWidth="1"/>
    <col min="5134" max="5134" width="2.453125" style="130" customWidth="1"/>
    <col min="5135" max="5376" width="11.453125" style="130"/>
    <col min="5377" max="5377" width="2.81640625" style="130" customWidth="1"/>
    <col min="5378" max="5378" width="4.26953125" style="130" customWidth="1"/>
    <col min="5379" max="5381" width="10.54296875" style="130" customWidth="1"/>
    <col min="5382" max="5382" width="10.26953125" style="130" customWidth="1"/>
    <col min="5383" max="5383" width="10.81640625" style="130" customWidth="1"/>
    <col min="5384" max="5384" width="10.1796875" style="130" customWidth="1"/>
    <col min="5385" max="5385" width="11.1796875" style="130" customWidth="1"/>
    <col min="5386" max="5386" width="10.1796875" style="130" customWidth="1"/>
    <col min="5387" max="5387" width="11.1796875" style="130" customWidth="1"/>
    <col min="5388" max="5388" width="10.1796875" style="130" customWidth="1"/>
    <col min="5389" max="5389" width="12.1796875" style="130" customWidth="1"/>
    <col min="5390" max="5390" width="2.453125" style="130" customWidth="1"/>
    <col min="5391" max="5632" width="11.453125" style="130"/>
    <col min="5633" max="5633" width="2.81640625" style="130" customWidth="1"/>
    <col min="5634" max="5634" width="4.26953125" style="130" customWidth="1"/>
    <col min="5635" max="5637" width="10.54296875" style="130" customWidth="1"/>
    <col min="5638" max="5638" width="10.26953125" style="130" customWidth="1"/>
    <col min="5639" max="5639" width="10.81640625" style="130" customWidth="1"/>
    <col min="5640" max="5640" width="10.1796875" style="130" customWidth="1"/>
    <col min="5641" max="5641" width="11.1796875" style="130" customWidth="1"/>
    <col min="5642" max="5642" width="10.1796875" style="130" customWidth="1"/>
    <col min="5643" max="5643" width="11.1796875" style="130" customWidth="1"/>
    <col min="5644" max="5644" width="10.1796875" style="130" customWidth="1"/>
    <col min="5645" max="5645" width="12.1796875" style="130" customWidth="1"/>
    <col min="5646" max="5646" width="2.453125" style="130" customWidth="1"/>
    <col min="5647" max="5888" width="11.453125" style="130"/>
    <col min="5889" max="5889" width="2.81640625" style="130" customWidth="1"/>
    <col min="5890" max="5890" width="4.26953125" style="130" customWidth="1"/>
    <col min="5891" max="5893" width="10.54296875" style="130" customWidth="1"/>
    <col min="5894" max="5894" width="10.26953125" style="130" customWidth="1"/>
    <col min="5895" max="5895" width="10.81640625" style="130" customWidth="1"/>
    <col min="5896" max="5896" width="10.1796875" style="130" customWidth="1"/>
    <col min="5897" max="5897" width="11.1796875" style="130" customWidth="1"/>
    <col min="5898" max="5898" width="10.1796875" style="130" customWidth="1"/>
    <col min="5899" max="5899" width="11.1796875" style="130" customWidth="1"/>
    <col min="5900" max="5900" width="10.1796875" style="130" customWidth="1"/>
    <col min="5901" max="5901" width="12.1796875" style="130" customWidth="1"/>
    <col min="5902" max="5902" width="2.453125" style="130" customWidth="1"/>
    <col min="5903" max="6144" width="11.453125" style="130"/>
    <col min="6145" max="6145" width="2.81640625" style="130" customWidth="1"/>
    <col min="6146" max="6146" width="4.26953125" style="130" customWidth="1"/>
    <col min="6147" max="6149" width="10.54296875" style="130" customWidth="1"/>
    <col min="6150" max="6150" width="10.26953125" style="130" customWidth="1"/>
    <col min="6151" max="6151" width="10.81640625" style="130" customWidth="1"/>
    <col min="6152" max="6152" width="10.1796875" style="130" customWidth="1"/>
    <col min="6153" max="6153" width="11.1796875" style="130" customWidth="1"/>
    <col min="6154" max="6154" width="10.1796875" style="130" customWidth="1"/>
    <col min="6155" max="6155" width="11.1796875" style="130" customWidth="1"/>
    <col min="6156" max="6156" width="10.1796875" style="130" customWidth="1"/>
    <col min="6157" max="6157" width="12.1796875" style="130" customWidth="1"/>
    <col min="6158" max="6158" width="2.453125" style="130" customWidth="1"/>
    <col min="6159" max="6400" width="11.453125" style="130"/>
    <col min="6401" max="6401" width="2.81640625" style="130" customWidth="1"/>
    <col min="6402" max="6402" width="4.26953125" style="130" customWidth="1"/>
    <col min="6403" max="6405" width="10.54296875" style="130" customWidth="1"/>
    <col min="6406" max="6406" width="10.26953125" style="130" customWidth="1"/>
    <col min="6407" max="6407" width="10.81640625" style="130" customWidth="1"/>
    <col min="6408" max="6408" width="10.1796875" style="130" customWidth="1"/>
    <col min="6409" max="6409" width="11.1796875" style="130" customWidth="1"/>
    <col min="6410" max="6410" width="10.1796875" style="130" customWidth="1"/>
    <col min="6411" max="6411" width="11.1796875" style="130" customWidth="1"/>
    <col min="6412" max="6412" width="10.1796875" style="130" customWidth="1"/>
    <col min="6413" max="6413" width="12.1796875" style="130" customWidth="1"/>
    <col min="6414" max="6414" width="2.453125" style="130" customWidth="1"/>
    <col min="6415" max="6656" width="11.453125" style="130"/>
    <col min="6657" max="6657" width="2.81640625" style="130" customWidth="1"/>
    <col min="6658" max="6658" width="4.26953125" style="130" customWidth="1"/>
    <col min="6659" max="6661" width="10.54296875" style="130" customWidth="1"/>
    <col min="6662" max="6662" width="10.26953125" style="130" customWidth="1"/>
    <col min="6663" max="6663" width="10.81640625" style="130" customWidth="1"/>
    <col min="6664" max="6664" width="10.1796875" style="130" customWidth="1"/>
    <col min="6665" max="6665" width="11.1796875" style="130" customWidth="1"/>
    <col min="6666" max="6666" width="10.1796875" style="130" customWidth="1"/>
    <col min="6667" max="6667" width="11.1796875" style="130" customWidth="1"/>
    <col min="6668" max="6668" width="10.1796875" style="130" customWidth="1"/>
    <col min="6669" max="6669" width="12.1796875" style="130" customWidth="1"/>
    <col min="6670" max="6670" width="2.453125" style="130" customWidth="1"/>
    <col min="6671" max="6912" width="11.453125" style="130"/>
    <col min="6913" max="6913" width="2.81640625" style="130" customWidth="1"/>
    <col min="6914" max="6914" width="4.26953125" style="130" customWidth="1"/>
    <col min="6915" max="6917" width="10.54296875" style="130" customWidth="1"/>
    <col min="6918" max="6918" width="10.26953125" style="130" customWidth="1"/>
    <col min="6919" max="6919" width="10.81640625" style="130" customWidth="1"/>
    <col min="6920" max="6920" width="10.1796875" style="130" customWidth="1"/>
    <col min="6921" max="6921" width="11.1796875" style="130" customWidth="1"/>
    <col min="6922" max="6922" width="10.1796875" style="130" customWidth="1"/>
    <col min="6923" max="6923" width="11.1796875" style="130" customWidth="1"/>
    <col min="6924" max="6924" width="10.1796875" style="130" customWidth="1"/>
    <col min="6925" max="6925" width="12.1796875" style="130" customWidth="1"/>
    <col min="6926" max="6926" width="2.453125" style="130" customWidth="1"/>
    <col min="6927" max="7168" width="11.453125" style="130"/>
    <col min="7169" max="7169" width="2.81640625" style="130" customWidth="1"/>
    <col min="7170" max="7170" width="4.26953125" style="130" customWidth="1"/>
    <col min="7171" max="7173" width="10.54296875" style="130" customWidth="1"/>
    <col min="7174" max="7174" width="10.26953125" style="130" customWidth="1"/>
    <col min="7175" max="7175" width="10.81640625" style="130" customWidth="1"/>
    <col min="7176" max="7176" width="10.1796875" style="130" customWidth="1"/>
    <col min="7177" max="7177" width="11.1796875" style="130" customWidth="1"/>
    <col min="7178" max="7178" width="10.1796875" style="130" customWidth="1"/>
    <col min="7179" max="7179" width="11.1796875" style="130" customWidth="1"/>
    <col min="7180" max="7180" width="10.1796875" style="130" customWidth="1"/>
    <col min="7181" max="7181" width="12.1796875" style="130" customWidth="1"/>
    <col min="7182" max="7182" width="2.453125" style="130" customWidth="1"/>
    <col min="7183" max="7424" width="11.453125" style="130"/>
    <col min="7425" max="7425" width="2.81640625" style="130" customWidth="1"/>
    <col min="7426" max="7426" width="4.26953125" style="130" customWidth="1"/>
    <col min="7427" max="7429" width="10.54296875" style="130" customWidth="1"/>
    <col min="7430" max="7430" width="10.26953125" style="130" customWidth="1"/>
    <col min="7431" max="7431" width="10.81640625" style="130" customWidth="1"/>
    <col min="7432" max="7432" width="10.1796875" style="130" customWidth="1"/>
    <col min="7433" max="7433" width="11.1796875" style="130" customWidth="1"/>
    <col min="7434" max="7434" width="10.1796875" style="130" customWidth="1"/>
    <col min="7435" max="7435" width="11.1796875" style="130" customWidth="1"/>
    <col min="7436" max="7436" width="10.1796875" style="130" customWidth="1"/>
    <col min="7437" max="7437" width="12.1796875" style="130" customWidth="1"/>
    <col min="7438" max="7438" width="2.453125" style="130" customWidth="1"/>
    <col min="7439" max="7680" width="11.453125" style="130"/>
    <col min="7681" max="7681" width="2.81640625" style="130" customWidth="1"/>
    <col min="7682" max="7682" width="4.26953125" style="130" customWidth="1"/>
    <col min="7683" max="7685" width="10.54296875" style="130" customWidth="1"/>
    <col min="7686" max="7686" width="10.26953125" style="130" customWidth="1"/>
    <col min="7687" max="7687" width="10.81640625" style="130" customWidth="1"/>
    <col min="7688" max="7688" width="10.1796875" style="130" customWidth="1"/>
    <col min="7689" max="7689" width="11.1796875" style="130" customWidth="1"/>
    <col min="7690" max="7690" width="10.1796875" style="130" customWidth="1"/>
    <col min="7691" max="7691" width="11.1796875" style="130" customWidth="1"/>
    <col min="7692" max="7692" width="10.1796875" style="130" customWidth="1"/>
    <col min="7693" max="7693" width="12.1796875" style="130" customWidth="1"/>
    <col min="7694" max="7694" width="2.453125" style="130" customWidth="1"/>
    <col min="7695" max="7936" width="11.453125" style="130"/>
    <col min="7937" max="7937" width="2.81640625" style="130" customWidth="1"/>
    <col min="7938" max="7938" width="4.26953125" style="130" customWidth="1"/>
    <col min="7939" max="7941" width="10.54296875" style="130" customWidth="1"/>
    <col min="7942" max="7942" width="10.26953125" style="130" customWidth="1"/>
    <col min="7943" max="7943" width="10.81640625" style="130" customWidth="1"/>
    <col min="7944" max="7944" width="10.1796875" style="130" customWidth="1"/>
    <col min="7945" max="7945" width="11.1796875" style="130" customWidth="1"/>
    <col min="7946" max="7946" width="10.1796875" style="130" customWidth="1"/>
    <col min="7947" max="7947" width="11.1796875" style="130" customWidth="1"/>
    <col min="7948" max="7948" width="10.1796875" style="130" customWidth="1"/>
    <col min="7949" max="7949" width="12.1796875" style="130" customWidth="1"/>
    <col min="7950" max="7950" width="2.453125" style="130" customWidth="1"/>
    <col min="7951" max="8192" width="11.453125" style="130"/>
    <col min="8193" max="8193" width="2.81640625" style="130" customWidth="1"/>
    <col min="8194" max="8194" width="4.26953125" style="130" customWidth="1"/>
    <col min="8195" max="8197" width="10.54296875" style="130" customWidth="1"/>
    <col min="8198" max="8198" width="10.26953125" style="130" customWidth="1"/>
    <col min="8199" max="8199" width="10.81640625" style="130" customWidth="1"/>
    <col min="8200" max="8200" width="10.1796875" style="130" customWidth="1"/>
    <col min="8201" max="8201" width="11.1796875" style="130" customWidth="1"/>
    <col min="8202" max="8202" width="10.1796875" style="130" customWidth="1"/>
    <col min="8203" max="8203" width="11.1796875" style="130" customWidth="1"/>
    <col min="8204" max="8204" width="10.1796875" style="130" customWidth="1"/>
    <col min="8205" max="8205" width="12.1796875" style="130" customWidth="1"/>
    <col min="8206" max="8206" width="2.453125" style="130" customWidth="1"/>
    <col min="8207" max="8448" width="11.453125" style="130"/>
    <col min="8449" max="8449" width="2.81640625" style="130" customWidth="1"/>
    <col min="8450" max="8450" width="4.26953125" style="130" customWidth="1"/>
    <col min="8451" max="8453" width="10.54296875" style="130" customWidth="1"/>
    <col min="8454" max="8454" width="10.26953125" style="130" customWidth="1"/>
    <col min="8455" max="8455" width="10.81640625" style="130" customWidth="1"/>
    <col min="8456" max="8456" width="10.1796875" style="130" customWidth="1"/>
    <col min="8457" max="8457" width="11.1796875" style="130" customWidth="1"/>
    <col min="8458" max="8458" width="10.1796875" style="130" customWidth="1"/>
    <col min="8459" max="8459" width="11.1796875" style="130" customWidth="1"/>
    <col min="8460" max="8460" width="10.1796875" style="130" customWidth="1"/>
    <col min="8461" max="8461" width="12.1796875" style="130" customWidth="1"/>
    <col min="8462" max="8462" width="2.453125" style="130" customWidth="1"/>
    <col min="8463" max="8704" width="11.453125" style="130"/>
    <col min="8705" max="8705" width="2.81640625" style="130" customWidth="1"/>
    <col min="8706" max="8706" width="4.26953125" style="130" customWidth="1"/>
    <col min="8707" max="8709" width="10.54296875" style="130" customWidth="1"/>
    <col min="8710" max="8710" width="10.26953125" style="130" customWidth="1"/>
    <col min="8711" max="8711" width="10.81640625" style="130" customWidth="1"/>
    <col min="8712" max="8712" width="10.1796875" style="130" customWidth="1"/>
    <col min="8713" max="8713" width="11.1796875" style="130" customWidth="1"/>
    <col min="8714" max="8714" width="10.1796875" style="130" customWidth="1"/>
    <col min="8715" max="8715" width="11.1796875" style="130" customWidth="1"/>
    <col min="8716" max="8716" width="10.1796875" style="130" customWidth="1"/>
    <col min="8717" max="8717" width="12.1796875" style="130" customWidth="1"/>
    <col min="8718" max="8718" width="2.453125" style="130" customWidth="1"/>
    <col min="8719" max="8960" width="11.453125" style="130"/>
    <col min="8961" max="8961" width="2.81640625" style="130" customWidth="1"/>
    <col min="8962" max="8962" width="4.26953125" style="130" customWidth="1"/>
    <col min="8963" max="8965" width="10.54296875" style="130" customWidth="1"/>
    <col min="8966" max="8966" width="10.26953125" style="130" customWidth="1"/>
    <col min="8967" max="8967" width="10.81640625" style="130" customWidth="1"/>
    <col min="8968" max="8968" width="10.1796875" style="130" customWidth="1"/>
    <col min="8969" max="8969" width="11.1796875" style="130" customWidth="1"/>
    <col min="8970" max="8970" width="10.1796875" style="130" customWidth="1"/>
    <col min="8971" max="8971" width="11.1796875" style="130" customWidth="1"/>
    <col min="8972" max="8972" width="10.1796875" style="130" customWidth="1"/>
    <col min="8973" max="8973" width="12.1796875" style="130" customWidth="1"/>
    <col min="8974" max="8974" width="2.453125" style="130" customWidth="1"/>
    <col min="8975" max="9216" width="11.453125" style="130"/>
    <col min="9217" max="9217" width="2.81640625" style="130" customWidth="1"/>
    <col min="9218" max="9218" width="4.26953125" style="130" customWidth="1"/>
    <col min="9219" max="9221" width="10.54296875" style="130" customWidth="1"/>
    <col min="9222" max="9222" width="10.26953125" style="130" customWidth="1"/>
    <col min="9223" max="9223" width="10.81640625" style="130" customWidth="1"/>
    <col min="9224" max="9224" width="10.1796875" style="130" customWidth="1"/>
    <col min="9225" max="9225" width="11.1796875" style="130" customWidth="1"/>
    <col min="9226" max="9226" width="10.1796875" style="130" customWidth="1"/>
    <col min="9227" max="9227" width="11.1796875" style="130" customWidth="1"/>
    <col min="9228" max="9228" width="10.1796875" style="130" customWidth="1"/>
    <col min="9229" max="9229" width="12.1796875" style="130" customWidth="1"/>
    <col min="9230" max="9230" width="2.453125" style="130" customWidth="1"/>
    <col min="9231" max="9472" width="11.453125" style="130"/>
    <col min="9473" max="9473" width="2.81640625" style="130" customWidth="1"/>
    <col min="9474" max="9474" width="4.26953125" style="130" customWidth="1"/>
    <col min="9475" max="9477" width="10.54296875" style="130" customWidth="1"/>
    <col min="9478" max="9478" width="10.26953125" style="130" customWidth="1"/>
    <col min="9479" max="9479" width="10.81640625" style="130" customWidth="1"/>
    <col min="9480" max="9480" width="10.1796875" style="130" customWidth="1"/>
    <col min="9481" max="9481" width="11.1796875" style="130" customWidth="1"/>
    <col min="9482" max="9482" width="10.1796875" style="130" customWidth="1"/>
    <col min="9483" max="9483" width="11.1796875" style="130" customWidth="1"/>
    <col min="9484" max="9484" width="10.1796875" style="130" customWidth="1"/>
    <col min="9485" max="9485" width="12.1796875" style="130" customWidth="1"/>
    <col min="9486" max="9486" width="2.453125" style="130" customWidth="1"/>
    <col min="9487" max="9728" width="11.453125" style="130"/>
    <col min="9729" max="9729" width="2.81640625" style="130" customWidth="1"/>
    <col min="9730" max="9730" width="4.26953125" style="130" customWidth="1"/>
    <col min="9731" max="9733" width="10.54296875" style="130" customWidth="1"/>
    <col min="9734" max="9734" width="10.26953125" style="130" customWidth="1"/>
    <col min="9735" max="9735" width="10.81640625" style="130" customWidth="1"/>
    <col min="9736" max="9736" width="10.1796875" style="130" customWidth="1"/>
    <col min="9737" max="9737" width="11.1796875" style="130" customWidth="1"/>
    <col min="9738" max="9738" width="10.1796875" style="130" customWidth="1"/>
    <col min="9739" max="9739" width="11.1796875" style="130" customWidth="1"/>
    <col min="9740" max="9740" width="10.1796875" style="130" customWidth="1"/>
    <col min="9741" max="9741" width="12.1796875" style="130" customWidth="1"/>
    <col min="9742" max="9742" width="2.453125" style="130" customWidth="1"/>
    <col min="9743" max="9984" width="11.453125" style="130"/>
    <col min="9985" max="9985" width="2.81640625" style="130" customWidth="1"/>
    <col min="9986" max="9986" width="4.26953125" style="130" customWidth="1"/>
    <col min="9987" max="9989" width="10.54296875" style="130" customWidth="1"/>
    <col min="9990" max="9990" width="10.26953125" style="130" customWidth="1"/>
    <col min="9991" max="9991" width="10.81640625" style="130" customWidth="1"/>
    <col min="9992" max="9992" width="10.1796875" style="130" customWidth="1"/>
    <col min="9993" max="9993" width="11.1796875" style="130" customWidth="1"/>
    <col min="9994" max="9994" width="10.1796875" style="130" customWidth="1"/>
    <col min="9995" max="9995" width="11.1796875" style="130" customWidth="1"/>
    <col min="9996" max="9996" width="10.1796875" style="130" customWidth="1"/>
    <col min="9997" max="9997" width="12.1796875" style="130" customWidth="1"/>
    <col min="9998" max="9998" width="2.453125" style="130" customWidth="1"/>
    <col min="9999" max="10240" width="11.453125" style="130"/>
    <col min="10241" max="10241" width="2.81640625" style="130" customWidth="1"/>
    <col min="10242" max="10242" width="4.26953125" style="130" customWidth="1"/>
    <col min="10243" max="10245" width="10.54296875" style="130" customWidth="1"/>
    <col min="10246" max="10246" width="10.26953125" style="130" customWidth="1"/>
    <col min="10247" max="10247" width="10.81640625" style="130" customWidth="1"/>
    <col min="10248" max="10248" width="10.1796875" style="130" customWidth="1"/>
    <col min="10249" max="10249" width="11.1796875" style="130" customWidth="1"/>
    <col min="10250" max="10250" width="10.1796875" style="130" customWidth="1"/>
    <col min="10251" max="10251" width="11.1796875" style="130" customWidth="1"/>
    <col min="10252" max="10252" width="10.1796875" style="130" customWidth="1"/>
    <col min="10253" max="10253" width="12.1796875" style="130" customWidth="1"/>
    <col min="10254" max="10254" width="2.453125" style="130" customWidth="1"/>
    <col min="10255" max="10496" width="11.453125" style="130"/>
    <col min="10497" max="10497" width="2.81640625" style="130" customWidth="1"/>
    <col min="10498" max="10498" width="4.26953125" style="130" customWidth="1"/>
    <col min="10499" max="10501" width="10.54296875" style="130" customWidth="1"/>
    <col min="10502" max="10502" width="10.26953125" style="130" customWidth="1"/>
    <col min="10503" max="10503" width="10.81640625" style="130" customWidth="1"/>
    <col min="10504" max="10504" width="10.1796875" style="130" customWidth="1"/>
    <col min="10505" max="10505" width="11.1796875" style="130" customWidth="1"/>
    <col min="10506" max="10506" width="10.1796875" style="130" customWidth="1"/>
    <col min="10507" max="10507" width="11.1796875" style="130" customWidth="1"/>
    <col min="10508" max="10508" width="10.1796875" style="130" customWidth="1"/>
    <col min="10509" max="10509" width="12.1796875" style="130" customWidth="1"/>
    <col min="10510" max="10510" width="2.453125" style="130" customWidth="1"/>
    <col min="10511" max="10752" width="11.453125" style="130"/>
    <col min="10753" max="10753" width="2.81640625" style="130" customWidth="1"/>
    <col min="10754" max="10754" width="4.26953125" style="130" customWidth="1"/>
    <col min="10755" max="10757" width="10.54296875" style="130" customWidth="1"/>
    <col min="10758" max="10758" width="10.26953125" style="130" customWidth="1"/>
    <col min="10759" max="10759" width="10.81640625" style="130" customWidth="1"/>
    <col min="10760" max="10760" width="10.1796875" style="130" customWidth="1"/>
    <col min="10761" max="10761" width="11.1796875" style="130" customWidth="1"/>
    <col min="10762" max="10762" width="10.1796875" style="130" customWidth="1"/>
    <col min="10763" max="10763" width="11.1796875" style="130" customWidth="1"/>
    <col min="10764" max="10764" width="10.1796875" style="130" customWidth="1"/>
    <col min="10765" max="10765" width="12.1796875" style="130" customWidth="1"/>
    <col min="10766" max="10766" width="2.453125" style="130" customWidth="1"/>
    <col min="10767" max="11008" width="11.453125" style="130"/>
    <col min="11009" max="11009" width="2.81640625" style="130" customWidth="1"/>
    <col min="11010" max="11010" width="4.26953125" style="130" customWidth="1"/>
    <col min="11011" max="11013" width="10.54296875" style="130" customWidth="1"/>
    <col min="11014" max="11014" width="10.26953125" style="130" customWidth="1"/>
    <col min="11015" max="11015" width="10.81640625" style="130" customWidth="1"/>
    <col min="11016" max="11016" width="10.1796875" style="130" customWidth="1"/>
    <col min="11017" max="11017" width="11.1796875" style="130" customWidth="1"/>
    <col min="11018" max="11018" width="10.1796875" style="130" customWidth="1"/>
    <col min="11019" max="11019" width="11.1796875" style="130" customWidth="1"/>
    <col min="11020" max="11020" width="10.1796875" style="130" customWidth="1"/>
    <col min="11021" max="11021" width="12.1796875" style="130" customWidth="1"/>
    <col min="11022" max="11022" width="2.453125" style="130" customWidth="1"/>
    <col min="11023" max="11264" width="11.453125" style="130"/>
    <col min="11265" max="11265" width="2.81640625" style="130" customWidth="1"/>
    <col min="11266" max="11266" width="4.26953125" style="130" customWidth="1"/>
    <col min="11267" max="11269" width="10.54296875" style="130" customWidth="1"/>
    <col min="11270" max="11270" width="10.26953125" style="130" customWidth="1"/>
    <col min="11271" max="11271" width="10.81640625" style="130" customWidth="1"/>
    <col min="11272" max="11272" width="10.1796875" style="130" customWidth="1"/>
    <col min="11273" max="11273" width="11.1796875" style="130" customWidth="1"/>
    <col min="11274" max="11274" width="10.1796875" style="130" customWidth="1"/>
    <col min="11275" max="11275" width="11.1796875" style="130" customWidth="1"/>
    <col min="11276" max="11276" width="10.1796875" style="130" customWidth="1"/>
    <col min="11277" max="11277" width="12.1796875" style="130" customWidth="1"/>
    <col min="11278" max="11278" width="2.453125" style="130" customWidth="1"/>
    <col min="11279" max="11520" width="11.453125" style="130"/>
    <col min="11521" max="11521" width="2.81640625" style="130" customWidth="1"/>
    <col min="11522" max="11522" width="4.26953125" style="130" customWidth="1"/>
    <col min="11523" max="11525" width="10.54296875" style="130" customWidth="1"/>
    <col min="11526" max="11526" width="10.26953125" style="130" customWidth="1"/>
    <col min="11527" max="11527" width="10.81640625" style="130" customWidth="1"/>
    <col min="11528" max="11528" width="10.1796875" style="130" customWidth="1"/>
    <col min="11529" max="11529" width="11.1796875" style="130" customWidth="1"/>
    <col min="11530" max="11530" width="10.1796875" style="130" customWidth="1"/>
    <col min="11531" max="11531" width="11.1796875" style="130" customWidth="1"/>
    <col min="11532" max="11532" width="10.1796875" style="130" customWidth="1"/>
    <col min="11533" max="11533" width="12.1796875" style="130" customWidth="1"/>
    <col min="11534" max="11534" width="2.453125" style="130" customWidth="1"/>
    <col min="11535" max="11776" width="11.453125" style="130"/>
    <col min="11777" max="11777" width="2.81640625" style="130" customWidth="1"/>
    <col min="11778" max="11778" width="4.26953125" style="130" customWidth="1"/>
    <col min="11779" max="11781" width="10.54296875" style="130" customWidth="1"/>
    <col min="11782" max="11782" width="10.26953125" style="130" customWidth="1"/>
    <col min="11783" max="11783" width="10.81640625" style="130" customWidth="1"/>
    <col min="11784" max="11784" width="10.1796875" style="130" customWidth="1"/>
    <col min="11785" max="11785" width="11.1796875" style="130" customWidth="1"/>
    <col min="11786" max="11786" width="10.1796875" style="130" customWidth="1"/>
    <col min="11787" max="11787" width="11.1796875" style="130" customWidth="1"/>
    <col min="11788" max="11788" width="10.1796875" style="130" customWidth="1"/>
    <col min="11789" max="11789" width="12.1796875" style="130" customWidth="1"/>
    <col min="11790" max="11790" width="2.453125" style="130" customWidth="1"/>
    <col min="11791" max="12032" width="11.453125" style="130"/>
    <col min="12033" max="12033" width="2.81640625" style="130" customWidth="1"/>
    <col min="12034" max="12034" width="4.26953125" style="130" customWidth="1"/>
    <col min="12035" max="12037" width="10.54296875" style="130" customWidth="1"/>
    <col min="12038" max="12038" width="10.26953125" style="130" customWidth="1"/>
    <col min="12039" max="12039" width="10.81640625" style="130" customWidth="1"/>
    <col min="12040" max="12040" width="10.1796875" style="130" customWidth="1"/>
    <col min="12041" max="12041" width="11.1796875" style="130" customWidth="1"/>
    <col min="12042" max="12042" width="10.1796875" style="130" customWidth="1"/>
    <col min="12043" max="12043" width="11.1796875" style="130" customWidth="1"/>
    <col min="12044" max="12044" width="10.1796875" style="130" customWidth="1"/>
    <col min="12045" max="12045" width="12.1796875" style="130" customWidth="1"/>
    <col min="12046" max="12046" width="2.453125" style="130" customWidth="1"/>
    <col min="12047" max="12288" width="11.453125" style="130"/>
    <col min="12289" max="12289" width="2.81640625" style="130" customWidth="1"/>
    <col min="12290" max="12290" width="4.26953125" style="130" customWidth="1"/>
    <col min="12291" max="12293" width="10.54296875" style="130" customWidth="1"/>
    <col min="12294" max="12294" width="10.26953125" style="130" customWidth="1"/>
    <col min="12295" max="12295" width="10.81640625" style="130" customWidth="1"/>
    <col min="12296" max="12296" width="10.1796875" style="130" customWidth="1"/>
    <col min="12297" max="12297" width="11.1796875" style="130" customWidth="1"/>
    <col min="12298" max="12298" width="10.1796875" style="130" customWidth="1"/>
    <col min="12299" max="12299" width="11.1796875" style="130" customWidth="1"/>
    <col min="12300" max="12300" width="10.1796875" style="130" customWidth="1"/>
    <col min="12301" max="12301" width="12.1796875" style="130" customWidth="1"/>
    <col min="12302" max="12302" width="2.453125" style="130" customWidth="1"/>
    <col min="12303" max="12544" width="11.453125" style="130"/>
    <col min="12545" max="12545" width="2.81640625" style="130" customWidth="1"/>
    <col min="12546" max="12546" width="4.26953125" style="130" customWidth="1"/>
    <col min="12547" max="12549" width="10.54296875" style="130" customWidth="1"/>
    <col min="12550" max="12550" width="10.26953125" style="130" customWidth="1"/>
    <col min="12551" max="12551" width="10.81640625" style="130" customWidth="1"/>
    <col min="12552" max="12552" width="10.1796875" style="130" customWidth="1"/>
    <col min="12553" max="12553" width="11.1796875" style="130" customWidth="1"/>
    <col min="12554" max="12554" width="10.1796875" style="130" customWidth="1"/>
    <col min="12555" max="12555" width="11.1796875" style="130" customWidth="1"/>
    <col min="12556" max="12556" width="10.1796875" style="130" customWidth="1"/>
    <col min="12557" max="12557" width="12.1796875" style="130" customWidth="1"/>
    <col min="12558" max="12558" width="2.453125" style="130" customWidth="1"/>
    <col min="12559" max="12800" width="11.453125" style="130"/>
    <col min="12801" max="12801" width="2.81640625" style="130" customWidth="1"/>
    <col min="12802" max="12802" width="4.26953125" style="130" customWidth="1"/>
    <col min="12803" max="12805" width="10.54296875" style="130" customWidth="1"/>
    <col min="12806" max="12806" width="10.26953125" style="130" customWidth="1"/>
    <col min="12807" max="12807" width="10.81640625" style="130" customWidth="1"/>
    <col min="12808" max="12808" width="10.1796875" style="130" customWidth="1"/>
    <col min="12809" max="12809" width="11.1796875" style="130" customWidth="1"/>
    <col min="12810" max="12810" width="10.1796875" style="130" customWidth="1"/>
    <col min="12811" max="12811" width="11.1796875" style="130" customWidth="1"/>
    <col min="12812" max="12812" width="10.1796875" style="130" customWidth="1"/>
    <col min="12813" max="12813" width="12.1796875" style="130" customWidth="1"/>
    <col min="12814" max="12814" width="2.453125" style="130" customWidth="1"/>
    <col min="12815" max="13056" width="11.453125" style="130"/>
    <col min="13057" max="13057" width="2.81640625" style="130" customWidth="1"/>
    <col min="13058" max="13058" width="4.26953125" style="130" customWidth="1"/>
    <col min="13059" max="13061" width="10.54296875" style="130" customWidth="1"/>
    <col min="13062" max="13062" width="10.26953125" style="130" customWidth="1"/>
    <col min="13063" max="13063" width="10.81640625" style="130" customWidth="1"/>
    <col min="13064" max="13064" width="10.1796875" style="130" customWidth="1"/>
    <col min="13065" max="13065" width="11.1796875" style="130" customWidth="1"/>
    <col min="13066" max="13066" width="10.1796875" style="130" customWidth="1"/>
    <col min="13067" max="13067" width="11.1796875" style="130" customWidth="1"/>
    <col min="13068" max="13068" width="10.1796875" style="130" customWidth="1"/>
    <col min="13069" max="13069" width="12.1796875" style="130" customWidth="1"/>
    <col min="13070" max="13070" width="2.453125" style="130" customWidth="1"/>
    <col min="13071" max="13312" width="11.453125" style="130"/>
    <col min="13313" max="13313" width="2.81640625" style="130" customWidth="1"/>
    <col min="13314" max="13314" width="4.26953125" style="130" customWidth="1"/>
    <col min="13315" max="13317" width="10.54296875" style="130" customWidth="1"/>
    <col min="13318" max="13318" width="10.26953125" style="130" customWidth="1"/>
    <col min="13319" max="13319" width="10.81640625" style="130" customWidth="1"/>
    <col min="13320" max="13320" width="10.1796875" style="130" customWidth="1"/>
    <col min="13321" max="13321" width="11.1796875" style="130" customWidth="1"/>
    <col min="13322" max="13322" width="10.1796875" style="130" customWidth="1"/>
    <col min="13323" max="13323" width="11.1796875" style="130" customWidth="1"/>
    <col min="13324" max="13324" width="10.1796875" style="130" customWidth="1"/>
    <col min="13325" max="13325" width="12.1796875" style="130" customWidth="1"/>
    <col min="13326" max="13326" width="2.453125" style="130" customWidth="1"/>
    <col min="13327" max="13568" width="11.453125" style="130"/>
    <col min="13569" max="13569" width="2.81640625" style="130" customWidth="1"/>
    <col min="13570" max="13570" width="4.26953125" style="130" customWidth="1"/>
    <col min="13571" max="13573" width="10.54296875" style="130" customWidth="1"/>
    <col min="13574" max="13574" width="10.26953125" style="130" customWidth="1"/>
    <col min="13575" max="13575" width="10.81640625" style="130" customWidth="1"/>
    <col min="13576" max="13576" width="10.1796875" style="130" customWidth="1"/>
    <col min="13577" max="13577" width="11.1796875" style="130" customWidth="1"/>
    <col min="13578" max="13578" width="10.1796875" style="130" customWidth="1"/>
    <col min="13579" max="13579" width="11.1796875" style="130" customWidth="1"/>
    <col min="13580" max="13580" width="10.1796875" style="130" customWidth="1"/>
    <col min="13581" max="13581" width="12.1796875" style="130" customWidth="1"/>
    <col min="13582" max="13582" width="2.453125" style="130" customWidth="1"/>
    <col min="13583" max="13824" width="11.453125" style="130"/>
    <col min="13825" max="13825" width="2.81640625" style="130" customWidth="1"/>
    <col min="13826" max="13826" width="4.26953125" style="130" customWidth="1"/>
    <col min="13827" max="13829" width="10.54296875" style="130" customWidth="1"/>
    <col min="13830" max="13830" width="10.26953125" style="130" customWidth="1"/>
    <col min="13831" max="13831" width="10.81640625" style="130" customWidth="1"/>
    <col min="13832" max="13832" width="10.1796875" style="130" customWidth="1"/>
    <col min="13833" max="13833" width="11.1796875" style="130" customWidth="1"/>
    <col min="13834" max="13834" width="10.1796875" style="130" customWidth="1"/>
    <col min="13835" max="13835" width="11.1796875" style="130" customWidth="1"/>
    <col min="13836" max="13836" width="10.1796875" style="130" customWidth="1"/>
    <col min="13837" max="13837" width="12.1796875" style="130" customWidth="1"/>
    <col min="13838" max="13838" width="2.453125" style="130" customWidth="1"/>
    <col min="13839" max="14080" width="11.453125" style="130"/>
    <col min="14081" max="14081" width="2.81640625" style="130" customWidth="1"/>
    <col min="14082" max="14082" width="4.26953125" style="130" customWidth="1"/>
    <col min="14083" max="14085" width="10.54296875" style="130" customWidth="1"/>
    <col min="14086" max="14086" width="10.26953125" style="130" customWidth="1"/>
    <col min="14087" max="14087" width="10.81640625" style="130" customWidth="1"/>
    <col min="14088" max="14088" width="10.1796875" style="130" customWidth="1"/>
    <col min="14089" max="14089" width="11.1796875" style="130" customWidth="1"/>
    <col min="14090" max="14090" width="10.1796875" style="130" customWidth="1"/>
    <col min="14091" max="14091" width="11.1796875" style="130" customWidth="1"/>
    <col min="14092" max="14092" width="10.1796875" style="130" customWidth="1"/>
    <col min="14093" max="14093" width="12.1796875" style="130" customWidth="1"/>
    <col min="14094" max="14094" width="2.453125" style="130" customWidth="1"/>
    <col min="14095" max="14336" width="11.453125" style="130"/>
    <col min="14337" max="14337" width="2.81640625" style="130" customWidth="1"/>
    <col min="14338" max="14338" width="4.26953125" style="130" customWidth="1"/>
    <col min="14339" max="14341" width="10.54296875" style="130" customWidth="1"/>
    <col min="14342" max="14342" width="10.26953125" style="130" customWidth="1"/>
    <col min="14343" max="14343" width="10.81640625" style="130" customWidth="1"/>
    <col min="14344" max="14344" width="10.1796875" style="130" customWidth="1"/>
    <col min="14345" max="14345" width="11.1796875" style="130" customWidth="1"/>
    <col min="14346" max="14346" width="10.1796875" style="130" customWidth="1"/>
    <col min="14347" max="14347" width="11.1796875" style="130" customWidth="1"/>
    <col min="14348" max="14348" width="10.1796875" style="130" customWidth="1"/>
    <col min="14349" max="14349" width="12.1796875" style="130" customWidth="1"/>
    <col min="14350" max="14350" width="2.453125" style="130" customWidth="1"/>
    <col min="14351" max="14592" width="11.453125" style="130"/>
    <col min="14593" max="14593" width="2.81640625" style="130" customWidth="1"/>
    <col min="14594" max="14594" width="4.26953125" style="130" customWidth="1"/>
    <col min="14595" max="14597" width="10.54296875" style="130" customWidth="1"/>
    <col min="14598" max="14598" width="10.26953125" style="130" customWidth="1"/>
    <col min="14599" max="14599" width="10.81640625" style="130" customWidth="1"/>
    <col min="14600" max="14600" width="10.1796875" style="130" customWidth="1"/>
    <col min="14601" max="14601" width="11.1796875" style="130" customWidth="1"/>
    <col min="14602" max="14602" width="10.1796875" style="130" customWidth="1"/>
    <col min="14603" max="14603" width="11.1796875" style="130" customWidth="1"/>
    <col min="14604" max="14604" width="10.1796875" style="130" customWidth="1"/>
    <col min="14605" max="14605" width="12.1796875" style="130" customWidth="1"/>
    <col min="14606" max="14606" width="2.453125" style="130" customWidth="1"/>
    <col min="14607" max="14848" width="11.453125" style="130"/>
    <col min="14849" max="14849" width="2.81640625" style="130" customWidth="1"/>
    <col min="14850" max="14850" width="4.26953125" style="130" customWidth="1"/>
    <col min="14851" max="14853" width="10.54296875" style="130" customWidth="1"/>
    <col min="14854" max="14854" width="10.26953125" style="130" customWidth="1"/>
    <col min="14855" max="14855" width="10.81640625" style="130" customWidth="1"/>
    <col min="14856" max="14856" width="10.1796875" style="130" customWidth="1"/>
    <col min="14857" max="14857" width="11.1796875" style="130" customWidth="1"/>
    <col min="14858" max="14858" width="10.1796875" style="130" customWidth="1"/>
    <col min="14859" max="14859" width="11.1796875" style="130" customWidth="1"/>
    <col min="14860" max="14860" width="10.1796875" style="130" customWidth="1"/>
    <col min="14861" max="14861" width="12.1796875" style="130" customWidth="1"/>
    <col min="14862" max="14862" width="2.453125" style="130" customWidth="1"/>
    <col min="14863" max="15104" width="11.453125" style="130"/>
    <col min="15105" max="15105" width="2.81640625" style="130" customWidth="1"/>
    <col min="15106" max="15106" width="4.26953125" style="130" customWidth="1"/>
    <col min="15107" max="15109" width="10.54296875" style="130" customWidth="1"/>
    <col min="15110" max="15110" width="10.26953125" style="130" customWidth="1"/>
    <col min="15111" max="15111" width="10.81640625" style="130" customWidth="1"/>
    <col min="15112" max="15112" width="10.1796875" style="130" customWidth="1"/>
    <col min="15113" max="15113" width="11.1796875" style="130" customWidth="1"/>
    <col min="15114" max="15114" width="10.1796875" style="130" customWidth="1"/>
    <col min="15115" max="15115" width="11.1796875" style="130" customWidth="1"/>
    <col min="15116" max="15116" width="10.1796875" style="130" customWidth="1"/>
    <col min="15117" max="15117" width="12.1796875" style="130" customWidth="1"/>
    <col min="15118" max="15118" width="2.453125" style="130" customWidth="1"/>
    <col min="15119" max="15360" width="11.453125" style="130"/>
    <col min="15361" max="15361" width="2.81640625" style="130" customWidth="1"/>
    <col min="15362" max="15362" width="4.26953125" style="130" customWidth="1"/>
    <col min="15363" max="15365" width="10.54296875" style="130" customWidth="1"/>
    <col min="15366" max="15366" width="10.26953125" style="130" customWidth="1"/>
    <col min="15367" max="15367" width="10.81640625" style="130" customWidth="1"/>
    <col min="15368" max="15368" width="10.1796875" style="130" customWidth="1"/>
    <col min="15369" max="15369" width="11.1796875" style="130" customWidth="1"/>
    <col min="15370" max="15370" width="10.1796875" style="130" customWidth="1"/>
    <col min="15371" max="15371" width="11.1796875" style="130" customWidth="1"/>
    <col min="15372" max="15372" width="10.1796875" style="130" customWidth="1"/>
    <col min="15373" max="15373" width="12.1796875" style="130" customWidth="1"/>
    <col min="15374" max="15374" width="2.453125" style="130" customWidth="1"/>
    <col min="15375" max="15616" width="11.453125" style="130"/>
    <col min="15617" max="15617" width="2.81640625" style="130" customWidth="1"/>
    <col min="15618" max="15618" width="4.26953125" style="130" customWidth="1"/>
    <col min="15619" max="15621" width="10.54296875" style="130" customWidth="1"/>
    <col min="15622" max="15622" width="10.26953125" style="130" customWidth="1"/>
    <col min="15623" max="15623" width="10.81640625" style="130" customWidth="1"/>
    <col min="15624" max="15624" width="10.1796875" style="130" customWidth="1"/>
    <col min="15625" max="15625" width="11.1796875" style="130" customWidth="1"/>
    <col min="15626" max="15626" width="10.1796875" style="130" customWidth="1"/>
    <col min="15627" max="15627" width="11.1796875" style="130" customWidth="1"/>
    <col min="15628" max="15628" width="10.1796875" style="130" customWidth="1"/>
    <col min="15629" max="15629" width="12.1796875" style="130" customWidth="1"/>
    <col min="15630" max="15630" width="2.453125" style="130" customWidth="1"/>
    <col min="15631" max="15872" width="11.453125" style="130"/>
    <col min="15873" max="15873" width="2.81640625" style="130" customWidth="1"/>
    <col min="15874" max="15874" width="4.26953125" style="130" customWidth="1"/>
    <col min="15875" max="15877" width="10.54296875" style="130" customWidth="1"/>
    <col min="15878" max="15878" width="10.26953125" style="130" customWidth="1"/>
    <col min="15879" max="15879" width="10.81640625" style="130" customWidth="1"/>
    <col min="15880" max="15880" width="10.1796875" style="130" customWidth="1"/>
    <col min="15881" max="15881" width="11.1796875" style="130" customWidth="1"/>
    <col min="15882" max="15882" width="10.1796875" style="130" customWidth="1"/>
    <col min="15883" max="15883" width="11.1796875" style="130" customWidth="1"/>
    <col min="15884" max="15884" width="10.1796875" style="130" customWidth="1"/>
    <col min="15885" max="15885" width="12.1796875" style="130" customWidth="1"/>
    <col min="15886" max="15886" width="2.453125" style="130" customWidth="1"/>
    <col min="15887" max="16128" width="11.453125" style="130"/>
    <col min="16129" max="16129" width="2.81640625" style="130" customWidth="1"/>
    <col min="16130" max="16130" width="4.26953125" style="130" customWidth="1"/>
    <col min="16131" max="16133" width="10.54296875" style="130" customWidth="1"/>
    <col min="16134" max="16134" width="10.26953125" style="130" customWidth="1"/>
    <col min="16135" max="16135" width="10.81640625" style="130" customWidth="1"/>
    <col min="16136" max="16136" width="10.1796875" style="130" customWidth="1"/>
    <col min="16137" max="16137" width="11.1796875" style="130" customWidth="1"/>
    <col min="16138" max="16138" width="10.1796875" style="130" customWidth="1"/>
    <col min="16139" max="16139" width="11.1796875" style="130" customWidth="1"/>
    <col min="16140" max="16140" width="10.1796875" style="130" customWidth="1"/>
    <col min="16141" max="16141" width="12.1796875" style="130" customWidth="1"/>
    <col min="16142" max="16142" width="2.453125" style="130" customWidth="1"/>
    <col min="16143" max="16384" width="11.453125" style="130"/>
  </cols>
  <sheetData>
    <row r="2" spans="2:14" ht="51" customHeight="1" x14ac:dyDescent="0.3">
      <c r="B2" s="1773"/>
      <c r="C2" s="1773"/>
      <c r="D2" s="2199" t="s">
        <v>338</v>
      </c>
      <c r="E2" s="2200"/>
      <c r="F2" s="2200"/>
      <c r="G2" s="2200"/>
      <c r="H2" s="2200"/>
      <c r="I2" s="2200"/>
      <c r="J2" s="2200"/>
      <c r="K2" s="2200"/>
      <c r="L2" s="2200"/>
      <c r="M2" s="2201"/>
    </row>
    <row r="3" spans="2:14" x14ac:dyDescent="0.3">
      <c r="B3" s="1773"/>
      <c r="C3" s="1773"/>
      <c r="D3" s="2202" t="s">
        <v>339</v>
      </c>
      <c r="E3" s="2202"/>
      <c r="F3" s="2202"/>
      <c r="G3" s="2202"/>
      <c r="H3" s="2202"/>
      <c r="I3" s="2203" t="s">
        <v>229</v>
      </c>
      <c r="J3" s="2203"/>
      <c r="K3" s="2203"/>
      <c r="L3" s="2203"/>
      <c r="M3" s="2204"/>
    </row>
    <row r="4" spans="2:14" x14ac:dyDescent="0.3">
      <c r="B4" s="1773"/>
      <c r="C4" s="1773"/>
      <c r="D4" s="2205" t="s">
        <v>2</v>
      </c>
      <c r="E4" s="2203"/>
      <c r="F4" s="2203"/>
      <c r="G4" s="2203"/>
      <c r="H4" s="2203"/>
      <c r="I4" s="2203"/>
      <c r="J4" s="2203"/>
      <c r="K4" s="2203"/>
      <c r="L4" s="2203"/>
      <c r="M4" s="2204"/>
    </row>
    <row r="5" spans="2:14" ht="18.75" customHeight="1" x14ac:dyDescent="0.3">
      <c r="B5" s="2198"/>
      <c r="C5" s="2198"/>
      <c r="D5" s="2198"/>
      <c r="E5" s="2198"/>
      <c r="F5" s="2198"/>
      <c r="G5" s="2198"/>
      <c r="H5" s="2198"/>
      <c r="I5" s="2198"/>
      <c r="J5" s="2198"/>
      <c r="K5" s="2198"/>
      <c r="L5" s="2198"/>
      <c r="M5" s="2198"/>
    </row>
    <row r="6" spans="2:14" ht="30.75" customHeight="1" x14ac:dyDescent="0.3">
      <c r="B6" s="2206" t="s">
        <v>340</v>
      </c>
      <c r="C6" s="2207"/>
      <c r="D6" s="2208"/>
      <c r="E6" s="2208"/>
      <c r="F6" s="2208"/>
      <c r="G6" s="2208"/>
      <c r="H6" s="2208"/>
      <c r="I6" s="2208"/>
      <c r="J6" s="2209" t="s">
        <v>341</v>
      </c>
      <c r="K6" s="2210"/>
      <c r="L6" s="2211"/>
      <c r="M6" s="2212"/>
    </row>
    <row r="7" spans="2:14" ht="30.75" customHeight="1" x14ac:dyDescent="0.3">
      <c r="B7" s="2206" t="s">
        <v>342</v>
      </c>
      <c r="C7" s="2207"/>
      <c r="D7" s="2208"/>
      <c r="E7" s="2208"/>
      <c r="F7" s="2208"/>
      <c r="G7" s="2208"/>
      <c r="H7" s="2208"/>
      <c r="I7" s="2208"/>
      <c r="J7" s="2209" t="s">
        <v>343</v>
      </c>
      <c r="K7" s="2210"/>
      <c r="L7" s="2211"/>
      <c r="M7" s="2212"/>
    </row>
    <row r="8" spans="2:14" ht="30.75" customHeight="1" x14ac:dyDescent="0.3">
      <c r="B8" s="2206" t="s">
        <v>344</v>
      </c>
      <c r="C8" s="2207"/>
      <c r="D8" s="2208"/>
      <c r="E8" s="2208"/>
      <c r="F8" s="2208"/>
      <c r="G8" s="2208"/>
      <c r="H8" s="2208"/>
      <c r="I8" s="2208"/>
      <c r="J8" s="2209" t="s">
        <v>345</v>
      </c>
      <c r="K8" s="2210"/>
      <c r="L8" s="2211"/>
      <c r="M8" s="2212"/>
    </row>
    <row r="9" spans="2:14" ht="30.75" customHeight="1" x14ac:dyDescent="0.3">
      <c r="B9" s="2213" t="s">
        <v>346</v>
      </c>
      <c r="C9" s="2214"/>
      <c r="D9" s="2214"/>
      <c r="E9" s="2214"/>
      <c r="F9" s="2214"/>
      <c r="G9" s="2214"/>
      <c r="H9" s="2215"/>
      <c r="I9" s="2208"/>
      <c r="J9" s="2208"/>
      <c r="K9" s="2208"/>
      <c r="L9" s="2208"/>
      <c r="M9" s="2208"/>
    </row>
    <row r="10" spans="2:14" ht="30.75" customHeight="1" x14ac:dyDescent="0.3">
      <c r="B10" s="2213" t="s">
        <v>347</v>
      </c>
      <c r="C10" s="2214"/>
      <c r="D10" s="2214"/>
      <c r="E10" s="2214"/>
      <c r="F10" s="2214"/>
      <c r="G10" s="2214"/>
      <c r="H10" s="2215"/>
      <c r="I10" s="2216"/>
      <c r="J10" s="2217"/>
      <c r="K10" s="2217"/>
      <c r="L10" s="2217"/>
      <c r="M10" s="2218"/>
    </row>
    <row r="11" spans="2:14" x14ac:dyDescent="0.3">
      <c r="B11" s="2198"/>
      <c r="C11" s="2198"/>
      <c r="D11" s="2198"/>
      <c r="E11" s="2198"/>
      <c r="F11" s="2198"/>
      <c r="G11" s="2198"/>
      <c r="H11" s="2198"/>
      <c r="I11" s="2198"/>
      <c r="J11" s="2198"/>
      <c r="K11" s="2198"/>
      <c r="L11" s="2198"/>
      <c r="M11" s="2198"/>
    </row>
    <row r="12" spans="2:14" s="296" customFormat="1" ht="39" customHeight="1" x14ac:dyDescent="0.3">
      <c r="B12" s="2219" t="s">
        <v>348</v>
      </c>
      <c r="C12" s="294" t="s">
        <v>349</v>
      </c>
      <c r="D12" s="294" t="s">
        <v>350</v>
      </c>
      <c r="E12" s="294" t="s">
        <v>351</v>
      </c>
      <c r="F12" s="294" t="s">
        <v>352</v>
      </c>
      <c r="G12" s="294" t="s">
        <v>353</v>
      </c>
      <c r="H12" s="294" t="s">
        <v>354</v>
      </c>
      <c r="I12" s="294" t="s">
        <v>355</v>
      </c>
      <c r="J12" s="294" t="s">
        <v>356</v>
      </c>
      <c r="K12" s="294" t="s">
        <v>357</v>
      </c>
      <c r="L12" s="294" t="s">
        <v>357</v>
      </c>
      <c r="M12" s="294" t="s">
        <v>358</v>
      </c>
      <c r="N12" s="295"/>
    </row>
    <row r="13" spans="2:14" x14ac:dyDescent="0.3">
      <c r="B13" s="2220"/>
      <c r="C13" s="297" t="s">
        <v>359</v>
      </c>
      <c r="D13" s="297" t="s">
        <v>360</v>
      </c>
      <c r="E13" s="297" t="s">
        <v>360</v>
      </c>
      <c r="F13" s="297" t="s">
        <v>361</v>
      </c>
      <c r="G13" s="297" t="s">
        <v>361</v>
      </c>
      <c r="H13" s="297" t="s">
        <v>361</v>
      </c>
      <c r="I13" s="297" t="s">
        <v>362</v>
      </c>
      <c r="J13" s="297" t="s">
        <v>363</v>
      </c>
      <c r="K13" s="297" t="s">
        <v>364</v>
      </c>
      <c r="L13" s="297" t="s">
        <v>365</v>
      </c>
      <c r="M13" s="297" t="s">
        <v>366</v>
      </c>
    </row>
    <row r="14" spans="2:14" ht="39" customHeight="1" x14ac:dyDescent="0.3">
      <c r="B14" s="2221" t="s">
        <v>367</v>
      </c>
      <c r="C14" s="293"/>
      <c r="D14" s="298"/>
      <c r="E14" s="298"/>
      <c r="F14" s="298"/>
      <c r="G14" s="293"/>
      <c r="H14" s="293"/>
      <c r="I14" s="299"/>
      <c r="J14" s="299"/>
      <c r="K14" s="293"/>
      <c r="L14" s="300"/>
      <c r="M14" s="301"/>
    </row>
    <row r="15" spans="2:14" ht="39" customHeight="1" x14ac:dyDescent="0.3">
      <c r="B15" s="2222"/>
      <c r="C15" s="293"/>
      <c r="D15" s="298"/>
      <c r="E15" s="298"/>
      <c r="F15" s="298"/>
      <c r="G15" s="293"/>
      <c r="H15" s="293"/>
      <c r="I15" s="299"/>
      <c r="J15" s="299"/>
      <c r="K15" s="293"/>
      <c r="L15" s="300"/>
      <c r="M15" s="301"/>
    </row>
    <row r="16" spans="2:14" ht="39" customHeight="1" x14ac:dyDescent="0.3">
      <c r="B16" s="2222"/>
      <c r="C16" s="293"/>
      <c r="D16" s="298"/>
      <c r="E16" s="298"/>
      <c r="F16" s="298"/>
      <c r="G16" s="293"/>
      <c r="H16" s="293"/>
      <c r="I16" s="299"/>
      <c r="J16" s="299"/>
      <c r="K16" s="293"/>
      <c r="L16" s="300"/>
      <c r="M16" s="301"/>
    </row>
    <row r="17" spans="1:15" ht="39" customHeight="1" x14ac:dyDescent="0.3">
      <c r="B17" s="2223"/>
      <c r="C17" s="2224" t="s">
        <v>368</v>
      </c>
      <c r="D17" s="2225"/>
      <c r="E17" s="2225"/>
      <c r="F17" s="2225"/>
      <c r="G17" s="2225"/>
      <c r="H17" s="2226"/>
      <c r="I17" s="299"/>
      <c r="J17" s="299"/>
      <c r="K17" s="293"/>
      <c r="L17" s="300"/>
      <c r="M17" s="301"/>
    </row>
    <row r="18" spans="1:15" ht="39" customHeight="1" x14ac:dyDescent="0.3">
      <c r="B18" s="2221" t="s">
        <v>369</v>
      </c>
      <c r="C18" s="293"/>
      <c r="D18" s="298"/>
      <c r="E18" s="293"/>
      <c r="F18" s="293"/>
      <c r="G18" s="293"/>
      <c r="H18" s="293"/>
      <c r="I18" s="299"/>
      <c r="J18" s="299"/>
      <c r="K18" s="293"/>
      <c r="L18" s="300"/>
      <c r="M18" s="301"/>
    </row>
    <row r="19" spans="1:15" ht="39" customHeight="1" x14ac:dyDescent="0.3">
      <c r="B19" s="2222"/>
      <c r="C19" s="293"/>
      <c r="D19" s="298"/>
      <c r="E19" s="293"/>
      <c r="F19" s="293"/>
      <c r="G19" s="293"/>
      <c r="H19" s="293"/>
      <c r="I19" s="299"/>
      <c r="J19" s="299"/>
      <c r="K19" s="293"/>
      <c r="L19" s="300"/>
      <c r="M19" s="301"/>
    </row>
    <row r="20" spans="1:15" ht="39" customHeight="1" x14ac:dyDescent="0.3">
      <c r="B20" s="2222"/>
      <c r="C20" s="293"/>
      <c r="D20" s="298"/>
      <c r="E20" s="293"/>
      <c r="F20" s="293"/>
      <c r="G20" s="293"/>
      <c r="H20" s="293"/>
      <c r="I20" s="299"/>
      <c r="J20" s="299"/>
      <c r="K20" s="293"/>
      <c r="L20" s="300"/>
      <c r="M20" s="301"/>
    </row>
    <row r="21" spans="1:15" ht="39" customHeight="1" x14ac:dyDescent="0.3">
      <c r="B21" s="2223"/>
      <c r="C21" s="2224" t="s">
        <v>370</v>
      </c>
      <c r="D21" s="2225"/>
      <c r="E21" s="2225"/>
      <c r="F21" s="2225"/>
      <c r="G21" s="2225"/>
      <c r="H21" s="2226"/>
      <c r="I21" s="299"/>
      <c r="J21" s="299"/>
      <c r="K21" s="301"/>
      <c r="L21" s="302"/>
      <c r="M21" s="301"/>
    </row>
    <row r="22" spans="1:15" ht="17.25" customHeight="1" x14ac:dyDescent="0.3">
      <c r="A22" s="303"/>
      <c r="B22" s="2227"/>
      <c r="C22" s="2227"/>
      <c r="D22" s="2227"/>
      <c r="E22" s="2227"/>
      <c r="F22" s="2227"/>
      <c r="G22" s="2227"/>
      <c r="H22" s="2227"/>
      <c r="I22" s="2227"/>
      <c r="J22" s="2227"/>
      <c r="K22" s="2227"/>
      <c r="L22" s="2227"/>
      <c r="M22" s="2227"/>
      <c r="N22" s="303"/>
      <c r="O22" s="303"/>
    </row>
    <row r="23" spans="1:15" s="180" customFormat="1" ht="33.75" customHeight="1" x14ac:dyDescent="0.35">
      <c r="B23" s="2229" t="s">
        <v>371</v>
      </c>
      <c r="C23" s="2230"/>
      <c r="D23" s="2231"/>
      <c r="E23" s="309"/>
      <c r="F23" s="1775" t="s">
        <v>373</v>
      </c>
      <c r="G23" s="2228"/>
      <c r="H23" s="1776"/>
      <c r="I23" s="304"/>
      <c r="J23" s="1775" t="s">
        <v>375</v>
      </c>
      <c r="K23" s="2228"/>
      <c r="L23" s="1776"/>
      <c r="M23" s="310"/>
    </row>
    <row r="24" spans="1:15" s="180" customFormat="1" ht="24" customHeight="1" x14ac:dyDescent="0.35">
      <c r="B24" s="1775" t="s">
        <v>372</v>
      </c>
      <c r="C24" s="2228"/>
      <c r="D24" s="1776"/>
      <c r="E24" s="309"/>
      <c r="F24" s="1775" t="s">
        <v>374</v>
      </c>
      <c r="G24" s="2228"/>
      <c r="H24" s="1776"/>
      <c r="I24" s="305"/>
      <c r="J24" s="2234" t="s">
        <v>376</v>
      </c>
      <c r="K24" s="2235"/>
      <c r="L24" s="2236"/>
      <c r="M24" s="311"/>
    </row>
    <row r="25" spans="1:15" s="180" customFormat="1" ht="24" customHeight="1" x14ac:dyDescent="0.35">
      <c r="B25" s="2232"/>
      <c r="C25" s="2232"/>
      <c r="D25" s="2232"/>
      <c r="E25" s="2232"/>
      <c r="F25" s="2232"/>
      <c r="G25" s="2232"/>
      <c r="H25" s="2232"/>
      <c r="I25" s="2232"/>
      <c r="J25" s="2232"/>
      <c r="K25" s="2232"/>
      <c r="L25" s="2232"/>
      <c r="M25" s="2232"/>
    </row>
    <row r="26" spans="1:15" s="180" customFormat="1" ht="24" customHeight="1" x14ac:dyDescent="0.35">
      <c r="B26" s="1769" t="s">
        <v>88</v>
      </c>
      <c r="C26" s="1769"/>
      <c r="D26" s="1769"/>
      <c r="E26" s="1769"/>
      <c r="F26" s="1769"/>
      <c r="G26" s="1769"/>
      <c r="H26" s="1769"/>
      <c r="I26" s="1769"/>
      <c r="J26" s="1769"/>
      <c r="K26" s="1769"/>
      <c r="L26" s="1769"/>
      <c r="M26" s="1769"/>
    </row>
    <row r="27" spans="1:15" ht="117" customHeight="1" x14ac:dyDescent="0.3">
      <c r="B27" s="2233"/>
      <c r="C27" s="2233"/>
      <c r="D27" s="2233"/>
      <c r="E27" s="2233"/>
      <c r="F27" s="2233"/>
      <c r="G27" s="2233"/>
      <c r="H27" s="2233"/>
      <c r="I27" s="2233"/>
      <c r="J27" s="2233"/>
      <c r="K27" s="2233"/>
      <c r="L27" s="2233"/>
      <c r="M27" s="2233"/>
    </row>
    <row r="28" spans="1:15" ht="21.75" customHeight="1" x14ac:dyDescent="0.3">
      <c r="B28" s="1766"/>
      <c r="C28" s="1766"/>
      <c r="D28" s="1766"/>
      <c r="E28" s="1766"/>
      <c r="F28" s="1766"/>
      <c r="G28" s="1766"/>
      <c r="H28" s="1766"/>
      <c r="I28" s="1766"/>
      <c r="J28" s="1766"/>
      <c r="K28" s="1766"/>
      <c r="L28" s="1766"/>
      <c r="M28" s="1766"/>
    </row>
    <row r="29" spans="1:15" x14ac:dyDescent="0.3">
      <c r="B29" s="306" t="s">
        <v>89</v>
      </c>
      <c r="C29" s="307"/>
      <c r="D29" s="307"/>
      <c r="E29" s="308"/>
      <c r="F29" s="306" t="s">
        <v>90</v>
      </c>
      <c r="G29" s="307"/>
      <c r="H29" s="307"/>
      <c r="I29" s="307"/>
      <c r="J29" s="306" t="s">
        <v>91</v>
      </c>
      <c r="K29" s="307"/>
      <c r="L29" s="307"/>
      <c r="M29" s="308"/>
    </row>
    <row r="30" spans="1:15" ht="48.75" customHeight="1" x14ac:dyDescent="0.3">
      <c r="B30" s="2237" t="s">
        <v>92</v>
      </c>
      <c r="C30" s="2238"/>
      <c r="D30" s="2052"/>
      <c r="E30" s="2053"/>
      <c r="F30" s="2237" t="s">
        <v>92</v>
      </c>
      <c r="G30" s="2238"/>
      <c r="H30" s="2052"/>
      <c r="I30" s="2053"/>
      <c r="J30" s="2237" t="s">
        <v>92</v>
      </c>
      <c r="K30" s="2238"/>
      <c r="L30" s="2052"/>
      <c r="M30" s="2053"/>
    </row>
    <row r="31" spans="1:15" x14ac:dyDescent="0.3">
      <c r="B31" s="2241" t="s">
        <v>93</v>
      </c>
      <c r="C31" s="2242"/>
      <c r="D31" s="2243"/>
      <c r="E31" s="2244"/>
      <c r="F31" s="2241" t="s">
        <v>93</v>
      </c>
      <c r="G31" s="2242"/>
      <c r="H31" s="2243"/>
      <c r="I31" s="2244"/>
      <c r="J31" s="2241" t="s">
        <v>93</v>
      </c>
      <c r="K31" s="2242"/>
      <c r="L31" s="2243"/>
      <c r="M31" s="2244"/>
    </row>
    <row r="32" spans="1:15" x14ac:dyDescent="0.3">
      <c r="B32" s="2245" t="s">
        <v>292</v>
      </c>
      <c r="C32" s="2246"/>
      <c r="D32" s="2239"/>
      <c r="E32" s="2240"/>
      <c r="F32" s="2245" t="s">
        <v>292</v>
      </c>
      <c r="G32" s="2246"/>
      <c r="H32" s="2239"/>
      <c r="I32" s="2240"/>
      <c r="J32" s="2245" t="s">
        <v>292</v>
      </c>
      <c r="K32" s="2246"/>
      <c r="L32" s="2239"/>
      <c r="M32" s="2240"/>
    </row>
  </sheetData>
  <mergeCells count="57">
    <mergeCell ref="L32:M32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B28:M28"/>
    <mergeCell ref="B30:C30"/>
    <mergeCell ref="D30:E30"/>
    <mergeCell ref="F30:G30"/>
    <mergeCell ref="H30:I30"/>
    <mergeCell ref="J30:K30"/>
    <mergeCell ref="L30:M30"/>
    <mergeCell ref="F24:H24"/>
    <mergeCell ref="B25:M25"/>
    <mergeCell ref="B26:M26"/>
    <mergeCell ref="B27:M27"/>
    <mergeCell ref="B24:D24"/>
    <mergeCell ref="J24:L24"/>
    <mergeCell ref="B18:B21"/>
    <mergeCell ref="C21:H21"/>
    <mergeCell ref="B22:M22"/>
    <mergeCell ref="F23:H23"/>
    <mergeCell ref="B23:D23"/>
    <mergeCell ref="J23:L23"/>
    <mergeCell ref="B10:H10"/>
    <mergeCell ref="I10:M10"/>
    <mergeCell ref="B11:M11"/>
    <mergeCell ref="B12:B13"/>
    <mergeCell ref="B14:B17"/>
    <mergeCell ref="C17:H17"/>
    <mergeCell ref="B8:C8"/>
    <mergeCell ref="D8:I8"/>
    <mergeCell ref="J8:K8"/>
    <mergeCell ref="L8:M8"/>
    <mergeCell ref="B9:H9"/>
    <mergeCell ref="I9:M9"/>
    <mergeCell ref="B6:C6"/>
    <mergeCell ref="D6:I6"/>
    <mergeCell ref="J6:K6"/>
    <mergeCell ref="L6:M6"/>
    <mergeCell ref="B7:C7"/>
    <mergeCell ref="D7:I7"/>
    <mergeCell ref="J7:K7"/>
    <mergeCell ref="L7:M7"/>
    <mergeCell ref="B5:M5"/>
    <mergeCell ref="B2:C4"/>
    <mergeCell ref="D2:M2"/>
    <mergeCell ref="D3:H3"/>
    <mergeCell ref="I3:M3"/>
    <mergeCell ref="D4:M4"/>
  </mergeCells>
  <printOptions horizontalCentered="1"/>
  <pageMargins left="0.25" right="0.25" top="0.75" bottom="0.75" header="0.3" footer="0.3"/>
  <pageSetup scale="67" orientation="portrait" r:id="rId1"/>
  <headerFooter>
    <oddFooter>&amp;L&amp;9Cra. 30 N° 25-90 Piso 16 - CP: 1113111            
Tel. 7470909 -  Info: Línea 195       
www.umv.gov.co     &amp;CPRO-FM-016
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AL56"/>
  <sheetViews>
    <sheetView showGridLines="0" view="pageBreakPreview" zoomScaleSheetLayoutView="100" workbookViewId="0">
      <selection activeCell="O27" sqref="O27:T27"/>
    </sheetView>
  </sheetViews>
  <sheetFormatPr baseColWidth="10" defaultRowHeight="14.5" x14ac:dyDescent="0.35"/>
  <cols>
    <col min="1" max="1" width="3.81640625" customWidth="1"/>
    <col min="2" max="2" width="10" customWidth="1"/>
    <col min="3" max="5" width="4.81640625" customWidth="1"/>
    <col min="6" max="6" width="5.26953125" customWidth="1"/>
    <col min="7" max="12" width="4.81640625" customWidth="1"/>
    <col min="13" max="13" width="6" customWidth="1"/>
    <col min="14" max="14" width="10" customWidth="1"/>
    <col min="15" max="17" width="4.81640625" customWidth="1"/>
    <col min="18" max="18" width="5.54296875" customWidth="1"/>
    <col min="19" max="24" width="4.81640625" customWidth="1"/>
    <col min="25" max="25" width="4.7265625" customWidth="1"/>
    <col min="26" max="26" width="3.7265625" customWidth="1"/>
    <col min="27" max="27" width="3.54296875" customWidth="1"/>
    <col min="28" max="28" width="23.1796875" hidden="1" customWidth="1"/>
    <col min="30" max="37" width="3.7265625" customWidth="1"/>
  </cols>
  <sheetData>
    <row r="1" spans="2:38" ht="15" thickBot="1" x14ac:dyDescent="0.4"/>
    <row r="2" spans="2:38" ht="14.5" customHeight="1" thickTop="1" x14ac:dyDescent="0.35">
      <c r="B2" s="742"/>
      <c r="C2" s="2284" t="s">
        <v>659</v>
      </c>
      <c r="D2" s="2285"/>
      <c r="E2" s="2285"/>
      <c r="F2" s="2285"/>
      <c r="G2" s="2285"/>
      <c r="H2" s="2285"/>
      <c r="I2" s="2285"/>
      <c r="J2" s="2285"/>
      <c r="K2" s="2285"/>
      <c r="L2" s="2286"/>
      <c r="N2" s="742"/>
      <c r="O2" s="2288" t="s">
        <v>659</v>
      </c>
      <c r="P2" s="2289"/>
      <c r="Q2" s="2289"/>
      <c r="R2" s="2289"/>
      <c r="S2" s="2289"/>
      <c r="T2" s="2289"/>
      <c r="U2" s="2289"/>
      <c r="V2" s="2289"/>
      <c r="W2" s="2289"/>
      <c r="X2" s="2290"/>
    </row>
    <row r="3" spans="2:38" ht="15.75" customHeight="1" x14ac:dyDescent="0.35">
      <c r="B3" s="743"/>
      <c r="C3" s="2229"/>
      <c r="D3" s="2230"/>
      <c r="E3" s="2230"/>
      <c r="F3" s="2230"/>
      <c r="G3" s="2230"/>
      <c r="H3" s="2230"/>
      <c r="I3" s="2230"/>
      <c r="J3" s="2230"/>
      <c r="K3" s="2230"/>
      <c r="L3" s="2287"/>
      <c r="N3" s="743"/>
      <c r="O3" s="2291"/>
      <c r="P3" s="2292"/>
      <c r="Q3" s="2292"/>
      <c r="R3" s="2292"/>
      <c r="S3" s="2292"/>
      <c r="T3" s="2292"/>
      <c r="U3" s="2292"/>
      <c r="V3" s="2292"/>
      <c r="W3" s="2292"/>
      <c r="X3" s="2293"/>
    </row>
    <row r="4" spans="2:38" x14ac:dyDescent="0.35">
      <c r="B4" s="744"/>
      <c r="C4" s="2294" t="s">
        <v>639</v>
      </c>
      <c r="D4" s="2283"/>
      <c r="E4" s="2283"/>
      <c r="F4" s="2283"/>
      <c r="G4" s="2283"/>
      <c r="H4" s="2283"/>
      <c r="I4" s="2283"/>
      <c r="J4" s="2283"/>
      <c r="K4" s="2283"/>
      <c r="L4" s="2295"/>
      <c r="N4" s="744"/>
      <c r="O4" s="2294" t="s">
        <v>639</v>
      </c>
      <c r="P4" s="2283"/>
      <c r="Q4" s="2283"/>
      <c r="R4" s="2283"/>
      <c r="S4" s="2283"/>
      <c r="T4" s="2283"/>
      <c r="U4" s="2283"/>
      <c r="V4" s="2283"/>
      <c r="W4" s="2283"/>
      <c r="X4" s="2295"/>
    </row>
    <row r="5" spans="2:38" ht="15" customHeight="1" x14ac:dyDescent="0.4">
      <c r="B5" s="2296" t="s">
        <v>660</v>
      </c>
      <c r="C5" s="2283"/>
      <c r="D5" s="2297"/>
      <c r="E5" s="2297"/>
      <c r="F5" s="2297"/>
      <c r="G5" s="2297"/>
      <c r="H5" s="2297"/>
      <c r="I5" s="745" t="s">
        <v>130</v>
      </c>
      <c r="J5" s="746"/>
      <c r="K5" s="2298"/>
      <c r="L5" s="2299"/>
      <c r="M5" s="729"/>
      <c r="N5" s="2296" t="s">
        <v>660</v>
      </c>
      <c r="O5" s="2283"/>
      <c r="P5" s="2297"/>
      <c r="Q5" s="2297"/>
      <c r="R5" s="2297"/>
      <c r="S5" s="2297"/>
      <c r="T5" s="2297"/>
      <c r="U5" s="745" t="s">
        <v>130</v>
      </c>
      <c r="V5" s="746"/>
      <c r="W5" s="2298"/>
      <c r="X5" s="2299"/>
      <c r="Y5" s="2278"/>
      <c r="Z5" s="2278"/>
      <c r="AA5" s="741"/>
      <c r="AC5" s="2259"/>
      <c r="AD5" s="2259"/>
      <c r="AE5" s="2259"/>
      <c r="AF5" s="2259"/>
      <c r="AG5" s="2259"/>
      <c r="AH5" s="2259"/>
      <c r="AI5" s="2259"/>
      <c r="AJ5" s="2259"/>
      <c r="AK5" s="2259"/>
    </row>
    <row r="6" spans="2:38" ht="15" customHeight="1" x14ac:dyDescent="0.4">
      <c r="B6" s="747" t="s">
        <v>661</v>
      </c>
      <c r="C6" s="748"/>
      <c r="D6" s="2282" t="s">
        <v>662</v>
      </c>
      <c r="E6" s="2282"/>
      <c r="F6" s="748"/>
      <c r="G6" s="2282" t="s">
        <v>663</v>
      </c>
      <c r="H6" s="2282"/>
      <c r="I6" s="2282"/>
      <c r="J6" s="749"/>
      <c r="K6" s="750" t="s">
        <v>664</v>
      </c>
      <c r="L6" s="751"/>
      <c r="M6" s="729"/>
      <c r="N6" s="747" t="s">
        <v>661</v>
      </c>
      <c r="O6" s="748"/>
      <c r="P6" s="2283" t="s">
        <v>662</v>
      </c>
      <c r="Q6" s="2283"/>
      <c r="R6" s="748"/>
      <c r="S6" s="2283" t="s">
        <v>663</v>
      </c>
      <c r="T6" s="2283"/>
      <c r="U6" s="2283"/>
      <c r="V6" s="749"/>
      <c r="W6" s="750" t="s">
        <v>664</v>
      </c>
      <c r="X6" s="751"/>
      <c r="Y6" s="2278"/>
      <c r="Z6" s="2278"/>
      <c r="AA6" s="741"/>
      <c r="AC6" s="2259"/>
      <c r="AD6" s="2259"/>
      <c r="AE6" s="2259"/>
      <c r="AF6" s="2259"/>
      <c r="AG6" s="2259"/>
      <c r="AH6" s="2259"/>
      <c r="AI6" s="2259"/>
      <c r="AJ6" s="2259"/>
      <c r="AK6" s="2259"/>
    </row>
    <row r="7" spans="2:38" ht="15" customHeight="1" x14ac:dyDescent="0.4">
      <c r="B7" s="752" t="s">
        <v>665</v>
      </c>
      <c r="C7" s="753" t="s">
        <v>377</v>
      </c>
      <c r="D7" s="754"/>
      <c r="E7" s="2280" t="s">
        <v>666</v>
      </c>
      <c r="F7" s="2280"/>
      <c r="G7" s="2268"/>
      <c r="H7" s="2268"/>
      <c r="I7" s="2268"/>
      <c r="J7" s="2268"/>
      <c r="K7" s="2268"/>
      <c r="L7" s="2269"/>
      <c r="M7" s="729"/>
      <c r="N7" s="752" t="s">
        <v>665</v>
      </c>
      <c r="O7" s="753" t="s">
        <v>377</v>
      </c>
      <c r="P7" s="754"/>
      <c r="Q7" s="2280" t="s">
        <v>666</v>
      </c>
      <c r="R7" s="2280"/>
      <c r="S7" s="2268"/>
      <c r="T7" s="2268"/>
      <c r="U7" s="2268"/>
      <c r="V7" s="2268"/>
      <c r="W7" s="2268"/>
      <c r="X7" s="2269"/>
      <c r="Y7" s="2278"/>
      <c r="Z7" s="2278"/>
      <c r="AA7" s="741"/>
      <c r="AC7" s="2278"/>
      <c r="AD7" s="2278"/>
      <c r="AE7" s="2278"/>
      <c r="AF7" s="2278"/>
      <c r="AG7" s="2278"/>
      <c r="AH7" s="2278"/>
      <c r="AI7" s="2278"/>
      <c r="AJ7" s="2278"/>
      <c r="AK7" s="2278"/>
    </row>
    <row r="8" spans="2:38" ht="15" customHeight="1" x14ac:dyDescent="0.4">
      <c r="B8" s="1130" t="s">
        <v>667</v>
      </c>
      <c r="C8" s="2268"/>
      <c r="D8" s="2268"/>
      <c r="E8" s="2268"/>
      <c r="F8" s="2268"/>
      <c r="G8" s="2268"/>
      <c r="H8" s="2268"/>
      <c r="I8" s="2268"/>
      <c r="J8" s="2268"/>
      <c r="K8" s="2268"/>
      <c r="L8" s="2269"/>
      <c r="M8" s="729"/>
      <c r="N8" s="1130" t="s">
        <v>667</v>
      </c>
      <c r="O8" s="2268"/>
      <c r="P8" s="2268"/>
      <c r="Q8" s="2268"/>
      <c r="R8" s="2268"/>
      <c r="S8" s="2268"/>
      <c r="T8" s="2268"/>
      <c r="U8" s="2268"/>
      <c r="V8" s="2268"/>
      <c r="W8" s="2268"/>
      <c r="X8" s="2269"/>
      <c r="Y8" s="2278"/>
      <c r="Z8" s="2278"/>
      <c r="AA8" s="741"/>
      <c r="AC8" s="2278"/>
      <c r="AD8" s="2278"/>
      <c r="AE8" s="2278"/>
      <c r="AF8" s="2278"/>
      <c r="AG8" s="2278"/>
      <c r="AH8" s="2278"/>
      <c r="AI8" s="2278"/>
      <c r="AJ8" s="2278"/>
      <c r="AK8" s="2278"/>
    </row>
    <row r="9" spans="2:38" ht="15" customHeight="1" x14ac:dyDescent="0.4">
      <c r="B9" s="755" t="s">
        <v>668</v>
      </c>
      <c r="C9" s="2266"/>
      <c r="D9" s="2266"/>
      <c r="E9" s="2266"/>
      <c r="F9" s="2266"/>
      <c r="G9" s="2266"/>
      <c r="H9" s="2266"/>
      <c r="I9" s="2266"/>
      <c r="J9" s="2266"/>
      <c r="K9" s="2266"/>
      <c r="L9" s="2267"/>
      <c r="M9" s="729"/>
      <c r="N9" s="755" t="s">
        <v>668</v>
      </c>
      <c r="O9" s="2268"/>
      <c r="P9" s="2268"/>
      <c r="Q9" s="2268"/>
      <c r="R9" s="2268"/>
      <c r="S9" s="2268"/>
      <c r="T9" s="2268"/>
      <c r="U9" s="2268"/>
      <c r="V9" s="2268"/>
      <c r="W9" s="2268"/>
      <c r="X9" s="2269"/>
      <c r="Y9" s="2278"/>
      <c r="Z9" s="2278"/>
      <c r="AA9" s="741"/>
      <c r="AC9" s="2278"/>
      <c r="AD9" s="2278"/>
      <c r="AE9" s="2278"/>
      <c r="AF9" s="2278"/>
      <c r="AG9" s="2278"/>
      <c r="AH9" s="2278"/>
      <c r="AI9" s="2278"/>
      <c r="AJ9" s="2278"/>
      <c r="AK9" s="2278"/>
    </row>
    <row r="10" spans="2:38" ht="20.149999999999999" customHeight="1" x14ac:dyDescent="0.35">
      <c r="B10" s="2261" t="s">
        <v>669</v>
      </c>
      <c r="C10" s="2275" t="s">
        <v>642</v>
      </c>
      <c r="D10" s="2275"/>
      <c r="E10" s="2276" t="s">
        <v>670</v>
      </c>
      <c r="F10" s="2276"/>
      <c r="G10" s="2275" t="s">
        <v>644</v>
      </c>
      <c r="H10" s="2275"/>
      <c r="I10" s="2275" t="s">
        <v>645</v>
      </c>
      <c r="J10" s="2275"/>
      <c r="K10" s="2276" t="s">
        <v>671</v>
      </c>
      <c r="L10" s="2279"/>
      <c r="M10" s="729"/>
      <c r="N10" s="2261" t="s">
        <v>669</v>
      </c>
      <c r="O10" s="2264" t="s">
        <v>642</v>
      </c>
      <c r="P10" s="2265"/>
      <c r="Q10" s="2270" t="s">
        <v>670</v>
      </c>
      <c r="R10" s="2271"/>
      <c r="S10" s="2264" t="s">
        <v>644</v>
      </c>
      <c r="T10" s="2265"/>
      <c r="U10" s="2264" t="s">
        <v>645</v>
      </c>
      <c r="V10" s="2265"/>
      <c r="W10" s="2270" t="s">
        <v>671</v>
      </c>
      <c r="X10" s="2281"/>
      <c r="Y10" s="741"/>
      <c r="Z10" s="741"/>
      <c r="AA10" s="741"/>
      <c r="AC10" s="740"/>
      <c r="AD10" s="740"/>
      <c r="AE10" s="740"/>
      <c r="AF10" s="740"/>
      <c r="AG10" s="740"/>
      <c r="AH10" s="740"/>
      <c r="AI10" s="740"/>
      <c r="AJ10" s="740"/>
      <c r="AK10" s="740"/>
    </row>
    <row r="11" spans="2:38" ht="20.149999999999999" customHeight="1" x14ac:dyDescent="0.35">
      <c r="B11" s="2262"/>
      <c r="C11" s="2276" t="s">
        <v>672</v>
      </c>
      <c r="D11" s="2276"/>
      <c r="E11" s="2276" t="s">
        <v>673</v>
      </c>
      <c r="F11" s="2276"/>
      <c r="G11" s="2276" t="s">
        <v>674</v>
      </c>
      <c r="H11" s="2276"/>
      <c r="I11" s="2275" t="s">
        <v>675</v>
      </c>
      <c r="J11" s="2275"/>
      <c r="K11" s="2275" t="s">
        <v>401</v>
      </c>
      <c r="L11" s="2277"/>
      <c r="M11" s="729"/>
      <c r="N11" s="2262"/>
      <c r="O11" s="2270" t="s">
        <v>672</v>
      </c>
      <c r="P11" s="2271"/>
      <c r="Q11" s="2270" t="s">
        <v>673</v>
      </c>
      <c r="R11" s="2271"/>
      <c r="S11" s="2270" t="s">
        <v>674</v>
      </c>
      <c r="T11" s="2271"/>
      <c r="U11" s="2264" t="s">
        <v>675</v>
      </c>
      <c r="V11" s="2265"/>
      <c r="W11" s="2264" t="s">
        <v>401</v>
      </c>
      <c r="X11" s="2272"/>
      <c r="Y11" s="2273"/>
      <c r="Z11" s="730"/>
      <c r="AA11" s="731"/>
      <c r="AC11" s="2274"/>
      <c r="AD11" s="1129"/>
      <c r="AE11" s="1129"/>
      <c r="AF11" s="1129"/>
      <c r="AG11" s="738"/>
      <c r="AH11" s="738"/>
      <c r="AI11" s="738"/>
      <c r="AJ11" s="738"/>
      <c r="AK11" s="738"/>
    </row>
    <row r="12" spans="2:38" ht="22.5" customHeight="1" x14ac:dyDescent="0.35">
      <c r="B12" s="2263"/>
      <c r="C12" s="2270" t="s">
        <v>676</v>
      </c>
      <c r="D12" s="2271"/>
      <c r="E12" s="2275" t="s">
        <v>653</v>
      </c>
      <c r="F12" s="2275"/>
      <c r="G12" s="2275" t="s">
        <v>677</v>
      </c>
      <c r="H12" s="2275"/>
      <c r="I12" s="2276" t="s">
        <v>678</v>
      </c>
      <c r="J12" s="2276"/>
      <c r="K12" s="2275"/>
      <c r="L12" s="2277"/>
      <c r="M12" s="729"/>
      <c r="N12" s="2263"/>
      <c r="O12" s="2270" t="s">
        <v>676</v>
      </c>
      <c r="P12" s="2271"/>
      <c r="Q12" s="2264" t="s">
        <v>653</v>
      </c>
      <c r="R12" s="2265"/>
      <c r="S12" s="2264" t="s">
        <v>677</v>
      </c>
      <c r="T12" s="2265"/>
      <c r="U12" s="2270" t="s">
        <v>678</v>
      </c>
      <c r="V12" s="2271"/>
      <c r="W12" s="2264"/>
      <c r="X12" s="2272"/>
      <c r="Y12" s="2273"/>
      <c r="Z12" s="730"/>
      <c r="AA12" s="731"/>
      <c r="AC12" s="2274"/>
      <c r="AD12" s="1129"/>
      <c r="AE12" s="1129"/>
      <c r="AF12" s="1129"/>
      <c r="AG12" s="738"/>
      <c r="AH12" s="738"/>
      <c r="AI12" s="738"/>
      <c r="AJ12" s="738"/>
      <c r="AK12" s="738"/>
      <c r="AL12" t="s">
        <v>520</v>
      </c>
    </row>
    <row r="13" spans="2:38" ht="10.15" customHeight="1" x14ac:dyDescent="0.35">
      <c r="B13" s="756" t="s">
        <v>679</v>
      </c>
      <c r="C13" s="729"/>
      <c r="D13" s="729"/>
      <c r="E13" s="729"/>
      <c r="F13" s="729"/>
      <c r="G13" s="729"/>
      <c r="H13" s="729"/>
      <c r="I13" s="729"/>
      <c r="J13" s="729"/>
      <c r="K13" s="729"/>
      <c r="L13" s="757"/>
      <c r="M13" s="729"/>
      <c r="N13" s="756" t="s">
        <v>679</v>
      </c>
      <c r="O13" s="729"/>
      <c r="P13" s="729"/>
      <c r="Q13" s="729"/>
      <c r="R13" s="729"/>
      <c r="S13" s="729"/>
      <c r="T13" s="729"/>
      <c r="U13" s="729"/>
      <c r="V13" s="729"/>
      <c r="W13" s="729"/>
      <c r="X13" s="757"/>
      <c r="Y13" s="729"/>
      <c r="Z13" s="729"/>
      <c r="AA13" s="729"/>
    </row>
    <row r="14" spans="2:38" ht="10.15" customHeight="1" x14ac:dyDescent="0.35">
      <c r="B14" s="756" t="s">
        <v>680</v>
      </c>
      <c r="C14" s="729"/>
      <c r="D14" s="729"/>
      <c r="E14" s="729"/>
      <c r="F14" s="729"/>
      <c r="G14" s="729"/>
      <c r="H14" s="729"/>
      <c r="I14" s="729"/>
      <c r="J14" s="729"/>
      <c r="K14" s="729"/>
      <c r="L14" s="757"/>
      <c r="M14" s="729"/>
      <c r="N14" s="756" t="s">
        <v>680</v>
      </c>
      <c r="O14" s="729"/>
      <c r="P14" s="729"/>
      <c r="Q14" s="729"/>
      <c r="R14" s="729"/>
      <c r="S14" s="729"/>
      <c r="T14" s="729"/>
      <c r="U14" s="729"/>
      <c r="V14" s="729"/>
      <c r="W14" s="729"/>
      <c r="X14" s="757"/>
      <c r="Y14" s="729"/>
      <c r="Z14" s="729"/>
      <c r="AA14" s="729"/>
    </row>
    <row r="15" spans="2:38" ht="10.15" customHeight="1" thickBot="1" x14ac:dyDescent="0.4">
      <c r="B15" s="758"/>
      <c r="C15" s="759"/>
      <c r="D15" s="759"/>
      <c r="E15" s="759"/>
      <c r="F15" s="759"/>
      <c r="G15" s="759"/>
      <c r="H15" s="759"/>
      <c r="I15" s="759"/>
      <c r="J15" s="759"/>
      <c r="K15" s="759"/>
      <c r="L15" s="760"/>
      <c r="M15" s="729"/>
      <c r="N15" s="761"/>
      <c r="O15" s="759"/>
      <c r="P15" s="759"/>
      <c r="Q15" s="759"/>
      <c r="R15" s="759"/>
      <c r="S15" s="759"/>
      <c r="T15" s="759"/>
      <c r="U15" s="759"/>
      <c r="V15" s="759"/>
      <c r="W15" s="759"/>
      <c r="X15" s="760"/>
      <c r="Y15" s="729"/>
      <c r="Z15" s="729"/>
      <c r="AA15" s="729"/>
    </row>
    <row r="16" spans="2:38" ht="10.15" customHeight="1" thickTop="1" x14ac:dyDescent="0.35">
      <c r="B16" s="762"/>
      <c r="C16" s="729"/>
      <c r="D16" s="729" t="s">
        <v>520</v>
      </c>
      <c r="E16" s="729"/>
      <c r="F16" s="729"/>
      <c r="G16" s="729"/>
      <c r="H16" s="729"/>
      <c r="I16" s="729"/>
      <c r="J16" s="729"/>
      <c r="K16" s="729"/>
      <c r="L16" s="729"/>
      <c r="M16" s="729"/>
      <c r="N16" s="763"/>
      <c r="O16" s="729"/>
      <c r="P16" s="729"/>
      <c r="Q16" s="729"/>
      <c r="R16" s="729"/>
      <c r="S16" s="729"/>
      <c r="T16" s="729"/>
      <c r="U16" s="729"/>
      <c r="V16" s="729"/>
      <c r="W16" s="729"/>
      <c r="X16" s="729"/>
      <c r="Y16" s="729"/>
      <c r="Z16" s="729"/>
      <c r="AA16" s="729"/>
    </row>
    <row r="17" spans="2:38" ht="13.9" customHeight="1" thickBot="1" x14ac:dyDescent="0.4">
      <c r="B17" s="729"/>
      <c r="C17" s="729"/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 t="s">
        <v>520</v>
      </c>
      <c r="O17" s="729"/>
      <c r="P17" s="729"/>
      <c r="Q17" s="729"/>
      <c r="R17" s="729"/>
      <c r="S17" s="729"/>
      <c r="T17" s="729"/>
      <c r="U17" s="729"/>
      <c r="V17" s="729"/>
      <c r="W17" s="729"/>
      <c r="X17" s="729"/>
      <c r="Y17" s="729"/>
      <c r="Z17" s="729"/>
      <c r="AA17" s="729"/>
    </row>
    <row r="18" spans="2:38" ht="14.5" customHeight="1" thickTop="1" x14ac:dyDescent="0.35">
      <c r="B18" s="742"/>
      <c r="C18" s="2284" t="s">
        <v>659</v>
      </c>
      <c r="D18" s="2285"/>
      <c r="E18" s="2285"/>
      <c r="F18" s="2285"/>
      <c r="G18" s="2285"/>
      <c r="H18" s="2285"/>
      <c r="I18" s="2285"/>
      <c r="J18" s="2285"/>
      <c r="K18" s="2285"/>
      <c r="L18" s="2286"/>
      <c r="N18" s="742"/>
      <c r="O18" s="2288" t="s">
        <v>659</v>
      </c>
      <c r="P18" s="2289"/>
      <c r="Q18" s="2289"/>
      <c r="R18" s="2289"/>
      <c r="S18" s="2289"/>
      <c r="T18" s="2289"/>
      <c r="U18" s="2289"/>
      <c r="V18" s="2289"/>
      <c r="W18" s="2289"/>
      <c r="X18" s="2290"/>
    </row>
    <row r="19" spans="2:38" x14ac:dyDescent="0.35">
      <c r="B19" s="743"/>
      <c r="C19" s="2229"/>
      <c r="D19" s="2230"/>
      <c r="E19" s="2230"/>
      <c r="F19" s="2230"/>
      <c r="G19" s="2230"/>
      <c r="H19" s="2230"/>
      <c r="I19" s="2230"/>
      <c r="J19" s="2230"/>
      <c r="K19" s="2230"/>
      <c r="L19" s="2287"/>
      <c r="N19" s="743"/>
      <c r="O19" s="2291"/>
      <c r="P19" s="2292"/>
      <c r="Q19" s="2292"/>
      <c r="R19" s="2292"/>
      <c r="S19" s="2292"/>
      <c r="T19" s="2292"/>
      <c r="U19" s="2292"/>
      <c r="V19" s="2292"/>
      <c r="W19" s="2292"/>
      <c r="X19" s="2293"/>
    </row>
    <row r="20" spans="2:38" x14ac:dyDescent="0.35">
      <c r="B20" s="744"/>
      <c r="C20" s="2294" t="s">
        <v>639</v>
      </c>
      <c r="D20" s="2283"/>
      <c r="E20" s="2283"/>
      <c r="F20" s="2283"/>
      <c r="G20" s="2283"/>
      <c r="H20" s="2283"/>
      <c r="I20" s="2283"/>
      <c r="J20" s="2283"/>
      <c r="K20" s="2283"/>
      <c r="L20" s="2295"/>
      <c r="N20" s="744"/>
      <c r="O20" s="2294" t="s">
        <v>639</v>
      </c>
      <c r="P20" s="2283"/>
      <c r="Q20" s="2283"/>
      <c r="R20" s="2283"/>
      <c r="S20" s="2283"/>
      <c r="T20" s="2283"/>
      <c r="U20" s="2283"/>
      <c r="V20" s="2283"/>
      <c r="W20" s="2283"/>
      <c r="X20" s="2295"/>
    </row>
    <row r="21" spans="2:38" ht="15" x14ac:dyDescent="0.4">
      <c r="B21" s="2296" t="s">
        <v>660</v>
      </c>
      <c r="C21" s="2283"/>
      <c r="D21" s="2297"/>
      <c r="E21" s="2297"/>
      <c r="F21" s="2297"/>
      <c r="G21" s="2297"/>
      <c r="H21" s="2297"/>
      <c r="I21" s="745" t="s">
        <v>130</v>
      </c>
      <c r="J21" s="746"/>
      <c r="K21" s="2298"/>
      <c r="L21" s="2299"/>
      <c r="M21" s="729"/>
      <c r="N21" s="2296" t="s">
        <v>660</v>
      </c>
      <c r="O21" s="2283"/>
      <c r="P21" s="2297"/>
      <c r="Q21" s="2297"/>
      <c r="R21" s="2297"/>
      <c r="S21" s="2297"/>
      <c r="T21" s="2297"/>
      <c r="U21" s="745" t="s">
        <v>130</v>
      </c>
      <c r="V21" s="746"/>
      <c r="W21" s="2298"/>
      <c r="X21" s="2299"/>
      <c r="Y21" s="2278"/>
      <c r="Z21" s="2278"/>
      <c r="AA21" s="741"/>
      <c r="AC21" s="2259"/>
      <c r="AD21" s="2259"/>
      <c r="AE21" s="2259"/>
      <c r="AF21" s="2259"/>
      <c r="AG21" s="2259"/>
      <c r="AH21" s="2259"/>
      <c r="AI21" s="2259"/>
      <c r="AJ21" s="2259"/>
      <c r="AK21" s="2259"/>
    </row>
    <row r="22" spans="2:38" ht="15" x14ac:dyDescent="0.4">
      <c r="B22" s="747" t="s">
        <v>661</v>
      </c>
      <c r="C22" s="748"/>
      <c r="D22" s="2282" t="s">
        <v>662</v>
      </c>
      <c r="E22" s="2282"/>
      <c r="F22" s="748"/>
      <c r="G22" s="2282" t="s">
        <v>663</v>
      </c>
      <c r="H22" s="2282"/>
      <c r="I22" s="2282"/>
      <c r="J22" s="749"/>
      <c r="K22" s="750" t="s">
        <v>664</v>
      </c>
      <c r="L22" s="751"/>
      <c r="M22" s="729"/>
      <c r="N22" s="747" t="s">
        <v>661</v>
      </c>
      <c r="O22" s="748"/>
      <c r="P22" s="2283" t="s">
        <v>662</v>
      </c>
      <c r="Q22" s="2283"/>
      <c r="R22" s="748"/>
      <c r="S22" s="2283" t="s">
        <v>663</v>
      </c>
      <c r="T22" s="2283"/>
      <c r="U22" s="2283"/>
      <c r="V22" s="749"/>
      <c r="W22" s="750" t="s">
        <v>664</v>
      </c>
      <c r="X22" s="751"/>
      <c r="Y22" s="2278"/>
      <c r="Z22" s="2278"/>
      <c r="AA22" s="741"/>
      <c r="AC22" s="2259"/>
      <c r="AD22" s="2259"/>
      <c r="AE22" s="2259"/>
      <c r="AF22" s="2259"/>
      <c r="AG22" s="2259"/>
      <c r="AH22" s="2259"/>
      <c r="AI22" s="2259"/>
      <c r="AJ22" s="2259"/>
      <c r="AK22" s="2259"/>
    </row>
    <row r="23" spans="2:38" ht="15" x14ac:dyDescent="0.4">
      <c r="B23" s="752" t="s">
        <v>665</v>
      </c>
      <c r="C23" s="753" t="s">
        <v>377</v>
      </c>
      <c r="D23" s="754"/>
      <c r="E23" s="2280" t="s">
        <v>666</v>
      </c>
      <c r="F23" s="2280"/>
      <c r="G23" s="2268"/>
      <c r="H23" s="2268"/>
      <c r="I23" s="2268"/>
      <c r="J23" s="2268"/>
      <c r="K23" s="2268"/>
      <c r="L23" s="2269"/>
      <c r="M23" s="729"/>
      <c r="N23" s="752" t="s">
        <v>665</v>
      </c>
      <c r="O23" s="753" t="s">
        <v>377</v>
      </c>
      <c r="P23" s="754"/>
      <c r="Q23" s="2280" t="s">
        <v>666</v>
      </c>
      <c r="R23" s="2280"/>
      <c r="S23" s="2268"/>
      <c r="T23" s="2268"/>
      <c r="U23" s="2268"/>
      <c r="V23" s="2268"/>
      <c r="W23" s="2268"/>
      <c r="X23" s="2269"/>
      <c r="Y23" s="2278"/>
      <c r="Z23" s="2278"/>
      <c r="AA23" s="741"/>
      <c r="AC23" s="2278"/>
      <c r="AD23" s="2278"/>
      <c r="AE23" s="2278"/>
      <c r="AF23" s="2278"/>
      <c r="AG23" s="2278"/>
      <c r="AH23" s="2278"/>
      <c r="AI23" s="2278"/>
      <c r="AJ23" s="2278"/>
      <c r="AK23" s="2278"/>
    </row>
    <row r="24" spans="2:38" ht="15" x14ac:dyDescent="0.4">
      <c r="B24" s="1130" t="s">
        <v>667</v>
      </c>
      <c r="C24" s="2268"/>
      <c r="D24" s="2268"/>
      <c r="E24" s="2268"/>
      <c r="F24" s="2268"/>
      <c r="G24" s="2268"/>
      <c r="H24" s="2268"/>
      <c r="I24" s="2268"/>
      <c r="J24" s="2268"/>
      <c r="K24" s="2268"/>
      <c r="L24" s="2269"/>
      <c r="M24" s="729"/>
      <c r="N24" s="1130" t="s">
        <v>667</v>
      </c>
      <c r="O24" s="2268"/>
      <c r="P24" s="2268"/>
      <c r="Q24" s="2268"/>
      <c r="R24" s="2268"/>
      <c r="S24" s="2268"/>
      <c r="T24" s="2268"/>
      <c r="U24" s="2268"/>
      <c r="V24" s="2268"/>
      <c r="W24" s="2268"/>
      <c r="X24" s="2269"/>
      <c r="Y24" s="2278"/>
      <c r="Z24" s="2278"/>
      <c r="AA24" s="741"/>
      <c r="AC24" s="2278"/>
      <c r="AD24" s="2278"/>
      <c r="AE24" s="2278"/>
      <c r="AF24" s="2278"/>
      <c r="AG24" s="2278"/>
      <c r="AH24" s="2278"/>
      <c r="AI24" s="2278"/>
      <c r="AJ24" s="2278"/>
      <c r="AK24" s="2278"/>
    </row>
    <row r="25" spans="2:38" ht="15" x14ac:dyDescent="0.4">
      <c r="B25" s="755" t="s">
        <v>668</v>
      </c>
      <c r="C25" s="2266"/>
      <c r="D25" s="2266"/>
      <c r="E25" s="2266"/>
      <c r="F25" s="2266"/>
      <c r="G25" s="2266"/>
      <c r="H25" s="2266"/>
      <c r="I25" s="2266"/>
      <c r="J25" s="2266"/>
      <c r="K25" s="2266"/>
      <c r="L25" s="2267"/>
      <c r="M25" s="729"/>
      <c r="N25" s="755" t="s">
        <v>668</v>
      </c>
      <c r="O25" s="2268"/>
      <c r="P25" s="2268"/>
      <c r="Q25" s="2268"/>
      <c r="R25" s="2268"/>
      <c r="S25" s="2268"/>
      <c r="T25" s="2268"/>
      <c r="U25" s="2268"/>
      <c r="V25" s="2268"/>
      <c r="W25" s="2268"/>
      <c r="X25" s="2269"/>
      <c r="Y25" s="2278"/>
      <c r="Z25" s="2278"/>
      <c r="AA25" s="741"/>
      <c r="AC25" s="2259"/>
      <c r="AD25" s="2259"/>
      <c r="AE25" s="2259"/>
      <c r="AF25" s="2259"/>
      <c r="AG25" s="2259"/>
      <c r="AH25" s="2259"/>
      <c r="AI25" s="2259"/>
      <c r="AJ25" s="2259"/>
      <c r="AK25" s="2259"/>
    </row>
    <row r="26" spans="2:38" ht="20.149999999999999" customHeight="1" x14ac:dyDescent="0.35">
      <c r="B26" s="2261" t="s">
        <v>669</v>
      </c>
      <c r="C26" s="2275" t="s">
        <v>642</v>
      </c>
      <c r="D26" s="2275"/>
      <c r="E26" s="2276" t="s">
        <v>670</v>
      </c>
      <c r="F26" s="2276"/>
      <c r="G26" s="2275" t="s">
        <v>644</v>
      </c>
      <c r="H26" s="2275"/>
      <c r="I26" s="2275" t="s">
        <v>645</v>
      </c>
      <c r="J26" s="2275"/>
      <c r="K26" s="2276" t="s">
        <v>671</v>
      </c>
      <c r="L26" s="2279"/>
      <c r="M26" s="729"/>
      <c r="N26" s="2261" t="s">
        <v>669</v>
      </c>
      <c r="O26" s="2264" t="s">
        <v>642</v>
      </c>
      <c r="P26" s="2265"/>
      <c r="Q26" s="2270" t="s">
        <v>670</v>
      </c>
      <c r="R26" s="2271"/>
      <c r="S26" s="2264" t="s">
        <v>644</v>
      </c>
      <c r="T26" s="2265"/>
      <c r="U26" s="2264" t="s">
        <v>645</v>
      </c>
      <c r="V26" s="2265"/>
      <c r="W26" s="2270" t="s">
        <v>671</v>
      </c>
      <c r="X26" s="2281"/>
      <c r="Y26" s="741"/>
      <c r="Z26" s="741"/>
      <c r="AA26" s="741"/>
      <c r="AC26" s="740"/>
      <c r="AD26" s="740"/>
      <c r="AE26" s="740"/>
      <c r="AF26" s="740"/>
      <c r="AG26" s="740"/>
      <c r="AH26" s="740"/>
      <c r="AI26" s="740"/>
      <c r="AJ26" s="740"/>
      <c r="AK26" s="740"/>
    </row>
    <row r="27" spans="2:38" ht="20.149999999999999" customHeight="1" x14ac:dyDescent="0.35">
      <c r="B27" s="2262"/>
      <c r="C27" s="2276" t="s">
        <v>672</v>
      </c>
      <c r="D27" s="2276"/>
      <c r="E27" s="2276" t="s">
        <v>673</v>
      </c>
      <c r="F27" s="2276"/>
      <c r="G27" s="2276" t="s">
        <v>674</v>
      </c>
      <c r="H27" s="2276"/>
      <c r="I27" s="2275" t="s">
        <v>675</v>
      </c>
      <c r="J27" s="2275"/>
      <c r="K27" s="2275" t="s">
        <v>401</v>
      </c>
      <c r="L27" s="2277"/>
      <c r="M27" s="729"/>
      <c r="N27" s="2262"/>
      <c r="O27" s="2270" t="s">
        <v>672</v>
      </c>
      <c r="P27" s="2271"/>
      <c r="Q27" s="2270" t="s">
        <v>673</v>
      </c>
      <c r="R27" s="2271"/>
      <c r="S27" s="2270" t="s">
        <v>674</v>
      </c>
      <c r="T27" s="2271"/>
      <c r="U27" s="2264" t="s">
        <v>675</v>
      </c>
      <c r="V27" s="2265"/>
      <c r="W27" s="2264" t="s">
        <v>401</v>
      </c>
      <c r="X27" s="2272"/>
      <c r="Y27" s="2273"/>
      <c r="Z27" s="730"/>
      <c r="AA27" s="731"/>
      <c r="AC27" s="2274"/>
      <c r="AD27" s="1129"/>
      <c r="AE27" s="1129"/>
      <c r="AF27" s="1129"/>
      <c r="AG27" s="738"/>
      <c r="AH27" s="738"/>
      <c r="AI27" s="738"/>
      <c r="AJ27" s="738"/>
      <c r="AK27" s="738"/>
    </row>
    <row r="28" spans="2:38" ht="20.149999999999999" customHeight="1" x14ac:dyDescent="0.35">
      <c r="B28" s="2263"/>
      <c r="C28" s="2270" t="s">
        <v>676</v>
      </c>
      <c r="D28" s="2271"/>
      <c r="E28" s="2275" t="s">
        <v>653</v>
      </c>
      <c r="F28" s="2275"/>
      <c r="G28" s="2275" t="s">
        <v>677</v>
      </c>
      <c r="H28" s="2275"/>
      <c r="I28" s="2276" t="s">
        <v>678</v>
      </c>
      <c r="J28" s="2276"/>
      <c r="K28" s="2275"/>
      <c r="L28" s="2277"/>
      <c r="M28" s="729"/>
      <c r="N28" s="2263"/>
      <c r="O28" s="2270" t="s">
        <v>676</v>
      </c>
      <c r="P28" s="2271"/>
      <c r="Q28" s="2264" t="s">
        <v>653</v>
      </c>
      <c r="R28" s="2265"/>
      <c r="S28" s="2264" t="s">
        <v>677</v>
      </c>
      <c r="T28" s="2265"/>
      <c r="U28" s="2270" t="s">
        <v>678</v>
      </c>
      <c r="V28" s="2271"/>
      <c r="W28" s="2264"/>
      <c r="X28" s="2272"/>
      <c r="Y28" s="2273"/>
      <c r="Z28" s="730"/>
      <c r="AA28" s="731"/>
      <c r="AC28" s="2274"/>
      <c r="AD28" s="1129"/>
      <c r="AE28" s="1129"/>
      <c r="AF28" s="1129"/>
      <c r="AG28" s="738"/>
      <c r="AH28" s="738"/>
      <c r="AI28" s="738"/>
      <c r="AJ28" s="738"/>
      <c r="AK28" s="738"/>
      <c r="AL28" t="s">
        <v>520</v>
      </c>
    </row>
    <row r="29" spans="2:38" ht="10.15" customHeight="1" x14ac:dyDescent="0.35">
      <c r="B29" s="756" t="s">
        <v>679</v>
      </c>
      <c r="C29" s="729"/>
      <c r="D29" s="729"/>
      <c r="E29" s="729"/>
      <c r="F29" s="729"/>
      <c r="G29" s="729"/>
      <c r="H29" s="729"/>
      <c r="I29" s="729"/>
      <c r="J29" s="729"/>
      <c r="K29" s="729"/>
      <c r="L29" s="757"/>
      <c r="M29" s="729"/>
      <c r="N29" s="756" t="s">
        <v>679</v>
      </c>
      <c r="O29" s="729"/>
      <c r="P29" s="729"/>
      <c r="Q29" s="729"/>
      <c r="R29" s="729"/>
      <c r="S29" s="729"/>
      <c r="T29" s="729"/>
      <c r="U29" s="729"/>
      <c r="V29" s="729"/>
      <c r="W29" s="729"/>
      <c r="X29" s="757"/>
      <c r="Y29" s="729"/>
      <c r="Z29" s="729"/>
      <c r="AA29" s="729"/>
    </row>
    <row r="30" spans="2:38" ht="10.15" customHeight="1" x14ac:dyDescent="0.35">
      <c r="B30" s="756" t="s">
        <v>680</v>
      </c>
      <c r="C30" s="729"/>
      <c r="D30" s="729"/>
      <c r="E30" s="729"/>
      <c r="F30" s="729"/>
      <c r="G30" s="729"/>
      <c r="H30" s="729"/>
      <c r="I30" s="729"/>
      <c r="J30" s="729"/>
      <c r="K30" s="729"/>
      <c r="L30" s="757"/>
      <c r="M30" s="729"/>
      <c r="N30" s="756" t="s">
        <v>680</v>
      </c>
      <c r="O30" s="729"/>
      <c r="P30" s="729"/>
      <c r="Q30" s="729"/>
      <c r="R30" s="729"/>
      <c r="S30" s="729"/>
      <c r="T30" s="729"/>
      <c r="U30" s="729"/>
      <c r="V30" s="729"/>
      <c r="W30" s="729"/>
      <c r="X30" s="757"/>
      <c r="Y30" s="729"/>
      <c r="Z30" s="729"/>
      <c r="AA30" s="729"/>
    </row>
    <row r="31" spans="2:38" ht="10.15" customHeight="1" thickBot="1" x14ac:dyDescent="0.4">
      <c r="B31" s="761"/>
      <c r="C31" s="759"/>
      <c r="D31" s="759"/>
      <c r="E31" s="759"/>
      <c r="F31" s="759"/>
      <c r="G31" s="759"/>
      <c r="H31" s="759"/>
      <c r="I31" s="759"/>
      <c r="J31" s="759"/>
      <c r="K31" s="759"/>
      <c r="L31" s="760"/>
      <c r="M31" s="729"/>
      <c r="N31" s="761"/>
      <c r="O31" s="759"/>
      <c r="P31" s="759"/>
      <c r="Q31" s="759"/>
      <c r="R31" s="759"/>
      <c r="S31" s="759"/>
      <c r="T31" s="759"/>
      <c r="U31" s="759"/>
      <c r="V31" s="759"/>
      <c r="W31" s="759"/>
      <c r="X31" s="760"/>
      <c r="Y31" s="729"/>
      <c r="Z31" s="729"/>
      <c r="AA31" s="729"/>
    </row>
    <row r="32" spans="2:38" ht="10.15" customHeight="1" thickTop="1" x14ac:dyDescent="0.35">
      <c r="B32" s="763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63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</row>
    <row r="33" spans="2:37" ht="13.9" customHeight="1" x14ac:dyDescent="0.35">
      <c r="B33" s="729"/>
      <c r="C33" s="729"/>
      <c r="D33" s="729"/>
      <c r="E33" s="729"/>
      <c r="F33" s="729"/>
      <c r="G33" s="729"/>
      <c r="H33" s="729"/>
      <c r="I33" s="729"/>
      <c r="J33" s="729"/>
      <c r="K33" s="729"/>
      <c r="L33" s="729"/>
      <c r="M33" s="729"/>
      <c r="N33" s="729"/>
      <c r="O33" s="729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29"/>
    </row>
    <row r="34" spans="2:37" ht="20.149999999999999" customHeight="1" x14ac:dyDescent="0.35">
      <c r="B34" s="729"/>
      <c r="C34" s="729"/>
      <c r="D34" s="729"/>
      <c r="E34" s="729"/>
      <c r="F34" s="729"/>
      <c r="G34" s="729"/>
      <c r="H34" s="729"/>
      <c r="I34" s="729"/>
      <c r="J34" s="729"/>
      <c r="K34" s="729"/>
      <c r="L34" s="729"/>
      <c r="M34" s="729"/>
      <c r="N34" s="729"/>
      <c r="O34" s="729"/>
      <c r="P34" s="729"/>
      <c r="Q34" s="729"/>
      <c r="R34" s="729"/>
      <c r="S34" s="729"/>
      <c r="T34" s="729"/>
      <c r="U34" s="729"/>
      <c r="V34" s="729"/>
      <c r="W34" s="729"/>
      <c r="X34" s="729"/>
      <c r="Y34" s="729"/>
      <c r="Z34" s="729"/>
      <c r="AA34" s="729"/>
    </row>
    <row r="35" spans="2:37" ht="20.149999999999999" customHeight="1" x14ac:dyDescent="0.35">
      <c r="B35" s="729"/>
      <c r="C35" s="729"/>
      <c r="D35" s="729"/>
      <c r="E35" s="729"/>
      <c r="F35" s="729"/>
      <c r="G35" s="729"/>
      <c r="H35" s="729"/>
      <c r="I35" s="729"/>
      <c r="J35" s="729"/>
      <c r="K35" s="729"/>
      <c r="L35" s="729"/>
      <c r="M35" s="729"/>
      <c r="N35" s="729"/>
      <c r="O35" s="729"/>
      <c r="P35" s="729"/>
      <c r="Q35" s="729"/>
      <c r="R35" s="729"/>
      <c r="S35" s="729"/>
      <c r="T35" s="729"/>
      <c r="U35" s="729"/>
      <c r="V35" s="729"/>
      <c r="W35" s="729"/>
      <c r="X35" s="729"/>
      <c r="Y35" s="729"/>
      <c r="Z35" s="729"/>
      <c r="AA35" s="729"/>
    </row>
    <row r="36" spans="2:37" ht="188.5" customHeight="1" thickBot="1" x14ac:dyDescent="0.4"/>
    <row r="37" spans="2:37" x14ac:dyDescent="0.35">
      <c r="B37" s="2255" t="s">
        <v>640</v>
      </c>
      <c r="C37" s="2256"/>
      <c r="D37" s="2256"/>
      <c r="E37" s="2256"/>
      <c r="F37" s="2256"/>
      <c r="G37" s="2256"/>
      <c r="H37" s="2256"/>
      <c r="I37" s="2256"/>
      <c r="J37" s="2257"/>
      <c r="K37" s="740"/>
      <c r="L37" s="740"/>
      <c r="N37" s="2255" t="s">
        <v>640</v>
      </c>
      <c r="O37" s="2256"/>
      <c r="P37" s="2256"/>
      <c r="Q37" s="2256"/>
      <c r="R37" s="2256"/>
      <c r="S37" s="2256"/>
      <c r="T37" s="2256"/>
      <c r="U37" s="2256"/>
      <c r="V37" s="2257"/>
      <c r="W37" s="740"/>
      <c r="X37" s="740"/>
      <c r="Y37" s="2255" t="s">
        <v>640</v>
      </c>
      <c r="Z37" s="2256"/>
      <c r="AA37" s="740"/>
      <c r="AC37" s="2255" t="s">
        <v>640</v>
      </c>
      <c r="AD37" s="2256"/>
      <c r="AE37" s="2256"/>
      <c r="AF37" s="2256"/>
      <c r="AG37" s="2256"/>
      <c r="AH37" s="2256"/>
      <c r="AI37" s="2256"/>
      <c r="AJ37" s="2256"/>
      <c r="AK37" s="2257"/>
    </row>
    <row r="38" spans="2:37" x14ac:dyDescent="0.35">
      <c r="B38" s="2258"/>
      <c r="C38" s="2259"/>
      <c r="D38" s="2259"/>
      <c r="E38" s="2259"/>
      <c r="F38" s="2259"/>
      <c r="G38" s="2259"/>
      <c r="H38" s="2259"/>
      <c r="I38" s="2259"/>
      <c r="J38" s="2260"/>
      <c r="K38" s="740"/>
      <c r="L38" s="740"/>
      <c r="N38" s="2258"/>
      <c r="O38" s="2259"/>
      <c r="P38" s="2259"/>
      <c r="Q38" s="2259"/>
      <c r="R38" s="2259"/>
      <c r="S38" s="2259"/>
      <c r="T38" s="2259"/>
      <c r="U38" s="2259"/>
      <c r="V38" s="2260"/>
      <c r="W38" s="740"/>
      <c r="X38" s="740"/>
      <c r="Y38" s="2258"/>
      <c r="Z38" s="2259"/>
      <c r="AA38" s="740"/>
      <c r="AC38" s="2258"/>
      <c r="AD38" s="2259"/>
      <c r="AE38" s="2259"/>
      <c r="AF38" s="2259"/>
      <c r="AG38" s="2259"/>
      <c r="AH38" s="2259"/>
      <c r="AI38" s="2259"/>
      <c r="AJ38" s="2259"/>
      <c r="AK38" s="2260"/>
    </row>
    <row r="39" spans="2:37" x14ac:dyDescent="0.35">
      <c r="B39" s="2247" t="s">
        <v>60</v>
      </c>
      <c r="C39" s="2248"/>
      <c r="D39" s="2248"/>
      <c r="E39" s="2248"/>
      <c r="F39" s="2248"/>
      <c r="G39" s="2248"/>
      <c r="H39" s="2248"/>
      <c r="I39" s="2248"/>
      <c r="J39" s="2249"/>
      <c r="K39" s="740"/>
      <c r="L39" s="740"/>
      <c r="N39" s="2247" t="s">
        <v>60</v>
      </c>
      <c r="O39" s="2248"/>
      <c r="P39" s="2248"/>
      <c r="Q39" s="2248"/>
      <c r="R39" s="2248"/>
      <c r="S39" s="2248"/>
      <c r="T39" s="2248"/>
      <c r="U39" s="2248"/>
      <c r="V39" s="2249"/>
      <c r="W39" s="740"/>
      <c r="X39" s="740"/>
      <c r="Y39" s="2247" t="s">
        <v>60</v>
      </c>
      <c r="Z39" s="2248"/>
      <c r="AA39" s="740"/>
      <c r="AC39" s="2247" t="s">
        <v>60</v>
      </c>
      <c r="AD39" s="2248"/>
      <c r="AE39" s="2248"/>
      <c r="AF39" s="2248"/>
      <c r="AG39" s="2248"/>
      <c r="AH39" s="2248"/>
      <c r="AI39" s="2248"/>
      <c r="AJ39" s="2248"/>
      <c r="AK39" s="2249"/>
    </row>
    <row r="40" spans="2:37" x14ac:dyDescent="0.35">
      <c r="B40" s="2250"/>
      <c r="C40" s="2251"/>
      <c r="D40" s="2251"/>
      <c r="E40" s="2251"/>
      <c r="F40" s="2251"/>
      <c r="G40" s="2251"/>
      <c r="H40" s="2251"/>
      <c r="I40" s="2251"/>
      <c r="J40" s="2252"/>
      <c r="K40" s="740"/>
      <c r="L40" s="740"/>
      <c r="N40" s="2250"/>
      <c r="O40" s="2251"/>
      <c r="P40" s="2251"/>
      <c r="Q40" s="2251"/>
      <c r="R40" s="2251"/>
      <c r="S40" s="2251"/>
      <c r="T40" s="2251"/>
      <c r="U40" s="2251"/>
      <c r="V40" s="2252"/>
      <c r="W40" s="740"/>
      <c r="X40" s="740"/>
      <c r="Y40" s="2250"/>
      <c r="Z40" s="2251"/>
      <c r="AA40" s="740"/>
      <c r="AC40" s="2250"/>
      <c r="AD40" s="2251"/>
      <c r="AE40" s="2251"/>
      <c r="AF40" s="2251"/>
      <c r="AG40" s="2251"/>
      <c r="AH40" s="2251"/>
      <c r="AI40" s="2251"/>
      <c r="AJ40" s="2251"/>
      <c r="AK40" s="2252"/>
    </row>
    <row r="41" spans="2:37" ht="17.149999999999999" customHeight="1" x14ac:dyDescent="0.35">
      <c r="B41" s="2253" t="s">
        <v>641</v>
      </c>
      <c r="C41" s="732" t="s">
        <v>648</v>
      </c>
      <c r="D41" s="732" t="s">
        <v>649</v>
      </c>
      <c r="E41" s="732" t="s">
        <v>643</v>
      </c>
      <c r="F41" s="733" t="s">
        <v>650</v>
      </c>
      <c r="G41" s="733" t="s">
        <v>646</v>
      </c>
      <c r="H41" s="733" t="s">
        <v>651</v>
      </c>
      <c r="I41" s="733" t="s">
        <v>647</v>
      </c>
      <c r="J41" s="734" t="s">
        <v>652</v>
      </c>
      <c r="K41" s="738"/>
      <c r="L41" s="738"/>
      <c r="N41" s="2253" t="s">
        <v>641</v>
      </c>
      <c r="O41" s="732" t="s">
        <v>648</v>
      </c>
      <c r="P41" s="732" t="s">
        <v>649</v>
      </c>
      <c r="Q41" s="732" t="s">
        <v>643</v>
      </c>
      <c r="R41" s="733" t="s">
        <v>650</v>
      </c>
      <c r="S41" s="733" t="s">
        <v>646</v>
      </c>
      <c r="T41" s="733" t="s">
        <v>651</v>
      </c>
      <c r="U41" s="733" t="s">
        <v>647</v>
      </c>
      <c r="V41" s="734" t="s">
        <v>652</v>
      </c>
      <c r="W41" s="738"/>
      <c r="X41" s="738"/>
      <c r="Y41" s="2253" t="s">
        <v>641</v>
      </c>
      <c r="Z41" s="732" t="s">
        <v>648</v>
      </c>
      <c r="AA41" s="738"/>
      <c r="AC41" s="2253" t="s">
        <v>641</v>
      </c>
      <c r="AD41" s="732" t="s">
        <v>648</v>
      </c>
      <c r="AE41" s="732" t="s">
        <v>649</v>
      </c>
      <c r="AF41" s="732" t="s">
        <v>643</v>
      </c>
      <c r="AG41" s="733" t="s">
        <v>650</v>
      </c>
      <c r="AH41" s="733" t="s">
        <v>646</v>
      </c>
      <c r="AI41" s="733" t="s">
        <v>651</v>
      </c>
      <c r="AJ41" s="733" t="s">
        <v>647</v>
      </c>
      <c r="AK41" s="734" t="s">
        <v>652</v>
      </c>
    </row>
    <row r="42" spans="2:37" ht="17.149999999999999" customHeight="1" thickBot="1" x14ac:dyDescent="0.4">
      <c r="B42" s="2254"/>
      <c r="C42" s="735" t="s">
        <v>654</v>
      </c>
      <c r="D42" s="735" t="s">
        <v>655</v>
      </c>
      <c r="E42" s="735" t="s">
        <v>656</v>
      </c>
      <c r="F42" s="736"/>
      <c r="G42" s="736"/>
      <c r="H42" s="736"/>
      <c r="I42" s="736"/>
      <c r="J42" s="737"/>
      <c r="K42" s="738"/>
      <c r="L42" s="738"/>
      <c r="N42" s="2254"/>
      <c r="O42" s="735" t="s">
        <v>654</v>
      </c>
      <c r="P42" s="735" t="s">
        <v>655</v>
      </c>
      <c r="Q42" s="735" t="s">
        <v>656</v>
      </c>
      <c r="R42" s="736"/>
      <c r="S42" s="736"/>
      <c r="T42" s="736"/>
      <c r="U42" s="736"/>
      <c r="V42" s="737"/>
      <c r="W42" s="738"/>
      <c r="X42" s="738"/>
      <c r="Y42" s="2254"/>
      <c r="Z42" s="735" t="s">
        <v>654</v>
      </c>
      <c r="AA42" s="738"/>
      <c r="AC42" s="2254"/>
      <c r="AD42" s="735" t="s">
        <v>654</v>
      </c>
      <c r="AE42" s="735" t="s">
        <v>655</v>
      </c>
      <c r="AF42" s="735" t="s">
        <v>656</v>
      </c>
      <c r="AG42" s="736"/>
      <c r="AH42" s="736"/>
      <c r="AI42" s="736"/>
      <c r="AJ42" s="736"/>
      <c r="AK42" s="737"/>
    </row>
    <row r="43" spans="2:37" ht="20.149999999999999" customHeight="1" thickBot="1" x14ac:dyDescent="0.4"/>
    <row r="44" spans="2:37" x14ac:dyDescent="0.35">
      <c r="B44" s="2255" t="s">
        <v>640</v>
      </c>
      <c r="C44" s="2256"/>
      <c r="D44" s="2256"/>
      <c r="E44" s="2256"/>
      <c r="F44" s="2256"/>
      <c r="G44" s="2256"/>
      <c r="H44" s="2256"/>
      <c r="I44" s="2256"/>
      <c r="J44" s="2257"/>
      <c r="K44" s="740"/>
      <c r="L44" s="740"/>
      <c r="N44" s="2255" t="s">
        <v>640</v>
      </c>
      <c r="O44" s="2256"/>
      <c r="P44" s="2256"/>
      <c r="Q44" s="2256"/>
      <c r="R44" s="2256"/>
      <c r="S44" s="2256"/>
      <c r="T44" s="2256"/>
      <c r="U44" s="2256"/>
      <c r="V44" s="2257"/>
      <c r="W44" s="740"/>
      <c r="X44" s="740"/>
      <c r="Y44" s="2255" t="s">
        <v>640</v>
      </c>
      <c r="Z44" s="2256"/>
      <c r="AA44" s="740"/>
      <c r="AC44" s="2255" t="s">
        <v>640</v>
      </c>
      <c r="AD44" s="2256"/>
      <c r="AE44" s="2256"/>
      <c r="AF44" s="2256"/>
      <c r="AG44" s="2256"/>
      <c r="AH44" s="2256"/>
      <c r="AI44" s="2256"/>
      <c r="AJ44" s="2256"/>
      <c r="AK44" s="2257"/>
    </row>
    <row r="45" spans="2:37" x14ac:dyDescent="0.35">
      <c r="B45" s="2258"/>
      <c r="C45" s="2259"/>
      <c r="D45" s="2259"/>
      <c r="E45" s="2259"/>
      <c r="F45" s="2259"/>
      <c r="G45" s="2259"/>
      <c r="H45" s="2259"/>
      <c r="I45" s="2259"/>
      <c r="J45" s="2260"/>
      <c r="K45" s="740"/>
      <c r="L45" s="740"/>
      <c r="N45" s="2258"/>
      <c r="O45" s="2259"/>
      <c r="P45" s="2259"/>
      <c r="Q45" s="2259"/>
      <c r="R45" s="2259"/>
      <c r="S45" s="2259"/>
      <c r="T45" s="2259"/>
      <c r="U45" s="2259"/>
      <c r="V45" s="2260"/>
      <c r="W45" s="740"/>
      <c r="X45" s="740"/>
      <c r="Y45" s="2258"/>
      <c r="Z45" s="2259"/>
      <c r="AA45" s="740"/>
      <c r="AC45" s="2258"/>
      <c r="AD45" s="2259"/>
      <c r="AE45" s="2259"/>
      <c r="AF45" s="2259"/>
      <c r="AG45" s="2259"/>
      <c r="AH45" s="2259"/>
      <c r="AI45" s="2259"/>
      <c r="AJ45" s="2259"/>
      <c r="AK45" s="2260"/>
    </row>
    <row r="46" spans="2:37" x14ac:dyDescent="0.35">
      <c r="B46" s="2247" t="s">
        <v>60</v>
      </c>
      <c r="C46" s="2248"/>
      <c r="D46" s="2248"/>
      <c r="E46" s="2248"/>
      <c r="F46" s="2248"/>
      <c r="G46" s="2248"/>
      <c r="H46" s="2248"/>
      <c r="I46" s="2248"/>
      <c r="J46" s="2249"/>
      <c r="K46" s="740"/>
      <c r="L46" s="740"/>
      <c r="N46" s="2247" t="s">
        <v>60</v>
      </c>
      <c r="O46" s="2248"/>
      <c r="P46" s="2248"/>
      <c r="Q46" s="2248"/>
      <c r="R46" s="2248"/>
      <c r="S46" s="2248"/>
      <c r="T46" s="2248"/>
      <c r="U46" s="2248"/>
      <c r="V46" s="2249"/>
      <c r="W46" s="740"/>
      <c r="X46" s="740"/>
      <c r="Y46" s="2247" t="s">
        <v>60</v>
      </c>
      <c r="Z46" s="2248"/>
      <c r="AA46" s="740"/>
      <c r="AC46" s="2247" t="s">
        <v>60</v>
      </c>
      <c r="AD46" s="2248"/>
      <c r="AE46" s="2248"/>
      <c r="AF46" s="2248"/>
      <c r="AG46" s="2248"/>
      <c r="AH46" s="2248"/>
      <c r="AI46" s="2248"/>
      <c r="AJ46" s="2248"/>
      <c r="AK46" s="2249"/>
    </row>
    <row r="47" spans="2:37" x14ac:dyDescent="0.35">
      <c r="B47" s="2250"/>
      <c r="C47" s="2251"/>
      <c r="D47" s="2251"/>
      <c r="E47" s="2251"/>
      <c r="F47" s="2251"/>
      <c r="G47" s="2251"/>
      <c r="H47" s="2251"/>
      <c r="I47" s="2251"/>
      <c r="J47" s="2252"/>
      <c r="K47" s="740"/>
      <c r="L47" s="740"/>
      <c r="N47" s="2250"/>
      <c r="O47" s="2251"/>
      <c r="P47" s="2251"/>
      <c r="Q47" s="2251"/>
      <c r="R47" s="2251"/>
      <c r="S47" s="2251"/>
      <c r="T47" s="2251"/>
      <c r="U47" s="2251"/>
      <c r="V47" s="2252"/>
      <c r="W47" s="740"/>
      <c r="X47" s="740"/>
      <c r="Y47" s="2250"/>
      <c r="Z47" s="2251"/>
      <c r="AA47" s="740"/>
      <c r="AC47" s="2250"/>
      <c r="AD47" s="2251"/>
      <c r="AE47" s="2251"/>
      <c r="AF47" s="2251"/>
      <c r="AG47" s="2251"/>
      <c r="AH47" s="2251"/>
      <c r="AI47" s="2251"/>
      <c r="AJ47" s="2251"/>
      <c r="AK47" s="2252"/>
    </row>
    <row r="48" spans="2:37" ht="17.149999999999999" customHeight="1" x14ac:dyDescent="0.35">
      <c r="B48" s="2253" t="s">
        <v>641</v>
      </c>
      <c r="C48" s="732" t="s">
        <v>648</v>
      </c>
      <c r="D48" s="732" t="s">
        <v>649</v>
      </c>
      <c r="E48" s="732" t="s">
        <v>643</v>
      </c>
      <c r="F48" s="733" t="s">
        <v>650</v>
      </c>
      <c r="G48" s="733" t="s">
        <v>646</v>
      </c>
      <c r="H48" s="733" t="s">
        <v>651</v>
      </c>
      <c r="I48" s="733" t="s">
        <v>647</v>
      </c>
      <c r="J48" s="734" t="s">
        <v>652</v>
      </c>
      <c r="K48" s="738"/>
      <c r="L48" s="738"/>
      <c r="N48" s="2253" t="s">
        <v>641</v>
      </c>
      <c r="O48" s="732" t="s">
        <v>648</v>
      </c>
      <c r="P48" s="732" t="s">
        <v>649</v>
      </c>
      <c r="Q48" s="732" t="s">
        <v>643</v>
      </c>
      <c r="R48" s="733" t="s">
        <v>650</v>
      </c>
      <c r="S48" s="733" t="s">
        <v>646</v>
      </c>
      <c r="T48" s="733" t="s">
        <v>651</v>
      </c>
      <c r="U48" s="733" t="s">
        <v>647</v>
      </c>
      <c r="V48" s="734" t="s">
        <v>652</v>
      </c>
      <c r="W48" s="738"/>
      <c r="X48" s="738"/>
      <c r="Y48" s="2253" t="s">
        <v>641</v>
      </c>
      <c r="Z48" s="732" t="s">
        <v>648</v>
      </c>
      <c r="AA48" s="738"/>
      <c r="AC48" s="2253" t="s">
        <v>641</v>
      </c>
      <c r="AD48" s="732" t="s">
        <v>648</v>
      </c>
      <c r="AE48" s="732" t="s">
        <v>649</v>
      </c>
      <c r="AF48" s="732" t="s">
        <v>643</v>
      </c>
      <c r="AG48" s="733" t="s">
        <v>650</v>
      </c>
      <c r="AH48" s="733" t="s">
        <v>646</v>
      </c>
      <c r="AI48" s="733" t="s">
        <v>651</v>
      </c>
      <c r="AJ48" s="733" t="s">
        <v>647</v>
      </c>
      <c r="AK48" s="734" t="s">
        <v>652</v>
      </c>
    </row>
    <row r="49" spans="2:37" ht="17.149999999999999" customHeight="1" thickBot="1" x14ac:dyDescent="0.4">
      <c r="B49" s="2254"/>
      <c r="C49" s="735" t="s">
        <v>654</v>
      </c>
      <c r="D49" s="735" t="s">
        <v>655</v>
      </c>
      <c r="E49" s="735" t="s">
        <v>656</v>
      </c>
      <c r="F49" s="736"/>
      <c r="G49" s="736"/>
      <c r="H49" s="736"/>
      <c r="I49" s="736"/>
      <c r="J49" s="737"/>
      <c r="K49" s="738"/>
      <c r="L49" s="738"/>
      <c r="N49" s="2254"/>
      <c r="O49" s="735" t="s">
        <v>654</v>
      </c>
      <c r="P49" s="735" t="s">
        <v>655</v>
      </c>
      <c r="Q49" s="735" t="s">
        <v>656</v>
      </c>
      <c r="R49" s="736"/>
      <c r="S49" s="736"/>
      <c r="T49" s="736"/>
      <c r="U49" s="736"/>
      <c r="V49" s="737"/>
      <c r="W49" s="738"/>
      <c r="X49" s="738"/>
      <c r="Y49" s="2254"/>
      <c r="Z49" s="735" t="s">
        <v>654</v>
      </c>
      <c r="AA49" s="738"/>
      <c r="AC49" s="2254"/>
      <c r="AD49" s="735" t="s">
        <v>654</v>
      </c>
      <c r="AE49" s="735" t="s">
        <v>655</v>
      </c>
      <c r="AF49" s="735" t="s">
        <v>656</v>
      </c>
      <c r="AG49" s="736"/>
      <c r="AH49" s="736"/>
      <c r="AI49" s="736"/>
      <c r="AJ49" s="736"/>
      <c r="AK49" s="737"/>
    </row>
    <row r="50" spans="2:37" ht="20.149999999999999" customHeight="1" thickBot="1" x14ac:dyDescent="0.4"/>
    <row r="51" spans="2:37" x14ac:dyDescent="0.35">
      <c r="B51" s="2255" t="s">
        <v>640</v>
      </c>
      <c r="C51" s="2256"/>
      <c r="D51" s="2256"/>
      <c r="E51" s="2256"/>
      <c r="F51" s="2256"/>
      <c r="G51" s="2256"/>
      <c r="H51" s="2256"/>
      <c r="I51" s="2256"/>
      <c r="J51" s="2257"/>
      <c r="K51" s="740"/>
      <c r="L51" s="740"/>
      <c r="N51" s="2255" t="s">
        <v>640</v>
      </c>
      <c r="O51" s="2256"/>
      <c r="P51" s="2256"/>
      <c r="Q51" s="2256"/>
      <c r="R51" s="2256"/>
      <c r="S51" s="2256"/>
      <c r="T51" s="2256"/>
      <c r="U51" s="2256"/>
      <c r="V51" s="2257"/>
      <c r="W51" s="740"/>
      <c r="X51" s="740"/>
      <c r="Y51" s="2255" t="s">
        <v>640</v>
      </c>
      <c r="Z51" s="2256"/>
      <c r="AA51" s="740"/>
      <c r="AC51" s="2255" t="s">
        <v>640</v>
      </c>
      <c r="AD51" s="2256"/>
      <c r="AE51" s="2256"/>
      <c r="AF51" s="2256"/>
      <c r="AG51" s="2256"/>
      <c r="AH51" s="2256"/>
      <c r="AI51" s="2256"/>
      <c r="AJ51" s="2256"/>
      <c r="AK51" s="2257"/>
    </row>
    <row r="52" spans="2:37" x14ac:dyDescent="0.35">
      <c r="B52" s="2258"/>
      <c r="C52" s="2259"/>
      <c r="D52" s="2259"/>
      <c r="E52" s="2259"/>
      <c r="F52" s="2259"/>
      <c r="G52" s="2259"/>
      <c r="H52" s="2259"/>
      <c r="I52" s="2259"/>
      <c r="J52" s="2260"/>
      <c r="K52" s="740"/>
      <c r="L52" s="740"/>
      <c r="N52" s="2258"/>
      <c r="O52" s="2259"/>
      <c r="P52" s="2259"/>
      <c r="Q52" s="2259"/>
      <c r="R52" s="2259"/>
      <c r="S52" s="2259"/>
      <c r="T52" s="2259"/>
      <c r="U52" s="2259"/>
      <c r="V52" s="2260"/>
      <c r="W52" s="740"/>
      <c r="X52" s="740"/>
      <c r="Y52" s="2258"/>
      <c r="Z52" s="2259"/>
      <c r="AA52" s="740"/>
      <c r="AC52" s="2258"/>
      <c r="AD52" s="2259"/>
      <c r="AE52" s="2259"/>
      <c r="AF52" s="2259"/>
      <c r="AG52" s="2259"/>
      <c r="AH52" s="2259"/>
      <c r="AI52" s="2259"/>
      <c r="AJ52" s="2259"/>
      <c r="AK52" s="2260"/>
    </row>
    <row r="53" spans="2:37" x14ac:dyDescent="0.35">
      <c r="B53" s="2247" t="s">
        <v>60</v>
      </c>
      <c r="C53" s="2248"/>
      <c r="D53" s="2248"/>
      <c r="E53" s="2248"/>
      <c r="F53" s="2248"/>
      <c r="G53" s="2248"/>
      <c r="H53" s="2248"/>
      <c r="I53" s="2248"/>
      <c r="J53" s="2249"/>
      <c r="K53" s="740"/>
      <c r="L53" s="740"/>
      <c r="N53" s="2247" t="s">
        <v>60</v>
      </c>
      <c r="O53" s="2248"/>
      <c r="P53" s="2248"/>
      <c r="Q53" s="2248"/>
      <c r="R53" s="2248"/>
      <c r="S53" s="2248"/>
      <c r="T53" s="2248"/>
      <c r="U53" s="2248"/>
      <c r="V53" s="2249"/>
      <c r="W53" s="740"/>
      <c r="X53" s="740"/>
      <c r="Y53" s="2247" t="s">
        <v>60</v>
      </c>
      <c r="Z53" s="2248"/>
      <c r="AA53" s="740"/>
      <c r="AC53" s="2247" t="s">
        <v>60</v>
      </c>
      <c r="AD53" s="2248"/>
      <c r="AE53" s="2248"/>
      <c r="AF53" s="2248"/>
      <c r="AG53" s="2248"/>
      <c r="AH53" s="2248"/>
      <c r="AI53" s="2248"/>
      <c r="AJ53" s="2248"/>
      <c r="AK53" s="2249"/>
    </row>
    <row r="54" spans="2:37" x14ac:dyDescent="0.35">
      <c r="B54" s="2250"/>
      <c r="C54" s="2251"/>
      <c r="D54" s="2251"/>
      <c r="E54" s="2251"/>
      <c r="F54" s="2251"/>
      <c r="G54" s="2251"/>
      <c r="H54" s="2251"/>
      <c r="I54" s="2251"/>
      <c r="J54" s="2252"/>
      <c r="K54" s="740"/>
      <c r="L54" s="740"/>
      <c r="N54" s="2250"/>
      <c r="O54" s="2251"/>
      <c r="P54" s="2251"/>
      <c r="Q54" s="2251"/>
      <c r="R54" s="2251"/>
      <c r="S54" s="2251"/>
      <c r="T54" s="2251"/>
      <c r="U54" s="2251"/>
      <c r="V54" s="2252"/>
      <c r="W54" s="740"/>
      <c r="X54" s="740"/>
      <c r="Y54" s="2250"/>
      <c r="Z54" s="2251"/>
      <c r="AA54" s="740"/>
      <c r="AC54" s="2250"/>
      <c r="AD54" s="2251"/>
      <c r="AE54" s="2251"/>
      <c r="AF54" s="2251"/>
      <c r="AG54" s="2251"/>
      <c r="AH54" s="2251"/>
      <c r="AI54" s="2251"/>
      <c r="AJ54" s="2251"/>
      <c r="AK54" s="2252"/>
    </row>
    <row r="55" spans="2:37" ht="17.149999999999999" customHeight="1" x14ac:dyDescent="0.35">
      <c r="B55" s="2253" t="s">
        <v>641</v>
      </c>
      <c r="C55" s="732" t="s">
        <v>648</v>
      </c>
      <c r="D55" s="732" t="s">
        <v>649</v>
      </c>
      <c r="E55" s="732" t="s">
        <v>643</v>
      </c>
      <c r="F55" s="733" t="s">
        <v>650</v>
      </c>
      <c r="G55" s="733" t="s">
        <v>646</v>
      </c>
      <c r="H55" s="733" t="s">
        <v>651</v>
      </c>
      <c r="I55" s="733" t="s">
        <v>647</v>
      </c>
      <c r="J55" s="734" t="s">
        <v>652</v>
      </c>
      <c r="K55" s="738"/>
      <c r="L55" s="738"/>
      <c r="N55" s="2253" t="s">
        <v>641</v>
      </c>
      <c r="O55" s="732" t="s">
        <v>648</v>
      </c>
      <c r="P55" s="732" t="s">
        <v>649</v>
      </c>
      <c r="Q55" s="732" t="s">
        <v>643</v>
      </c>
      <c r="R55" s="733" t="s">
        <v>650</v>
      </c>
      <c r="S55" s="733" t="s">
        <v>646</v>
      </c>
      <c r="T55" s="733" t="s">
        <v>651</v>
      </c>
      <c r="U55" s="733" t="s">
        <v>647</v>
      </c>
      <c r="V55" s="734" t="s">
        <v>652</v>
      </c>
      <c r="W55" s="738"/>
      <c r="X55" s="738"/>
      <c r="Y55" s="2253" t="s">
        <v>641</v>
      </c>
      <c r="Z55" s="732" t="s">
        <v>648</v>
      </c>
      <c r="AA55" s="738"/>
      <c r="AC55" s="2253" t="s">
        <v>641</v>
      </c>
      <c r="AD55" s="732" t="s">
        <v>648</v>
      </c>
      <c r="AE55" s="732" t="s">
        <v>649</v>
      </c>
      <c r="AF55" s="732" t="s">
        <v>643</v>
      </c>
      <c r="AG55" s="733" t="s">
        <v>650</v>
      </c>
      <c r="AH55" s="733" t="s">
        <v>646</v>
      </c>
      <c r="AI55" s="733" t="s">
        <v>651</v>
      </c>
      <c r="AJ55" s="733" t="s">
        <v>647</v>
      </c>
      <c r="AK55" s="734" t="s">
        <v>652</v>
      </c>
    </row>
    <row r="56" spans="2:37" ht="17.149999999999999" customHeight="1" thickBot="1" x14ac:dyDescent="0.4">
      <c r="B56" s="2254"/>
      <c r="C56" s="735" t="s">
        <v>654</v>
      </c>
      <c r="D56" s="735" t="s">
        <v>655</v>
      </c>
      <c r="E56" s="735" t="s">
        <v>656</v>
      </c>
      <c r="F56" s="736"/>
      <c r="G56" s="736"/>
      <c r="H56" s="736"/>
      <c r="I56" s="736"/>
      <c r="J56" s="737"/>
      <c r="K56" s="738"/>
      <c r="L56" s="738"/>
      <c r="N56" s="2254"/>
      <c r="O56" s="735" t="s">
        <v>654</v>
      </c>
      <c r="P56" s="735" t="s">
        <v>655</v>
      </c>
      <c r="Q56" s="735" t="s">
        <v>656</v>
      </c>
      <c r="R56" s="736"/>
      <c r="S56" s="736"/>
      <c r="T56" s="736"/>
      <c r="U56" s="736"/>
      <c r="V56" s="737"/>
      <c r="W56" s="738"/>
      <c r="X56" s="738"/>
      <c r="Y56" s="2254"/>
      <c r="Z56" s="735" t="s">
        <v>654</v>
      </c>
      <c r="AA56" s="738"/>
      <c r="AC56" s="2254"/>
      <c r="AD56" s="735" t="s">
        <v>654</v>
      </c>
      <c r="AE56" s="735" t="s">
        <v>655</v>
      </c>
      <c r="AF56" s="735" t="s">
        <v>656</v>
      </c>
      <c r="AG56" s="736"/>
      <c r="AH56" s="736"/>
      <c r="AI56" s="736"/>
      <c r="AJ56" s="736"/>
      <c r="AK56" s="737"/>
    </row>
  </sheetData>
  <mergeCells count="158">
    <mergeCell ref="Y5:Z6"/>
    <mergeCell ref="AC5:AK6"/>
    <mergeCell ref="D6:E6"/>
    <mergeCell ref="G6:I6"/>
    <mergeCell ref="P6:Q6"/>
    <mergeCell ref="S6:U6"/>
    <mergeCell ref="C2:L3"/>
    <mergeCell ref="O2:X3"/>
    <mergeCell ref="C4:L4"/>
    <mergeCell ref="O4:X4"/>
    <mergeCell ref="B5:C5"/>
    <mergeCell ref="D5:H5"/>
    <mergeCell ref="K5:L5"/>
    <mergeCell ref="N5:O5"/>
    <mergeCell ref="P5:T5"/>
    <mergeCell ref="W5:X5"/>
    <mergeCell ref="E7:F7"/>
    <mergeCell ref="G7:L7"/>
    <mergeCell ref="Q7:R7"/>
    <mergeCell ref="S7:X7"/>
    <mergeCell ref="Y7:Z9"/>
    <mergeCell ref="AC7:AK9"/>
    <mergeCell ref="C8:L8"/>
    <mergeCell ref="O8:X8"/>
    <mergeCell ref="C9:L9"/>
    <mergeCell ref="O9:X9"/>
    <mergeCell ref="B10:B12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Y11:Y12"/>
    <mergeCell ref="AC11:AC12"/>
    <mergeCell ref="C12:D12"/>
    <mergeCell ref="E12:F12"/>
    <mergeCell ref="G12:H12"/>
    <mergeCell ref="I12:J12"/>
    <mergeCell ref="K12:L12"/>
    <mergeCell ref="O12:P12"/>
    <mergeCell ref="Q12:R12"/>
    <mergeCell ref="S12:T12"/>
    <mergeCell ref="K11:L11"/>
    <mergeCell ref="O11:P11"/>
    <mergeCell ref="Q11:R11"/>
    <mergeCell ref="S11:T11"/>
    <mergeCell ref="U11:V11"/>
    <mergeCell ref="W11:X11"/>
    <mergeCell ref="N10:N12"/>
    <mergeCell ref="O10:P10"/>
    <mergeCell ref="Q10:R10"/>
    <mergeCell ref="S10:T10"/>
    <mergeCell ref="U10:V10"/>
    <mergeCell ref="W10:X10"/>
    <mergeCell ref="U12:V12"/>
    <mergeCell ref="W12:X12"/>
    <mergeCell ref="Y21:Z22"/>
    <mergeCell ref="AC21:AK22"/>
    <mergeCell ref="D22:E22"/>
    <mergeCell ref="G22:I22"/>
    <mergeCell ref="P22:Q22"/>
    <mergeCell ref="S22:U22"/>
    <mergeCell ref="C18:L19"/>
    <mergeCell ref="O18:X19"/>
    <mergeCell ref="C20:L20"/>
    <mergeCell ref="O20:X20"/>
    <mergeCell ref="B21:C21"/>
    <mergeCell ref="D21:H21"/>
    <mergeCell ref="K21:L21"/>
    <mergeCell ref="N21:O21"/>
    <mergeCell ref="P21:T21"/>
    <mergeCell ref="W21:X21"/>
    <mergeCell ref="Y25:Z25"/>
    <mergeCell ref="AC25:AK25"/>
    <mergeCell ref="B26:B28"/>
    <mergeCell ref="C26:D26"/>
    <mergeCell ref="E26:F26"/>
    <mergeCell ref="G26:H26"/>
    <mergeCell ref="I26:J26"/>
    <mergeCell ref="K26:L26"/>
    <mergeCell ref="E23:F23"/>
    <mergeCell ref="G23:L23"/>
    <mergeCell ref="Q23:R23"/>
    <mergeCell ref="S23:X23"/>
    <mergeCell ref="Y23:Z24"/>
    <mergeCell ref="AC23:AK24"/>
    <mergeCell ref="C24:L24"/>
    <mergeCell ref="O24:X24"/>
    <mergeCell ref="Q26:R26"/>
    <mergeCell ref="S26:T26"/>
    <mergeCell ref="U26:V26"/>
    <mergeCell ref="W26:X26"/>
    <mergeCell ref="Q27:R27"/>
    <mergeCell ref="S27:T27"/>
    <mergeCell ref="U27:V27"/>
    <mergeCell ref="W27:X27"/>
    <mergeCell ref="C25:L25"/>
    <mergeCell ref="O25:X25"/>
    <mergeCell ref="U28:V28"/>
    <mergeCell ref="W28:X28"/>
    <mergeCell ref="B37:J38"/>
    <mergeCell ref="N37:V38"/>
    <mergeCell ref="Y37:Z38"/>
    <mergeCell ref="AC37:AK38"/>
    <mergeCell ref="Y27:Y28"/>
    <mergeCell ref="AC27:AC28"/>
    <mergeCell ref="C28:D28"/>
    <mergeCell ref="E28:F28"/>
    <mergeCell ref="G28:H28"/>
    <mergeCell ref="I28:J28"/>
    <mergeCell ref="K28:L28"/>
    <mergeCell ref="O28:P28"/>
    <mergeCell ref="Q28:R28"/>
    <mergeCell ref="S28:T28"/>
    <mergeCell ref="C27:D27"/>
    <mergeCell ref="E27:F27"/>
    <mergeCell ref="G27:H27"/>
    <mergeCell ref="I27:J27"/>
    <mergeCell ref="K27:L27"/>
    <mergeCell ref="O27:P27"/>
    <mergeCell ref="N26:N28"/>
    <mergeCell ref="O26:P26"/>
    <mergeCell ref="B44:J45"/>
    <mergeCell ref="N44:V45"/>
    <mergeCell ref="Y44:Z45"/>
    <mergeCell ref="AC44:AK45"/>
    <mergeCell ref="B46:J47"/>
    <mergeCell ref="N46:V47"/>
    <mergeCell ref="Y46:Z47"/>
    <mergeCell ref="AC46:AK47"/>
    <mergeCell ref="B39:J40"/>
    <mergeCell ref="N39:V40"/>
    <mergeCell ref="Y39:Z40"/>
    <mergeCell ref="AC39:AK40"/>
    <mergeCell ref="B41:B42"/>
    <mergeCell ref="N41:N42"/>
    <mergeCell ref="Y41:Y42"/>
    <mergeCell ref="AC41:AC42"/>
    <mergeCell ref="B53:J54"/>
    <mergeCell ref="N53:V54"/>
    <mergeCell ref="Y53:Z54"/>
    <mergeCell ref="AC53:AK54"/>
    <mergeCell ref="B55:B56"/>
    <mergeCell ref="N55:N56"/>
    <mergeCell ref="Y55:Y56"/>
    <mergeCell ref="AC55:AC56"/>
    <mergeCell ref="B48:B49"/>
    <mergeCell ref="N48:N49"/>
    <mergeCell ref="Y48:Y49"/>
    <mergeCell ref="AC48:AC49"/>
    <mergeCell ref="B51:J52"/>
    <mergeCell ref="N51:V52"/>
    <mergeCell ref="Y51:Z52"/>
    <mergeCell ref="AC51:AK52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A45"/>
  <sheetViews>
    <sheetView showGridLines="0" tabSelected="1" view="pageBreakPreview" zoomScaleSheetLayoutView="100" zoomScalePageLayoutView="80" workbookViewId="0">
      <selection activeCell="AG7" sqref="AG7"/>
    </sheetView>
  </sheetViews>
  <sheetFormatPr baseColWidth="10" defaultColWidth="17.26953125" defaultRowHeight="17.5" x14ac:dyDescent="0.35"/>
  <cols>
    <col min="1" max="5" width="2.81640625" style="1532" customWidth="1"/>
    <col min="6" max="9" width="2.81640625" style="1533" customWidth="1"/>
    <col min="10" max="11" width="2.81640625" style="1532" customWidth="1"/>
    <col min="12" max="12" width="3.26953125" style="1532" customWidth="1"/>
    <col min="13" max="21" width="3.54296875" style="1532" customWidth="1"/>
    <col min="22" max="30" width="3.453125" style="1532" customWidth="1"/>
    <col min="31" max="233" width="11.453125" style="1532" customWidth="1"/>
    <col min="234" max="234" width="24.81640625" style="1532" customWidth="1"/>
    <col min="235" max="235" width="17.26953125" style="1532"/>
    <col min="236" max="236" width="2.81640625" style="1532" customWidth="1"/>
    <col min="237" max="237" width="28" style="1532" bestFit="1" customWidth="1"/>
    <col min="238" max="238" width="17.26953125" style="1532" customWidth="1"/>
    <col min="239" max="241" width="16.7265625" style="1532" customWidth="1"/>
    <col min="242" max="242" width="14" style="1532" customWidth="1"/>
    <col min="243" max="243" width="1.7265625" style="1532" customWidth="1"/>
    <col min="244" max="489" width="11.453125" style="1532" customWidth="1"/>
    <col min="490" max="490" width="24.81640625" style="1532" customWidth="1"/>
    <col min="491" max="491" width="17.26953125" style="1532"/>
    <col min="492" max="492" width="2.81640625" style="1532" customWidth="1"/>
    <col min="493" max="493" width="28" style="1532" bestFit="1" customWidth="1"/>
    <col min="494" max="494" width="17.26953125" style="1532" customWidth="1"/>
    <col min="495" max="497" width="16.7265625" style="1532" customWidth="1"/>
    <col min="498" max="498" width="14" style="1532" customWidth="1"/>
    <col min="499" max="499" width="1.7265625" style="1532" customWidth="1"/>
    <col min="500" max="745" width="11.453125" style="1532" customWidth="1"/>
    <col min="746" max="746" width="24.81640625" style="1532" customWidth="1"/>
    <col min="747" max="747" width="17.26953125" style="1532"/>
    <col min="748" max="748" width="2.81640625" style="1532" customWidth="1"/>
    <col min="749" max="749" width="28" style="1532" bestFit="1" customWidth="1"/>
    <col min="750" max="750" width="17.26953125" style="1532" customWidth="1"/>
    <col min="751" max="753" width="16.7265625" style="1532" customWidth="1"/>
    <col min="754" max="754" width="14" style="1532" customWidth="1"/>
    <col min="755" max="755" width="1.7265625" style="1532" customWidth="1"/>
    <col min="756" max="1001" width="11.453125" style="1532" customWidth="1"/>
    <col min="1002" max="1002" width="24.81640625" style="1532" customWidth="1"/>
    <col min="1003" max="1003" width="17.26953125" style="1532"/>
    <col min="1004" max="1004" width="2.81640625" style="1532" customWidth="1"/>
    <col min="1005" max="1005" width="28" style="1532" bestFit="1" customWidth="1"/>
    <col min="1006" max="1006" width="17.26953125" style="1532" customWidth="1"/>
    <col min="1007" max="1009" width="16.7265625" style="1532" customWidth="1"/>
    <col min="1010" max="1010" width="14" style="1532" customWidth="1"/>
    <col min="1011" max="1011" width="1.7265625" style="1532" customWidth="1"/>
    <col min="1012" max="1257" width="11.453125" style="1532" customWidth="1"/>
    <col min="1258" max="1258" width="24.81640625" style="1532" customWidth="1"/>
    <col min="1259" max="1259" width="17.26953125" style="1532"/>
    <col min="1260" max="1260" width="2.81640625" style="1532" customWidth="1"/>
    <col min="1261" max="1261" width="28" style="1532" bestFit="1" customWidth="1"/>
    <col min="1262" max="1262" width="17.26953125" style="1532" customWidth="1"/>
    <col min="1263" max="1265" width="16.7265625" style="1532" customWidth="1"/>
    <col min="1266" max="1266" width="14" style="1532" customWidth="1"/>
    <col min="1267" max="1267" width="1.7265625" style="1532" customWidth="1"/>
    <col min="1268" max="1513" width="11.453125" style="1532" customWidth="1"/>
    <col min="1514" max="1514" width="24.81640625" style="1532" customWidth="1"/>
    <col min="1515" max="1515" width="17.26953125" style="1532"/>
    <col min="1516" max="1516" width="2.81640625" style="1532" customWidth="1"/>
    <col min="1517" max="1517" width="28" style="1532" bestFit="1" customWidth="1"/>
    <col min="1518" max="1518" width="17.26953125" style="1532" customWidth="1"/>
    <col min="1519" max="1521" width="16.7265625" style="1532" customWidth="1"/>
    <col min="1522" max="1522" width="14" style="1532" customWidth="1"/>
    <col min="1523" max="1523" width="1.7265625" style="1532" customWidth="1"/>
    <col min="1524" max="1769" width="11.453125" style="1532" customWidth="1"/>
    <col min="1770" max="1770" width="24.81640625" style="1532" customWidth="1"/>
    <col min="1771" max="1771" width="17.26953125" style="1532"/>
    <col min="1772" max="1772" width="2.81640625" style="1532" customWidth="1"/>
    <col min="1773" max="1773" width="28" style="1532" bestFit="1" customWidth="1"/>
    <col min="1774" max="1774" width="17.26953125" style="1532" customWidth="1"/>
    <col min="1775" max="1777" width="16.7265625" style="1532" customWidth="1"/>
    <col min="1778" max="1778" width="14" style="1532" customWidth="1"/>
    <col min="1779" max="1779" width="1.7265625" style="1532" customWidth="1"/>
    <col min="1780" max="2025" width="11.453125" style="1532" customWidth="1"/>
    <col min="2026" max="2026" width="24.81640625" style="1532" customWidth="1"/>
    <col min="2027" max="2027" width="17.26953125" style="1532"/>
    <col min="2028" max="2028" width="2.81640625" style="1532" customWidth="1"/>
    <col min="2029" max="2029" width="28" style="1532" bestFit="1" customWidth="1"/>
    <col min="2030" max="2030" width="17.26953125" style="1532" customWidth="1"/>
    <col min="2031" max="2033" width="16.7265625" style="1532" customWidth="1"/>
    <col min="2034" max="2034" width="14" style="1532" customWidth="1"/>
    <col min="2035" max="2035" width="1.7265625" style="1532" customWidth="1"/>
    <col min="2036" max="2281" width="11.453125" style="1532" customWidth="1"/>
    <col min="2282" max="2282" width="24.81640625" style="1532" customWidth="1"/>
    <col min="2283" max="2283" width="17.26953125" style="1532"/>
    <col min="2284" max="2284" width="2.81640625" style="1532" customWidth="1"/>
    <col min="2285" max="2285" width="28" style="1532" bestFit="1" customWidth="1"/>
    <col min="2286" max="2286" width="17.26953125" style="1532" customWidth="1"/>
    <col min="2287" max="2289" width="16.7265625" style="1532" customWidth="1"/>
    <col min="2290" max="2290" width="14" style="1532" customWidth="1"/>
    <col min="2291" max="2291" width="1.7265625" style="1532" customWidth="1"/>
    <col min="2292" max="2537" width="11.453125" style="1532" customWidth="1"/>
    <col min="2538" max="2538" width="24.81640625" style="1532" customWidth="1"/>
    <col min="2539" max="2539" width="17.26953125" style="1532"/>
    <col min="2540" max="2540" width="2.81640625" style="1532" customWidth="1"/>
    <col min="2541" max="2541" width="28" style="1532" bestFit="1" customWidth="1"/>
    <col min="2542" max="2542" width="17.26953125" style="1532" customWidth="1"/>
    <col min="2543" max="2545" width="16.7265625" style="1532" customWidth="1"/>
    <col min="2546" max="2546" width="14" style="1532" customWidth="1"/>
    <col min="2547" max="2547" width="1.7265625" style="1532" customWidth="1"/>
    <col min="2548" max="2793" width="11.453125" style="1532" customWidth="1"/>
    <col min="2794" max="2794" width="24.81640625" style="1532" customWidth="1"/>
    <col min="2795" max="2795" width="17.26953125" style="1532"/>
    <col min="2796" max="2796" width="2.81640625" style="1532" customWidth="1"/>
    <col min="2797" max="2797" width="28" style="1532" bestFit="1" customWidth="1"/>
    <col min="2798" max="2798" width="17.26953125" style="1532" customWidth="1"/>
    <col min="2799" max="2801" width="16.7265625" style="1532" customWidth="1"/>
    <col min="2802" max="2802" width="14" style="1532" customWidth="1"/>
    <col min="2803" max="2803" width="1.7265625" style="1532" customWidth="1"/>
    <col min="2804" max="3049" width="11.453125" style="1532" customWidth="1"/>
    <col min="3050" max="3050" width="24.81640625" style="1532" customWidth="1"/>
    <col min="3051" max="3051" width="17.26953125" style="1532"/>
    <col min="3052" max="3052" width="2.81640625" style="1532" customWidth="1"/>
    <col min="3053" max="3053" width="28" style="1532" bestFit="1" customWidth="1"/>
    <col min="3054" max="3054" width="17.26953125" style="1532" customWidth="1"/>
    <col min="3055" max="3057" width="16.7265625" style="1532" customWidth="1"/>
    <col min="3058" max="3058" width="14" style="1532" customWidth="1"/>
    <col min="3059" max="3059" width="1.7265625" style="1532" customWidth="1"/>
    <col min="3060" max="3305" width="11.453125" style="1532" customWidth="1"/>
    <col min="3306" max="3306" width="24.81640625" style="1532" customWidth="1"/>
    <col min="3307" max="3307" width="17.26953125" style="1532"/>
    <col min="3308" max="3308" width="2.81640625" style="1532" customWidth="1"/>
    <col min="3309" max="3309" width="28" style="1532" bestFit="1" customWidth="1"/>
    <col min="3310" max="3310" width="17.26953125" style="1532" customWidth="1"/>
    <col min="3311" max="3313" width="16.7265625" style="1532" customWidth="1"/>
    <col min="3314" max="3314" width="14" style="1532" customWidth="1"/>
    <col min="3315" max="3315" width="1.7265625" style="1532" customWidth="1"/>
    <col min="3316" max="3561" width="11.453125" style="1532" customWidth="1"/>
    <col min="3562" max="3562" width="24.81640625" style="1532" customWidth="1"/>
    <col min="3563" max="3563" width="17.26953125" style="1532"/>
    <col min="3564" max="3564" width="2.81640625" style="1532" customWidth="1"/>
    <col min="3565" max="3565" width="28" style="1532" bestFit="1" customWidth="1"/>
    <col min="3566" max="3566" width="17.26953125" style="1532" customWidth="1"/>
    <col min="3567" max="3569" width="16.7265625" style="1532" customWidth="1"/>
    <col min="3570" max="3570" width="14" style="1532" customWidth="1"/>
    <col min="3571" max="3571" width="1.7265625" style="1532" customWidth="1"/>
    <col min="3572" max="3817" width="11.453125" style="1532" customWidth="1"/>
    <col min="3818" max="3818" width="24.81640625" style="1532" customWidth="1"/>
    <col min="3819" max="3819" width="17.26953125" style="1532"/>
    <col min="3820" max="3820" width="2.81640625" style="1532" customWidth="1"/>
    <col min="3821" max="3821" width="28" style="1532" bestFit="1" customWidth="1"/>
    <col min="3822" max="3822" width="17.26953125" style="1532" customWidth="1"/>
    <col min="3823" max="3825" width="16.7265625" style="1532" customWidth="1"/>
    <col min="3826" max="3826" width="14" style="1532" customWidth="1"/>
    <col min="3827" max="3827" width="1.7265625" style="1532" customWidth="1"/>
    <col min="3828" max="4073" width="11.453125" style="1532" customWidth="1"/>
    <col min="4074" max="4074" width="24.81640625" style="1532" customWidth="1"/>
    <col min="4075" max="4075" width="17.26953125" style="1532"/>
    <col min="4076" max="4076" width="2.81640625" style="1532" customWidth="1"/>
    <col min="4077" max="4077" width="28" style="1532" bestFit="1" customWidth="1"/>
    <col min="4078" max="4078" width="17.26953125" style="1532" customWidth="1"/>
    <col min="4079" max="4081" width="16.7265625" style="1532" customWidth="1"/>
    <col min="4082" max="4082" width="14" style="1532" customWidth="1"/>
    <col min="4083" max="4083" width="1.7265625" style="1532" customWidth="1"/>
    <col min="4084" max="4329" width="11.453125" style="1532" customWidth="1"/>
    <col min="4330" max="4330" width="24.81640625" style="1532" customWidth="1"/>
    <col min="4331" max="4331" width="17.26953125" style="1532"/>
    <col min="4332" max="4332" width="2.81640625" style="1532" customWidth="1"/>
    <col min="4333" max="4333" width="28" style="1532" bestFit="1" customWidth="1"/>
    <col min="4334" max="4334" width="17.26953125" style="1532" customWidth="1"/>
    <col min="4335" max="4337" width="16.7265625" style="1532" customWidth="1"/>
    <col min="4338" max="4338" width="14" style="1532" customWidth="1"/>
    <col min="4339" max="4339" width="1.7265625" style="1532" customWidth="1"/>
    <col min="4340" max="4585" width="11.453125" style="1532" customWidth="1"/>
    <col min="4586" max="4586" width="24.81640625" style="1532" customWidth="1"/>
    <col min="4587" max="4587" width="17.26953125" style="1532"/>
    <col min="4588" max="4588" width="2.81640625" style="1532" customWidth="1"/>
    <col min="4589" max="4589" width="28" style="1532" bestFit="1" customWidth="1"/>
    <col min="4590" max="4590" width="17.26953125" style="1532" customWidth="1"/>
    <col min="4591" max="4593" width="16.7265625" style="1532" customWidth="1"/>
    <col min="4594" max="4594" width="14" style="1532" customWidth="1"/>
    <col min="4595" max="4595" width="1.7265625" style="1532" customWidth="1"/>
    <col min="4596" max="4841" width="11.453125" style="1532" customWidth="1"/>
    <col min="4842" max="4842" width="24.81640625" style="1532" customWidth="1"/>
    <col min="4843" max="4843" width="17.26953125" style="1532"/>
    <col min="4844" max="4844" width="2.81640625" style="1532" customWidth="1"/>
    <col min="4845" max="4845" width="28" style="1532" bestFit="1" customWidth="1"/>
    <col min="4846" max="4846" width="17.26953125" style="1532" customWidth="1"/>
    <col min="4847" max="4849" width="16.7265625" style="1532" customWidth="1"/>
    <col min="4850" max="4850" width="14" style="1532" customWidth="1"/>
    <col min="4851" max="4851" width="1.7265625" style="1532" customWidth="1"/>
    <col min="4852" max="5097" width="11.453125" style="1532" customWidth="1"/>
    <col min="5098" max="5098" width="24.81640625" style="1532" customWidth="1"/>
    <col min="5099" max="5099" width="17.26953125" style="1532"/>
    <col min="5100" max="5100" width="2.81640625" style="1532" customWidth="1"/>
    <col min="5101" max="5101" width="28" style="1532" bestFit="1" customWidth="1"/>
    <col min="5102" max="5102" width="17.26953125" style="1532" customWidth="1"/>
    <col min="5103" max="5105" width="16.7265625" style="1532" customWidth="1"/>
    <col min="5106" max="5106" width="14" style="1532" customWidth="1"/>
    <col min="5107" max="5107" width="1.7265625" style="1532" customWidth="1"/>
    <col min="5108" max="5353" width="11.453125" style="1532" customWidth="1"/>
    <col min="5354" max="5354" width="24.81640625" style="1532" customWidth="1"/>
    <col min="5355" max="5355" width="17.26953125" style="1532"/>
    <col min="5356" max="5356" width="2.81640625" style="1532" customWidth="1"/>
    <col min="5357" max="5357" width="28" style="1532" bestFit="1" customWidth="1"/>
    <col min="5358" max="5358" width="17.26953125" style="1532" customWidth="1"/>
    <col min="5359" max="5361" width="16.7265625" style="1532" customWidth="1"/>
    <col min="5362" max="5362" width="14" style="1532" customWidth="1"/>
    <col min="5363" max="5363" width="1.7265625" style="1532" customWidth="1"/>
    <col min="5364" max="5609" width="11.453125" style="1532" customWidth="1"/>
    <col min="5610" max="5610" width="24.81640625" style="1532" customWidth="1"/>
    <col min="5611" max="5611" width="17.26953125" style="1532"/>
    <col min="5612" max="5612" width="2.81640625" style="1532" customWidth="1"/>
    <col min="5613" max="5613" width="28" style="1532" bestFit="1" customWidth="1"/>
    <col min="5614" max="5614" width="17.26953125" style="1532" customWidth="1"/>
    <col min="5615" max="5617" width="16.7265625" style="1532" customWidth="1"/>
    <col min="5618" max="5618" width="14" style="1532" customWidth="1"/>
    <col min="5619" max="5619" width="1.7265625" style="1532" customWidth="1"/>
    <col min="5620" max="5865" width="11.453125" style="1532" customWidth="1"/>
    <col min="5866" max="5866" width="24.81640625" style="1532" customWidth="1"/>
    <col min="5867" max="5867" width="17.26953125" style="1532"/>
    <col min="5868" max="5868" width="2.81640625" style="1532" customWidth="1"/>
    <col min="5869" max="5869" width="28" style="1532" bestFit="1" customWidth="1"/>
    <col min="5870" max="5870" width="17.26953125" style="1532" customWidth="1"/>
    <col min="5871" max="5873" width="16.7265625" style="1532" customWidth="1"/>
    <col min="5874" max="5874" width="14" style="1532" customWidth="1"/>
    <col min="5875" max="5875" width="1.7265625" style="1532" customWidth="1"/>
    <col min="5876" max="6121" width="11.453125" style="1532" customWidth="1"/>
    <col min="6122" max="6122" width="24.81640625" style="1532" customWidth="1"/>
    <col min="6123" max="6123" width="17.26953125" style="1532"/>
    <col min="6124" max="6124" width="2.81640625" style="1532" customWidth="1"/>
    <col min="6125" max="6125" width="28" style="1532" bestFit="1" customWidth="1"/>
    <col min="6126" max="6126" width="17.26953125" style="1532" customWidth="1"/>
    <col min="6127" max="6129" width="16.7265625" style="1532" customWidth="1"/>
    <col min="6130" max="6130" width="14" style="1532" customWidth="1"/>
    <col min="6131" max="6131" width="1.7265625" style="1532" customWidth="1"/>
    <col min="6132" max="6377" width="11.453125" style="1532" customWidth="1"/>
    <col min="6378" max="6378" width="24.81640625" style="1532" customWidth="1"/>
    <col min="6379" max="6379" width="17.26953125" style="1532"/>
    <col min="6380" max="6380" width="2.81640625" style="1532" customWidth="1"/>
    <col min="6381" max="6381" width="28" style="1532" bestFit="1" customWidth="1"/>
    <col min="6382" max="6382" width="17.26953125" style="1532" customWidth="1"/>
    <col min="6383" max="6385" width="16.7265625" style="1532" customWidth="1"/>
    <col min="6386" max="6386" width="14" style="1532" customWidth="1"/>
    <col min="6387" max="6387" width="1.7265625" style="1532" customWidth="1"/>
    <col min="6388" max="6633" width="11.453125" style="1532" customWidth="1"/>
    <col min="6634" max="6634" width="24.81640625" style="1532" customWidth="1"/>
    <col min="6635" max="6635" width="17.26953125" style="1532"/>
    <col min="6636" max="6636" width="2.81640625" style="1532" customWidth="1"/>
    <col min="6637" max="6637" width="28" style="1532" bestFit="1" customWidth="1"/>
    <col min="6638" max="6638" width="17.26953125" style="1532" customWidth="1"/>
    <col min="6639" max="6641" width="16.7265625" style="1532" customWidth="1"/>
    <col min="6642" max="6642" width="14" style="1532" customWidth="1"/>
    <col min="6643" max="6643" width="1.7265625" style="1532" customWidth="1"/>
    <col min="6644" max="6889" width="11.453125" style="1532" customWidth="1"/>
    <col min="6890" max="6890" width="24.81640625" style="1532" customWidth="1"/>
    <col min="6891" max="6891" width="17.26953125" style="1532"/>
    <col min="6892" max="6892" width="2.81640625" style="1532" customWidth="1"/>
    <col min="6893" max="6893" width="28" style="1532" bestFit="1" customWidth="1"/>
    <col min="6894" max="6894" width="17.26953125" style="1532" customWidth="1"/>
    <col min="6895" max="6897" width="16.7265625" style="1532" customWidth="1"/>
    <col min="6898" max="6898" width="14" style="1532" customWidth="1"/>
    <col min="6899" max="6899" width="1.7265625" style="1532" customWidth="1"/>
    <col min="6900" max="7145" width="11.453125" style="1532" customWidth="1"/>
    <col min="7146" max="7146" width="24.81640625" style="1532" customWidth="1"/>
    <col min="7147" max="7147" width="17.26953125" style="1532"/>
    <col min="7148" max="7148" width="2.81640625" style="1532" customWidth="1"/>
    <col min="7149" max="7149" width="28" style="1532" bestFit="1" customWidth="1"/>
    <col min="7150" max="7150" width="17.26953125" style="1532" customWidth="1"/>
    <col min="7151" max="7153" width="16.7265625" style="1532" customWidth="1"/>
    <col min="7154" max="7154" width="14" style="1532" customWidth="1"/>
    <col min="7155" max="7155" width="1.7265625" style="1532" customWidth="1"/>
    <col min="7156" max="7401" width="11.453125" style="1532" customWidth="1"/>
    <col min="7402" max="7402" width="24.81640625" style="1532" customWidth="1"/>
    <col min="7403" max="7403" width="17.26953125" style="1532"/>
    <col min="7404" max="7404" width="2.81640625" style="1532" customWidth="1"/>
    <col min="7405" max="7405" width="28" style="1532" bestFit="1" customWidth="1"/>
    <col min="7406" max="7406" width="17.26953125" style="1532" customWidth="1"/>
    <col min="7407" max="7409" width="16.7265625" style="1532" customWidth="1"/>
    <col min="7410" max="7410" width="14" style="1532" customWidth="1"/>
    <col min="7411" max="7411" width="1.7265625" style="1532" customWidth="1"/>
    <col min="7412" max="7657" width="11.453125" style="1532" customWidth="1"/>
    <col min="7658" max="7658" width="24.81640625" style="1532" customWidth="1"/>
    <col min="7659" max="7659" width="17.26953125" style="1532"/>
    <col min="7660" max="7660" width="2.81640625" style="1532" customWidth="1"/>
    <col min="7661" max="7661" width="28" style="1532" bestFit="1" customWidth="1"/>
    <col min="7662" max="7662" width="17.26953125" style="1532" customWidth="1"/>
    <col min="7663" max="7665" width="16.7265625" style="1532" customWidth="1"/>
    <col min="7666" max="7666" width="14" style="1532" customWidth="1"/>
    <col min="7667" max="7667" width="1.7265625" style="1532" customWidth="1"/>
    <col min="7668" max="7913" width="11.453125" style="1532" customWidth="1"/>
    <col min="7914" max="7914" width="24.81640625" style="1532" customWidth="1"/>
    <col min="7915" max="7915" width="17.26953125" style="1532"/>
    <col min="7916" max="7916" width="2.81640625" style="1532" customWidth="1"/>
    <col min="7917" max="7917" width="28" style="1532" bestFit="1" customWidth="1"/>
    <col min="7918" max="7918" width="17.26953125" style="1532" customWidth="1"/>
    <col min="7919" max="7921" width="16.7265625" style="1532" customWidth="1"/>
    <col min="7922" max="7922" width="14" style="1532" customWidth="1"/>
    <col min="7923" max="7923" width="1.7265625" style="1532" customWidth="1"/>
    <col min="7924" max="8169" width="11.453125" style="1532" customWidth="1"/>
    <col min="8170" max="8170" width="24.81640625" style="1532" customWidth="1"/>
    <col min="8171" max="8171" width="17.26953125" style="1532"/>
    <col min="8172" max="8172" width="2.81640625" style="1532" customWidth="1"/>
    <col min="8173" max="8173" width="28" style="1532" bestFit="1" customWidth="1"/>
    <col min="8174" max="8174" width="17.26953125" style="1532" customWidth="1"/>
    <col min="8175" max="8177" width="16.7265625" style="1532" customWidth="1"/>
    <col min="8178" max="8178" width="14" style="1532" customWidth="1"/>
    <col min="8179" max="8179" width="1.7265625" style="1532" customWidth="1"/>
    <col min="8180" max="8425" width="11.453125" style="1532" customWidth="1"/>
    <col min="8426" max="8426" width="24.81640625" style="1532" customWidth="1"/>
    <col min="8427" max="8427" width="17.26953125" style="1532"/>
    <col min="8428" max="8428" width="2.81640625" style="1532" customWidth="1"/>
    <col min="8429" max="8429" width="28" style="1532" bestFit="1" customWidth="1"/>
    <col min="8430" max="8430" width="17.26953125" style="1532" customWidth="1"/>
    <col min="8431" max="8433" width="16.7265625" style="1532" customWidth="1"/>
    <col min="8434" max="8434" width="14" style="1532" customWidth="1"/>
    <col min="8435" max="8435" width="1.7265625" style="1532" customWidth="1"/>
    <col min="8436" max="8681" width="11.453125" style="1532" customWidth="1"/>
    <col min="8682" max="8682" width="24.81640625" style="1532" customWidth="1"/>
    <col min="8683" max="8683" width="17.26953125" style="1532"/>
    <col min="8684" max="8684" width="2.81640625" style="1532" customWidth="1"/>
    <col min="8685" max="8685" width="28" style="1532" bestFit="1" customWidth="1"/>
    <col min="8686" max="8686" width="17.26953125" style="1532" customWidth="1"/>
    <col min="8687" max="8689" width="16.7265625" style="1532" customWidth="1"/>
    <col min="8690" max="8690" width="14" style="1532" customWidth="1"/>
    <col min="8691" max="8691" width="1.7265625" style="1532" customWidth="1"/>
    <col min="8692" max="8937" width="11.453125" style="1532" customWidth="1"/>
    <col min="8938" max="8938" width="24.81640625" style="1532" customWidth="1"/>
    <col min="8939" max="8939" width="17.26953125" style="1532"/>
    <col min="8940" max="8940" width="2.81640625" style="1532" customWidth="1"/>
    <col min="8941" max="8941" width="28" style="1532" bestFit="1" customWidth="1"/>
    <col min="8942" max="8942" width="17.26953125" style="1532" customWidth="1"/>
    <col min="8943" max="8945" width="16.7265625" style="1532" customWidth="1"/>
    <col min="8946" max="8946" width="14" style="1532" customWidth="1"/>
    <col min="8947" max="8947" width="1.7265625" style="1532" customWidth="1"/>
    <col min="8948" max="9193" width="11.453125" style="1532" customWidth="1"/>
    <col min="9194" max="9194" width="24.81640625" style="1532" customWidth="1"/>
    <col min="9195" max="9195" width="17.26953125" style="1532"/>
    <col min="9196" max="9196" width="2.81640625" style="1532" customWidth="1"/>
    <col min="9197" max="9197" width="28" style="1532" bestFit="1" customWidth="1"/>
    <col min="9198" max="9198" width="17.26953125" style="1532" customWidth="1"/>
    <col min="9199" max="9201" width="16.7265625" style="1532" customWidth="1"/>
    <col min="9202" max="9202" width="14" style="1532" customWidth="1"/>
    <col min="9203" max="9203" width="1.7265625" style="1532" customWidth="1"/>
    <col min="9204" max="9449" width="11.453125" style="1532" customWidth="1"/>
    <col min="9450" max="9450" width="24.81640625" style="1532" customWidth="1"/>
    <col min="9451" max="9451" width="17.26953125" style="1532"/>
    <col min="9452" max="9452" width="2.81640625" style="1532" customWidth="1"/>
    <col min="9453" max="9453" width="28" style="1532" bestFit="1" customWidth="1"/>
    <col min="9454" max="9454" width="17.26953125" style="1532" customWidth="1"/>
    <col min="9455" max="9457" width="16.7265625" style="1532" customWidth="1"/>
    <col min="9458" max="9458" width="14" style="1532" customWidth="1"/>
    <col min="9459" max="9459" width="1.7265625" style="1532" customWidth="1"/>
    <col min="9460" max="9705" width="11.453125" style="1532" customWidth="1"/>
    <col min="9706" max="9706" width="24.81640625" style="1532" customWidth="1"/>
    <col min="9707" max="9707" width="17.26953125" style="1532"/>
    <col min="9708" max="9708" width="2.81640625" style="1532" customWidth="1"/>
    <col min="9709" max="9709" width="28" style="1532" bestFit="1" customWidth="1"/>
    <col min="9710" max="9710" width="17.26953125" style="1532" customWidth="1"/>
    <col min="9711" max="9713" width="16.7265625" style="1532" customWidth="1"/>
    <col min="9714" max="9714" width="14" style="1532" customWidth="1"/>
    <col min="9715" max="9715" width="1.7265625" style="1532" customWidth="1"/>
    <col min="9716" max="9961" width="11.453125" style="1532" customWidth="1"/>
    <col min="9962" max="9962" width="24.81640625" style="1532" customWidth="1"/>
    <col min="9963" max="9963" width="17.26953125" style="1532"/>
    <col min="9964" max="9964" width="2.81640625" style="1532" customWidth="1"/>
    <col min="9965" max="9965" width="28" style="1532" bestFit="1" customWidth="1"/>
    <col min="9966" max="9966" width="17.26953125" style="1532" customWidth="1"/>
    <col min="9967" max="9969" width="16.7265625" style="1532" customWidth="1"/>
    <col min="9970" max="9970" width="14" style="1532" customWidth="1"/>
    <col min="9971" max="9971" width="1.7265625" style="1532" customWidth="1"/>
    <col min="9972" max="10217" width="11.453125" style="1532" customWidth="1"/>
    <col min="10218" max="10218" width="24.81640625" style="1532" customWidth="1"/>
    <col min="10219" max="10219" width="17.26953125" style="1532"/>
    <col min="10220" max="10220" width="2.81640625" style="1532" customWidth="1"/>
    <col min="10221" max="10221" width="28" style="1532" bestFit="1" customWidth="1"/>
    <col min="10222" max="10222" width="17.26953125" style="1532" customWidth="1"/>
    <col min="10223" max="10225" width="16.7265625" style="1532" customWidth="1"/>
    <col min="10226" max="10226" width="14" style="1532" customWidth="1"/>
    <col min="10227" max="10227" width="1.7265625" style="1532" customWidth="1"/>
    <col min="10228" max="10473" width="11.453125" style="1532" customWidth="1"/>
    <col min="10474" max="10474" width="24.81640625" style="1532" customWidth="1"/>
    <col min="10475" max="10475" width="17.26953125" style="1532"/>
    <col min="10476" max="10476" width="2.81640625" style="1532" customWidth="1"/>
    <col min="10477" max="10477" width="28" style="1532" bestFit="1" customWidth="1"/>
    <col min="10478" max="10478" width="17.26953125" style="1532" customWidth="1"/>
    <col min="10479" max="10481" width="16.7265625" style="1532" customWidth="1"/>
    <col min="10482" max="10482" width="14" style="1532" customWidth="1"/>
    <col min="10483" max="10483" width="1.7265625" style="1532" customWidth="1"/>
    <col min="10484" max="10729" width="11.453125" style="1532" customWidth="1"/>
    <col min="10730" max="10730" width="24.81640625" style="1532" customWidth="1"/>
    <col min="10731" max="10731" width="17.26953125" style="1532"/>
    <col min="10732" max="10732" width="2.81640625" style="1532" customWidth="1"/>
    <col min="10733" max="10733" width="28" style="1532" bestFit="1" customWidth="1"/>
    <col min="10734" max="10734" width="17.26953125" style="1532" customWidth="1"/>
    <col min="10735" max="10737" width="16.7265625" style="1532" customWidth="1"/>
    <col min="10738" max="10738" width="14" style="1532" customWidth="1"/>
    <col min="10739" max="10739" width="1.7265625" style="1532" customWidth="1"/>
    <col min="10740" max="10985" width="11.453125" style="1532" customWidth="1"/>
    <col min="10986" max="10986" width="24.81640625" style="1532" customWidth="1"/>
    <col min="10987" max="10987" width="17.26953125" style="1532"/>
    <col min="10988" max="10988" width="2.81640625" style="1532" customWidth="1"/>
    <col min="10989" max="10989" width="28" style="1532" bestFit="1" customWidth="1"/>
    <col min="10990" max="10990" width="17.26953125" style="1532" customWidth="1"/>
    <col min="10991" max="10993" width="16.7265625" style="1532" customWidth="1"/>
    <col min="10994" max="10994" width="14" style="1532" customWidth="1"/>
    <col min="10995" max="10995" width="1.7265625" style="1532" customWidth="1"/>
    <col min="10996" max="11241" width="11.453125" style="1532" customWidth="1"/>
    <col min="11242" max="11242" width="24.81640625" style="1532" customWidth="1"/>
    <col min="11243" max="11243" width="17.26953125" style="1532"/>
    <col min="11244" max="11244" width="2.81640625" style="1532" customWidth="1"/>
    <col min="11245" max="11245" width="28" style="1532" bestFit="1" customWidth="1"/>
    <col min="11246" max="11246" width="17.26953125" style="1532" customWidth="1"/>
    <col min="11247" max="11249" width="16.7265625" style="1532" customWidth="1"/>
    <col min="11250" max="11250" width="14" style="1532" customWidth="1"/>
    <col min="11251" max="11251" width="1.7265625" style="1532" customWidth="1"/>
    <col min="11252" max="11497" width="11.453125" style="1532" customWidth="1"/>
    <col min="11498" max="11498" width="24.81640625" style="1532" customWidth="1"/>
    <col min="11499" max="11499" width="17.26953125" style="1532"/>
    <col min="11500" max="11500" width="2.81640625" style="1532" customWidth="1"/>
    <col min="11501" max="11501" width="28" style="1532" bestFit="1" customWidth="1"/>
    <col min="11502" max="11502" width="17.26953125" style="1532" customWidth="1"/>
    <col min="11503" max="11505" width="16.7265625" style="1532" customWidth="1"/>
    <col min="11506" max="11506" width="14" style="1532" customWidth="1"/>
    <col min="11507" max="11507" width="1.7265625" style="1532" customWidth="1"/>
    <col min="11508" max="11753" width="11.453125" style="1532" customWidth="1"/>
    <col min="11754" max="11754" width="24.81640625" style="1532" customWidth="1"/>
    <col min="11755" max="11755" width="17.26953125" style="1532"/>
    <col min="11756" max="11756" width="2.81640625" style="1532" customWidth="1"/>
    <col min="11757" max="11757" width="28" style="1532" bestFit="1" customWidth="1"/>
    <col min="11758" max="11758" width="17.26953125" style="1532" customWidth="1"/>
    <col min="11759" max="11761" width="16.7265625" style="1532" customWidth="1"/>
    <col min="11762" max="11762" width="14" style="1532" customWidth="1"/>
    <col min="11763" max="11763" width="1.7265625" style="1532" customWidth="1"/>
    <col min="11764" max="12009" width="11.453125" style="1532" customWidth="1"/>
    <col min="12010" max="12010" width="24.81640625" style="1532" customWidth="1"/>
    <col min="12011" max="12011" width="17.26953125" style="1532"/>
    <col min="12012" max="12012" width="2.81640625" style="1532" customWidth="1"/>
    <col min="12013" max="12013" width="28" style="1532" bestFit="1" customWidth="1"/>
    <col min="12014" max="12014" width="17.26953125" style="1532" customWidth="1"/>
    <col min="12015" max="12017" width="16.7265625" style="1532" customWidth="1"/>
    <col min="12018" max="12018" width="14" style="1532" customWidth="1"/>
    <col min="12019" max="12019" width="1.7265625" style="1532" customWidth="1"/>
    <col min="12020" max="12265" width="11.453125" style="1532" customWidth="1"/>
    <col min="12266" max="12266" width="24.81640625" style="1532" customWidth="1"/>
    <col min="12267" max="12267" width="17.26953125" style="1532"/>
    <col min="12268" max="12268" width="2.81640625" style="1532" customWidth="1"/>
    <col min="12269" max="12269" width="28" style="1532" bestFit="1" customWidth="1"/>
    <col min="12270" max="12270" width="17.26953125" style="1532" customWidth="1"/>
    <col min="12271" max="12273" width="16.7265625" style="1532" customWidth="1"/>
    <col min="12274" max="12274" width="14" style="1532" customWidth="1"/>
    <col min="12275" max="12275" width="1.7265625" style="1532" customWidth="1"/>
    <col min="12276" max="12521" width="11.453125" style="1532" customWidth="1"/>
    <col min="12522" max="12522" width="24.81640625" style="1532" customWidth="1"/>
    <col min="12523" max="12523" width="17.26953125" style="1532"/>
    <col min="12524" max="12524" width="2.81640625" style="1532" customWidth="1"/>
    <col min="12525" max="12525" width="28" style="1532" bestFit="1" customWidth="1"/>
    <col min="12526" max="12526" width="17.26953125" style="1532" customWidth="1"/>
    <col min="12527" max="12529" width="16.7265625" style="1532" customWidth="1"/>
    <col min="12530" max="12530" width="14" style="1532" customWidth="1"/>
    <col min="12531" max="12531" width="1.7265625" style="1532" customWidth="1"/>
    <col min="12532" max="12777" width="11.453125" style="1532" customWidth="1"/>
    <col min="12778" max="12778" width="24.81640625" style="1532" customWidth="1"/>
    <col min="12779" max="12779" width="17.26953125" style="1532"/>
    <col min="12780" max="12780" width="2.81640625" style="1532" customWidth="1"/>
    <col min="12781" max="12781" width="28" style="1532" bestFit="1" customWidth="1"/>
    <col min="12782" max="12782" width="17.26953125" style="1532" customWidth="1"/>
    <col min="12783" max="12785" width="16.7265625" style="1532" customWidth="1"/>
    <col min="12786" max="12786" width="14" style="1532" customWidth="1"/>
    <col min="12787" max="12787" width="1.7265625" style="1532" customWidth="1"/>
    <col min="12788" max="13033" width="11.453125" style="1532" customWidth="1"/>
    <col min="13034" max="13034" width="24.81640625" style="1532" customWidth="1"/>
    <col min="13035" max="13035" width="17.26953125" style="1532"/>
    <col min="13036" max="13036" width="2.81640625" style="1532" customWidth="1"/>
    <col min="13037" max="13037" width="28" style="1532" bestFit="1" customWidth="1"/>
    <col min="13038" max="13038" width="17.26953125" style="1532" customWidth="1"/>
    <col min="13039" max="13041" width="16.7265625" style="1532" customWidth="1"/>
    <col min="13042" max="13042" width="14" style="1532" customWidth="1"/>
    <col min="13043" max="13043" width="1.7265625" style="1532" customWidth="1"/>
    <col min="13044" max="13289" width="11.453125" style="1532" customWidth="1"/>
    <col min="13290" max="13290" width="24.81640625" style="1532" customWidth="1"/>
    <col min="13291" max="13291" width="17.26953125" style="1532"/>
    <col min="13292" max="13292" width="2.81640625" style="1532" customWidth="1"/>
    <col min="13293" max="13293" width="28" style="1532" bestFit="1" customWidth="1"/>
    <col min="13294" max="13294" width="17.26953125" style="1532" customWidth="1"/>
    <col min="13295" max="13297" width="16.7265625" style="1532" customWidth="1"/>
    <col min="13298" max="13298" width="14" style="1532" customWidth="1"/>
    <col min="13299" max="13299" width="1.7265625" style="1532" customWidth="1"/>
    <col min="13300" max="13545" width="11.453125" style="1532" customWidth="1"/>
    <col min="13546" max="13546" width="24.81640625" style="1532" customWidth="1"/>
    <col min="13547" max="13547" width="17.26953125" style="1532"/>
    <col min="13548" max="13548" width="2.81640625" style="1532" customWidth="1"/>
    <col min="13549" max="13549" width="28" style="1532" bestFit="1" customWidth="1"/>
    <col min="13550" max="13550" width="17.26953125" style="1532" customWidth="1"/>
    <col min="13551" max="13553" width="16.7265625" style="1532" customWidth="1"/>
    <col min="13554" max="13554" width="14" style="1532" customWidth="1"/>
    <col min="13555" max="13555" width="1.7265625" style="1532" customWidth="1"/>
    <col min="13556" max="13801" width="11.453125" style="1532" customWidth="1"/>
    <col min="13802" max="13802" width="24.81640625" style="1532" customWidth="1"/>
    <col min="13803" max="13803" width="17.26953125" style="1532"/>
    <col min="13804" max="13804" width="2.81640625" style="1532" customWidth="1"/>
    <col min="13805" max="13805" width="28" style="1532" bestFit="1" customWidth="1"/>
    <col min="13806" max="13806" width="17.26953125" style="1532" customWidth="1"/>
    <col min="13807" max="13809" width="16.7265625" style="1532" customWidth="1"/>
    <col min="13810" max="13810" width="14" style="1532" customWidth="1"/>
    <col min="13811" max="13811" width="1.7265625" style="1532" customWidth="1"/>
    <col min="13812" max="14057" width="11.453125" style="1532" customWidth="1"/>
    <col min="14058" max="14058" width="24.81640625" style="1532" customWidth="1"/>
    <col min="14059" max="14059" width="17.26953125" style="1532"/>
    <col min="14060" max="14060" width="2.81640625" style="1532" customWidth="1"/>
    <col min="14061" max="14061" width="28" style="1532" bestFit="1" customWidth="1"/>
    <col min="14062" max="14062" width="17.26953125" style="1532" customWidth="1"/>
    <col min="14063" max="14065" width="16.7265625" style="1532" customWidth="1"/>
    <col min="14066" max="14066" width="14" style="1532" customWidth="1"/>
    <col min="14067" max="14067" width="1.7265625" style="1532" customWidth="1"/>
    <col min="14068" max="14313" width="11.453125" style="1532" customWidth="1"/>
    <col min="14314" max="14314" width="24.81640625" style="1532" customWidth="1"/>
    <col min="14315" max="14315" width="17.26953125" style="1532"/>
    <col min="14316" max="14316" width="2.81640625" style="1532" customWidth="1"/>
    <col min="14317" max="14317" width="28" style="1532" bestFit="1" customWidth="1"/>
    <col min="14318" max="14318" width="17.26953125" style="1532" customWidth="1"/>
    <col min="14319" max="14321" width="16.7265625" style="1532" customWidth="1"/>
    <col min="14322" max="14322" width="14" style="1532" customWidth="1"/>
    <col min="14323" max="14323" width="1.7265625" style="1532" customWidth="1"/>
    <col min="14324" max="14569" width="11.453125" style="1532" customWidth="1"/>
    <col min="14570" max="14570" width="24.81640625" style="1532" customWidth="1"/>
    <col min="14571" max="14571" width="17.26953125" style="1532"/>
    <col min="14572" max="14572" width="2.81640625" style="1532" customWidth="1"/>
    <col min="14573" max="14573" width="28" style="1532" bestFit="1" customWidth="1"/>
    <col min="14574" max="14574" width="17.26953125" style="1532" customWidth="1"/>
    <col min="14575" max="14577" width="16.7265625" style="1532" customWidth="1"/>
    <col min="14578" max="14578" width="14" style="1532" customWidth="1"/>
    <col min="14579" max="14579" width="1.7265625" style="1532" customWidth="1"/>
    <col min="14580" max="14825" width="11.453125" style="1532" customWidth="1"/>
    <col min="14826" max="14826" width="24.81640625" style="1532" customWidth="1"/>
    <col min="14827" max="14827" width="17.26953125" style="1532"/>
    <col min="14828" max="14828" width="2.81640625" style="1532" customWidth="1"/>
    <col min="14829" max="14829" width="28" style="1532" bestFit="1" customWidth="1"/>
    <col min="14830" max="14830" width="17.26953125" style="1532" customWidth="1"/>
    <col min="14831" max="14833" width="16.7265625" style="1532" customWidth="1"/>
    <col min="14834" max="14834" width="14" style="1532" customWidth="1"/>
    <col min="14835" max="14835" width="1.7265625" style="1532" customWidth="1"/>
    <col min="14836" max="15081" width="11.453125" style="1532" customWidth="1"/>
    <col min="15082" max="15082" width="24.81640625" style="1532" customWidth="1"/>
    <col min="15083" max="15083" width="17.26953125" style="1532"/>
    <col min="15084" max="15084" width="2.81640625" style="1532" customWidth="1"/>
    <col min="15085" max="15085" width="28" style="1532" bestFit="1" customWidth="1"/>
    <col min="15086" max="15086" width="17.26953125" style="1532" customWidth="1"/>
    <col min="15087" max="15089" width="16.7265625" style="1532" customWidth="1"/>
    <col min="15090" max="15090" width="14" style="1532" customWidth="1"/>
    <col min="15091" max="15091" width="1.7265625" style="1532" customWidth="1"/>
    <col min="15092" max="15337" width="11.453125" style="1532" customWidth="1"/>
    <col min="15338" max="15338" width="24.81640625" style="1532" customWidth="1"/>
    <col min="15339" max="15339" width="17.26953125" style="1532"/>
    <col min="15340" max="15340" width="2.81640625" style="1532" customWidth="1"/>
    <col min="15341" max="15341" width="28" style="1532" bestFit="1" customWidth="1"/>
    <col min="15342" max="15342" width="17.26953125" style="1532" customWidth="1"/>
    <col min="15343" max="15345" width="16.7265625" style="1532" customWidth="1"/>
    <col min="15346" max="15346" width="14" style="1532" customWidth="1"/>
    <col min="15347" max="15347" width="1.7265625" style="1532" customWidth="1"/>
    <col min="15348" max="15593" width="11.453125" style="1532" customWidth="1"/>
    <col min="15594" max="15594" width="24.81640625" style="1532" customWidth="1"/>
    <col min="15595" max="15595" width="17.26953125" style="1532"/>
    <col min="15596" max="15596" width="2.81640625" style="1532" customWidth="1"/>
    <col min="15597" max="15597" width="28" style="1532" bestFit="1" customWidth="1"/>
    <col min="15598" max="15598" width="17.26953125" style="1532" customWidth="1"/>
    <col min="15599" max="15601" width="16.7265625" style="1532" customWidth="1"/>
    <col min="15602" max="15602" width="14" style="1532" customWidth="1"/>
    <col min="15603" max="15603" width="1.7265625" style="1532" customWidth="1"/>
    <col min="15604" max="15849" width="11.453125" style="1532" customWidth="1"/>
    <col min="15850" max="15850" width="24.81640625" style="1532" customWidth="1"/>
    <col min="15851" max="15851" width="17.26953125" style="1532"/>
    <col min="15852" max="15852" width="2.81640625" style="1532" customWidth="1"/>
    <col min="15853" max="15853" width="28" style="1532" bestFit="1" customWidth="1"/>
    <col min="15854" max="15854" width="17.26953125" style="1532" customWidth="1"/>
    <col min="15855" max="15857" width="16.7265625" style="1532" customWidth="1"/>
    <col min="15858" max="15858" width="14" style="1532" customWidth="1"/>
    <col min="15859" max="15859" width="1.7265625" style="1532" customWidth="1"/>
    <col min="15860" max="16105" width="11.453125" style="1532" customWidth="1"/>
    <col min="16106" max="16106" width="24.81640625" style="1532" customWidth="1"/>
    <col min="16107" max="16107" width="17.26953125" style="1532"/>
    <col min="16108" max="16108" width="2.81640625" style="1532" customWidth="1"/>
    <col min="16109" max="16109" width="28" style="1532" bestFit="1" customWidth="1"/>
    <col min="16110" max="16110" width="17.26953125" style="1532" customWidth="1"/>
    <col min="16111" max="16113" width="16.7265625" style="1532" customWidth="1"/>
    <col min="16114" max="16114" width="14" style="1532" customWidth="1"/>
    <col min="16115" max="16115" width="1.7265625" style="1532" customWidth="1"/>
    <col min="16116" max="16361" width="11.453125" style="1532" customWidth="1"/>
    <col min="16362" max="16362" width="24.81640625" style="1532" customWidth="1"/>
    <col min="16363" max="16384" width="17.26953125" style="1532"/>
  </cols>
  <sheetData>
    <row r="1" spans="1:235" s="1529" customFormat="1" ht="16" customHeight="1" x14ac:dyDescent="0.25">
      <c r="A1" s="2387"/>
      <c r="B1" s="2388"/>
      <c r="C1" s="2388"/>
      <c r="D1" s="2388"/>
      <c r="E1" s="2388"/>
      <c r="F1" s="2389"/>
      <c r="G1" s="2396" t="s">
        <v>1130</v>
      </c>
      <c r="H1" s="2397"/>
      <c r="I1" s="2397"/>
      <c r="J1" s="2397"/>
      <c r="K1" s="2397"/>
      <c r="L1" s="2397"/>
      <c r="M1" s="2397"/>
      <c r="N1" s="2397"/>
      <c r="O1" s="2397"/>
      <c r="P1" s="2397"/>
      <c r="Q1" s="2397"/>
      <c r="R1" s="2397"/>
      <c r="S1" s="2397"/>
      <c r="T1" s="2397"/>
      <c r="U1" s="2397"/>
      <c r="V1" s="2397"/>
      <c r="W1" s="2397"/>
      <c r="X1" s="2397"/>
      <c r="Y1" s="2397"/>
      <c r="Z1" s="2397"/>
      <c r="AA1" s="2397"/>
      <c r="AB1" s="2397"/>
      <c r="AC1" s="2397"/>
      <c r="AD1" s="2398"/>
      <c r="AE1" s="1530"/>
      <c r="AF1" s="1530"/>
      <c r="AG1" s="1530"/>
      <c r="AH1" s="1530"/>
      <c r="AI1" s="1530"/>
      <c r="AJ1" s="1530"/>
      <c r="AK1" s="1530"/>
      <c r="AL1" s="1530"/>
      <c r="AM1" s="1530"/>
      <c r="AN1" s="1530"/>
      <c r="AO1" s="1530"/>
      <c r="AP1" s="1530"/>
      <c r="AQ1" s="1530"/>
      <c r="AR1" s="1530"/>
      <c r="AS1" s="1530"/>
      <c r="AT1" s="1530"/>
      <c r="AU1" s="1530"/>
      <c r="AV1" s="1530"/>
      <c r="AW1" s="1530"/>
      <c r="AX1" s="1530"/>
      <c r="AY1" s="1530"/>
      <c r="AZ1" s="1530"/>
      <c r="BA1" s="1530"/>
      <c r="BB1" s="1530"/>
      <c r="BC1" s="1530"/>
      <c r="BD1" s="1530"/>
      <c r="BE1" s="1530"/>
      <c r="BF1" s="1530"/>
      <c r="BG1" s="1530"/>
      <c r="BH1" s="1530"/>
      <c r="BI1" s="1530"/>
      <c r="BJ1" s="1530"/>
      <c r="BK1" s="1530"/>
      <c r="BL1" s="1530"/>
      <c r="BM1" s="1530"/>
      <c r="BN1" s="1530"/>
      <c r="BO1" s="1530"/>
      <c r="BP1" s="1530"/>
      <c r="BQ1" s="1530"/>
      <c r="BR1" s="1530"/>
      <c r="BS1" s="1530"/>
      <c r="BT1" s="1530"/>
      <c r="BU1" s="1530"/>
      <c r="BV1" s="1530"/>
      <c r="BW1" s="1530"/>
      <c r="BX1" s="1530"/>
      <c r="BY1" s="1530"/>
      <c r="BZ1" s="1530"/>
      <c r="CA1" s="1530"/>
      <c r="CB1" s="1530"/>
      <c r="CC1" s="1530"/>
      <c r="CD1" s="1530"/>
      <c r="CE1" s="1530"/>
      <c r="CF1" s="1530"/>
      <c r="CG1" s="1530"/>
      <c r="CH1" s="1530"/>
      <c r="CI1" s="1530"/>
      <c r="CJ1" s="1530"/>
      <c r="CK1" s="1530"/>
      <c r="CL1" s="1530"/>
      <c r="CM1" s="1530"/>
      <c r="CN1" s="1530"/>
      <c r="CO1" s="1530"/>
      <c r="CP1" s="1530"/>
      <c r="CQ1" s="1530"/>
      <c r="CR1" s="1530"/>
      <c r="CS1" s="1530"/>
      <c r="CT1" s="1530"/>
      <c r="CU1" s="1530"/>
      <c r="CV1" s="1530"/>
      <c r="CW1" s="1530"/>
      <c r="CX1" s="1530"/>
      <c r="CY1" s="1530"/>
      <c r="CZ1" s="1530"/>
      <c r="DA1" s="1530"/>
      <c r="DB1" s="1530"/>
      <c r="DC1" s="1530"/>
      <c r="DD1" s="1530"/>
      <c r="DE1" s="1530"/>
      <c r="DF1" s="1530"/>
      <c r="DG1" s="1530"/>
      <c r="DH1" s="1530"/>
      <c r="DI1" s="1530"/>
      <c r="DJ1" s="1530"/>
      <c r="DK1" s="1530"/>
      <c r="DL1" s="1530"/>
      <c r="DM1" s="1530"/>
      <c r="DN1" s="1530"/>
      <c r="DO1" s="1530"/>
      <c r="DP1" s="1530"/>
      <c r="DQ1" s="1530"/>
      <c r="DR1" s="1530"/>
      <c r="DS1" s="1530"/>
      <c r="DT1" s="1530"/>
      <c r="DU1" s="1530"/>
      <c r="DV1" s="1530"/>
      <c r="DW1" s="1530"/>
      <c r="DX1" s="1530"/>
      <c r="DY1" s="1530"/>
      <c r="DZ1" s="1530"/>
      <c r="EA1" s="1530"/>
      <c r="EB1" s="1530"/>
      <c r="EC1" s="1530"/>
      <c r="ED1" s="1530"/>
      <c r="EE1" s="1530"/>
      <c r="EF1" s="1530"/>
      <c r="EG1" s="1530"/>
      <c r="EH1" s="1530"/>
      <c r="EI1" s="1530"/>
      <c r="EJ1" s="1530"/>
      <c r="EK1" s="1530"/>
      <c r="EL1" s="1530"/>
      <c r="EM1" s="1530"/>
      <c r="EN1" s="1530"/>
      <c r="EO1" s="1530"/>
      <c r="EP1" s="1530"/>
      <c r="EQ1" s="1530"/>
      <c r="ER1" s="1530"/>
      <c r="ES1" s="1530"/>
      <c r="ET1" s="1530"/>
      <c r="EU1" s="1530"/>
      <c r="EV1" s="1530"/>
      <c r="EW1" s="1530"/>
      <c r="EX1" s="1530"/>
      <c r="EY1" s="1530"/>
      <c r="EZ1" s="1530"/>
      <c r="FA1" s="1530"/>
      <c r="FB1" s="1530"/>
      <c r="FC1" s="1530"/>
      <c r="FD1" s="1530"/>
      <c r="FE1" s="1530"/>
      <c r="FF1" s="1530"/>
      <c r="FG1" s="1530"/>
      <c r="FH1" s="1530"/>
      <c r="FI1" s="1530"/>
      <c r="FJ1" s="1530"/>
      <c r="FK1" s="1530"/>
      <c r="FL1" s="1530"/>
      <c r="FM1" s="1530"/>
      <c r="FN1" s="1530"/>
      <c r="FO1" s="1530"/>
      <c r="FP1" s="1530"/>
      <c r="FQ1" s="1530"/>
      <c r="FR1" s="1530"/>
      <c r="FS1" s="1530"/>
      <c r="FT1" s="1530"/>
      <c r="FU1" s="1530"/>
      <c r="FV1" s="1530"/>
      <c r="FW1" s="1530"/>
      <c r="FX1" s="1530"/>
      <c r="FY1" s="1530"/>
      <c r="FZ1" s="1530"/>
      <c r="GA1" s="1530"/>
      <c r="GB1" s="1530"/>
      <c r="GC1" s="1530"/>
      <c r="GD1" s="1530"/>
      <c r="GE1" s="1530"/>
      <c r="GF1" s="1530"/>
      <c r="GG1" s="1530"/>
      <c r="GH1" s="1530"/>
      <c r="GI1" s="1530"/>
      <c r="GJ1" s="1530"/>
      <c r="GK1" s="1530"/>
      <c r="GL1" s="1530"/>
      <c r="GM1" s="1530"/>
      <c r="GN1" s="1530"/>
      <c r="GO1" s="1530"/>
      <c r="GP1" s="1530"/>
      <c r="GQ1" s="1530"/>
      <c r="GR1" s="1530"/>
      <c r="GS1" s="1530"/>
      <c r="GT1" s="1530"/>
      <c r="GU1" s="1530"/>
      <c r="GV1" s="1530"/>
      <c r="GW1" s="1530"/>
      <c r="GX1" s="1530"/>
      <c r="GY1" s="1530"/>
      <c r="GZ1" s="1530"/>
      <c r="HA1" s="1530"/>
      <c r="HB1" s="1530"/>
      <c r="HC1" s="1530"/>
      <c r="HD1" s="1530"/>
      <c r="HE1" s="1530"/>
      <c r="HF1" s="1530"/>
      <c r="HG1" s="1530"/>
      <c r="HH1" s="1530"/>
      <c r="HI1" s="1530"/>
      <c r="HJ1" s="1530"/>
      <c r="HK1" s="1530"/>
      <c r="HL1" s="1530"/>
      <c r="HM1" s="1530"/>
      <c r="HN1" s="1530"/>
      <c r="HO1" s="1530"/>
      <c r="HP1" s="1530"/>
      <c r="HQ1" s="1530"/>
      <c r="HR1" s="1530"/>
      <c r="HS1" s="1530"/>
      <c r="HT1" s="1530"/>
      <c r="HU1" s="1530"/>
      <c r="HV1" s="1530"/>
      <c r="HW1" s="1530"/>
      <c r="HX1" s="1530"/>
      <c r="HY1" s="1530"/>
      <c r="HZ1" s="1530"/>
      <c r="IA1" s="1530"/>
    </row>
    <row r="2" spans="1:235" s="1529" customFormat="1" ht="16" customHeight="1" x14ac:dyDescent="0.25">
      <c r="A2" s="2390"/>
      <c r="B2" s="2391"/>
      <c r="C2" s="2391"/>
      <c r="D2" s="2391"/>
      <c r="E2" s="2391"/>
      <c r="F2" s="2392"/>
      <c r="G2" s="2399"/>
      <c r="H2" s="2400"/>
      <c r="I2" s="2400"/>
      <c r="J2" s="2400"/>
      <c r="K2" s="2400"/>
      <c r="L2" s="2400"/>
      <c r="M2" s="2400"/>
      <c r="N2" s="2400"/>
      <c r="O2" s="2400"/>
      <c r="P2" s="2400"/>
      <c r="Q2" s="2400"/>
      <c r="R2" s="2400"/>
      <c r="S2" s="2400"/>
      <c r="T2" s="2400"/>
      <c r="U2" s="2400"/>
      <c r="V2" s="2400"/>
      <c r="W2" s="2400"/>
      <c r="X2" s="2400"/>
      <c r="Y2" s="2400"/>
      <c r="Z2" s="2400"/>
      <c r="AA2" s="2400"/>
      <c r="AB2" s="2400"/>
      <c r="AC2" s="2400"/>
      <c r="AD2" s="2401"/>
      <c r="AE2" s="1530"/>
      <c r="AF2" s="1530"/>
      <c r="AG2" s="1530"/>
      <c r="AH2" s="1530"/>
      <c r="AI2" s="1530"/>
      <c r="AJ2" s="1530"/>
      <c r="AK2" s="1530"/>
      <c r="AL2" s="1530"/>
      <c r="AM2" s="1530"/>
      <c r="AN2" s="1530"/>
      <c r="AO2" s="1530"/>
      <c r="AP2" s="1530"/>
      <c r="AQ2" s="1530"/>
      <c r="AR2" s="1530"/>
      <c r="AS2" s="1530"/>
      <c r="AT2" s="1530"/>
      <c r="AU2" s="1530"/>
      <c r="AV2" s="1530"/>
      <c r="AW2" s="1530"/>
      <c r="AX2" s="1530"/>
      <c r="AY2" s="1530"/>
      <c r="AZ2" s="1530"/>
      <c r="BA2" s="1530"/>
      <c r="BB2" s="1530"/>
      <c r="BC2" s="1530"/>
      <c r="BD2" s="1530"/>
      <c r="BE2" s="1530"/>
      <c r="BF2" s="1530"/>
      <c r="BG2" s="1530"/>
      <c r="BH2" s="1530"/>
      <c r="BI2" s="1530"/>
      <c r="BJ2" s="1530"/>
      <c r="BK2" s="1530"/>
      <c r="BL2" s="1530"/>
      <c r="BM2" s="1530"/>
      <c r="BN2" s="1530"/>
      <c r="BO2" s="1530"/>
      <c r="BP2" s="1530"/>
      <c r="BQ2" s="1530"/>
      <c r="BR2" s="1530"/>
      <c r="BS2" s="1530"/>
      <c r="BT2" s="1530"/>
      <c r="BU2" s="1530"/>
      <c r="BV2" s="1530"/>
      <c r="BW2" s="1530"/>
      <c r="BX2" s="1530"/>
      <c r="BY2" s="1530"/>
      <c r="BZ2" s="1530"/>
      <c r="CA2" s="1530"/>
      <c r="CB2" s="1530"/>
      <c r="CC2" s="1530"/>
      <c r="CD2" s="1530"/>
      <c r="CE2" s="1530"/>
      <c r="CF2" s="1530"/>
      <c r="CG2" s="1530"/>
      <c r="CH2" s="1530"/>
      <c r="CI2" s="1530"/>
      <c r="CJ2" s="1530"/>
      <c r="CK2" s="1530"/>
      <c r="CL2" s="1530"/>
      <c r="CM2" s="1530"/>
      <c r="CN2" s="1530"/>
      <c r="CO2" s="1530"/>
      <c r="CP2" s="1530"/>
      <c r="CQ2" s="1530"/>
      <c r="CR2" s="1530"/>
      <c r="CS2" s="1530"/>
      <c r="CT2" s="1530"/>
      <c r="CU2" s="1530"/>
      <c r="CV2" s="1530"/>
      <c r="CW2" s="1530"/>
      <c r="CX2" s="1530"/>
      <c r="CY2" s="1530"/>
      <c r="CZ2" s="1530"/>
      <c r="DA2" s="1530"/>
      <c r="DB2" s="1530"/>
      <c r="DC2" s="1530"/>
      <c r="DD2" s="1530"/>
      <c r="DE2" s="1530"/>
      <c r="DF2" s="1530"/>
      <c r="DG2" s="1530"/>
      <c r="DH2" s="1530"/>
      <c r="DI2" s="1530"/>
      <c r="DJ2" s="1530"/>
      <c r="DK2" s="1530"/>
      <c r="DL2" s="1530"/>
      <c r="DM2" s="1530"/>
      <c r="DN2" s="1530"/>
      <c r="DO2" s="1530"/>
      <c r="DP2" s="1530"/>
      <c r="DQ2" s="1530"/>
      <c r="DR2" s="1530"/>
      <c r="DS2" s="1530"/>
      <c r="DT2" s="1530"/>
      <c r="DU2" s="1530"/>
      <c r="DV2" s="1530"/>
      <c r="DW2" s="1530"/>
      <c r="DX2" s="1530"/>
      <c r="DY2" s="1530"/>
      <c r="DZ2" s="1530"/>
      <c r="EA2" s="1530"/>
      <c r="EB2" s="1530"/>
      <c r="EC2" s="1530"/>
      <c r="ED2" s="1530"/>
      <c r="EE2" s="1530"/>
      <c r="EF2" s="1530"/>
      <c r="EG2" s="1530"/>
      <c r="EH2" s="1530"/>
      <c r="EI2" s="1530"/>
      <c r="EJ2" s="1530"/>
      <c r="EK2" s="1530"/>
      <c r="EL2" s="1530"/>
      <c r="EM2" s="1530"/>
      <c r="EN2" s="1530"/>
      <c r="EO2" s="1530"/>
      <c r="EP2" s="1530"/>
      <c r="EQ2" s="1530"/>
      <c r="ER2" s="1530"/>
      <c r="ES2" s="1530"/>
      <c r="ET2" s="1530"/>
      <c r="EU2" s="1530"/>
      <c r="EV2" s="1530"/>
      <c r="EW2" s="1530"/>
      <c r="EX2" s="1530"/>
      <c r="EY2" s="1530"/>
      <c r="EZ2" s="1530"/>
      <c r="FA2" s="1530"/>
      <c r="FB2" s="1530"/>
      <c r="FC2" s="1530"/>
      <c r="FD2" s="1530"/>
      <c r="FE2" s="1530"/>
      <c r="FF2" s="1530"/>
      <c r="FG2" s="1530"/>
      <c r="FH2" s="1530"/>
      <c r="FI2" s="1530"/>
      <c r="FJ2" s="1530"/>
      <c r="FK2" s="1530"/>
      <c r="FL2" s="1530"/>
      <c r="FM2" s="1530"/>
      <c r="FN2" s="1530"/>
      <c r="FO2" s="1530"/>
      <c r="FP2" s="1530"/>
      <c r="FQ2" s="1530"/>
      <c r="FR2" s="1530"/>
      <c r="FS2" s="1530"/>
      <c r="FT2" s="1530"/>
      <c r="FU2" s="1530"/>
      <c r="FV2" s="1530"/>
      <c r="FW2" s="1530"/>
      <c r="FX2" s="1530"/>
      <c r="FY2" s="1530"/>
      <c r="FZ2" s="1530"/>
      <c r="GA2" s="1530"/>
      <c r="GB2" s="1530"/>
      <c r="GC2" s="1530"/>
      <c r="GD2" s="1530"/>
      <c r="GE2" s="1530"/>
      <c r="GF2" s="1530"/>
      <c r="GG2" s="1530"/>
      <c r="GH2" s="1530"/>
      <c r="GI2" s="1530"/>
      <c r="GJ2" s="1530"/>
      <c r="GK2" s="1530"/>
      <c r="GL2" s="1530"/>
      <c r="GM2" s="1530"/>
      <c r="GN2" s="1530"/>
      <c r="GO2" s="1530"/>
      <c r="GP2" s="1530"/>
      <c r="GQ2" s="1530"/>
      <c r="GR2" s="1530"/>
      <c r="GS2" s="1530"/>
      <c r="GT2" s="1530"/>
      <c r="GU2" s="1530"/>
      <c r="GV2" s="1530"/>
      <c r="GW2" s="1530"/>
      <c r="GX2" s="1530"/>
      <c r="GY2" s="1530"/>
      <c r="GZ2" s="1530"/>
      <c r="HA2" s="1530"/>
      <c r="HB2" s="1530"/>
      <c r="HC2" s="1530"/>
      <c r="HD2" s="1530"/>
      <c r="HE2" s="1530"/>
      <c r="HF2" s="1530"/>
      <c r="HG2" s="1530"/>
      <c r="HH2" s="1530"/>
      <c r="HI2" s="1530"/>
      <c r="HJ2" s="1530"/>
      <c r="HK2" s="1530"/>
      <c r="HL2" s="1530"/>
      <c r="HM2" s="1530"/>
      <c r="HN2" s="1530"/>
      <c r="HO2" s="1530"/>
      <c r="HP2" s="1530"/>
      <c r="HQ2" s="1530"/>
      <c r="HR2" s="1530"/>
      <c r="HS2" s="1530"/>
      <c r="HT2" s="1530"/>
      <c r="HU2" s="1530"/>
      <c r="HV2" s="1530"/>
      <c r="HW2" s="1530"/>
      <c r="HX2" s="1530"/>
      <c r="HY2" s="1530"/>
      <c r="HZ2" s="1530"/>
      <c r="IA2" s="1530"/>
    </row>
    <row r="3" spans="1:235" s="1531" customFormat="1" ht="16" customHeight="1" x14ac:dyDescent="0.25">
      <c r="A3" s="2390"/>
      <c r="B3" s="2391"/>
      <c r="C3" s="2391"/>
      <c r="D3" s="2391"/>
      <c r="E3" s="2391"/>
      <c r="F3" s="2392"/>
      <c r="G3" s="2403" t="s">
        <v>1095</v>
      </c>
      <c r="H3" s="2403"/>
      <c r="I3" s="2403"/>
      <c r="J3" s="2403"/>
      <c r="K3" s="2403"/>
      <c r="L3" s="2403"/>
      <c r="M3" s="2403"/>
      <c r="N3" s="2403"/>
      <c r="O3" s="2403"/>
      <c r="P3" s="2403"/>
      <c r="Q3" s="2403"/>
      <c r="R3" s="2403"/>
      <c r="S3" s="2403"/>
      <c r="T3" s="2403"/>
      <c r="U3" s="2403"/>
      <c r="V3" s="2402" t="s">
        <v>1134</v>
      </c>
      <c r="W3" s="2402"/>
      <c r="X3" s="2402"/>
      <c r="Y3" s="2402"/>
      <c r="Z3" s="2402"/>
      <c r="AA3" s="2402"/>
      <c r="AB3" s="2402"/>
      <c r="AC3" s="2402"/>
      <c r="AD3" s="2402"/>
      <c r="AE3" s="1528"/>
      <c r="AF3" s="1528"/>
      <c r="AG3" s="1528"/>
      <c r="AH3" s="1528"/>
      <c r="AI3" s="1528"/>
      <c r="AJ3" s="1528"/>
      <c r="AK3" s="1528"/>
      <c r="AL3" s="1528"/>
      <c r="AM3" s="1528"/>
      <c r="AN3" s="1528"/>
      <c r="AO3" s="1528"/>
      <c r="AP3" s="1528"/>
      <c r="AQ3" s="1528"/>
      <c r="AR3" s="1528"/>
      <c r="AS3" s="1528"/>
      <c r="AT3" s="1528"/>
      <c r="AU3" s="1528"/>
      <c r="AV3" s="1528"/>
      <c r="AW3" s="1528"/>
      <c r="AX3" s="1528"/>
      <c r="AY3" s="1528"/>
      <c r="AZ3" s="1528"/>
      <c r="BA3" s="1528"/>
      <c r="BB3" s="1528"/>
      <c r="BC3" s="1528"/>
      <c r="BD3" s="1528"/>
      <c r="BE3" s="1528"/>
      <c r="BF3" s="1528"/>
      <c r="BG3" s="1528"/>
      <c r="BH3" s="1528"/>
      <c r="BI3" s="1528"/>
      <c r="BJ3" s="1528"/>
      <c r="BK3" s="1528"/>
      <c r="BL3" s="1528"/>
      <c r="BM3" s="1528"/>
      <c r="BN3" s="1528"/>
      <c r="BO3" s="1528"/>
      <c r="BP3" s="1528"/>
      <c r="BQ3" s="1528"/>
      <c r="BR3" s="1528"/>
      <c r="BS3" s="1528"/>
      <c r="BT3" s="1528"/>
      <c r="BU3" s="1528"/>
      <c r="BV3" s="1528"/>
      <c r="BW3" s="1528"/>
      <c r="BX3" s="1528"/>
      <c r="BY3" s="1528"/>
      <c r="BZ3" s="1528"/>
      <c r="CA3" s="1528"/>
      <c r="CB3" s="1528"/>
      <c r="CC3" s="1528"/>
      <c r="CD3" s="1528"/>
      <c r="CE3" s="1528"/>
      <c r="CF3" s="1528"/>
      <c r="CG3" s="1528"/>
      <c r="CH3" s="1528"/>
      <c r="CI3" s="1528"/>
      <c r="CJ3" s="1528"/>
      <c r="CK3" s="1528"/>
      <c r="CL3" s="1528"/>
      <c r="CM3" s="1528"/>
      <c r="CN3" s="1528"/>
      <c r="CO3" s="1528"/>
      <c r="CP3" s="1528"/>
      <c r="CQ3" s="1528"/>
      <c r="CR3" s="1528"/>
      <c r="CS3" s="1528"/>
      <c r="CT3" s="1528"/>
      <c r="CU3" s="1528"/>
      <c r="CV3" s="1528"/>
      <c r="CW3" s="1528"/>
      <c r="CX3" s="1528"/>
      <c r="CY3" s="1528"/>
      <c r="CZ3" s="1528"/>
      <c r="DA3" s="1528"/>
      <c r="DB3" s="1528"/>
      <c r="DC3" s="1528"/>
      <c r="DD3" s="1528"/>
      <c r="DE3" s="1528"/>
      <c r="DF3" s="1528"/>
      <c r="DG3" s="1528"/>
      <c r="DH3" s="1528"/>
      <c r="DI3" s="1528"/>
      <c r="DJ3" s="1528"/>
      <c r="DK3" s="1528"/>
      <c r="DL3" s="1528"/>
      <c r="DM3" s="1528"/>
      <c r="DN3" s="1528"/>
      <c r="DO3" s="1528"/>
      <c r="DP3" s="1528"/>
      <c r="DQ3" s="1528"/>
      <c r="DR3" s="1528"/>
      <c r="DS3" s="1528"/>
      <c r="DT3" s="1528"/>
      <c r="DU3" s="1528"/>
      <c r="DV3" s="1528"/>
      <c r="DW3" s="1528"/>
      <c r="DX3" s="1528"/>
      <c r="DY3" s="1528"/>
      <c r="DZ3" s="1528"/>
      <c r="EA3" s="1528"/>
      <c r="EB3" s="1528"/>
      <c r="EC3" s="1528"/>
      <c r="ED3" s="1528"/>
      <c r="EE3" s="1528"/>
      <c r="EF3" s="1528"/>
      <c r="EG3" s="1528"/>
      <c r="EH3" s="1528"/>
      <c r="EI3" s="1528"/>
      <c r="EJ3" s="1528"/>
      <c r="EK3" s="1528"/>
      <c r="EL3" s="1528"/>
      <c r="EM3" s="1528"/>
      <c r="EN3" s="1528"/>
      <c r="EO3" s="1528"/>
      <c r="EP3" s="1528"/>
      <c r="EQ3" s="1528"/>
      <c r="ER3" s="1528"/>
      <c r="ES3" s="1528"/>
      <c r="ET3" s="1528"/>
      <c r="EU3" s="1528"/>
      <c r="EV3" s="1528"/>
      <c r="EW3" s="1528"/>
      <c r="EX3" s="1528"/>
      <c r="EY3" s="1528"/>
      <c r="EZ3" s="1528"/>
      <c r="FA3" s="1528"/>
      <c r="FB3" s="1528"/>
      <c r="FC3" s="1528"/>
      <c r="FD3" s="1528"/>
      <c r="FE3" s="1528"/>
      <c r="FF3" s="1528"/>
      <c r="FG3" s="1528"/>
      <c r="FH3" s="1528"/>
      <c r="FI3" s="1528"/>
      <c r="FJ3" s="1528"/>
      <c r="FK3" s="1528"/>
      <c r="FL3" s="1528"/>
      <c r="FM3" s="1528"/>
      <c r="FN3" s="1528"/>
      <c r="FO3" s="1528"/>
      <c r="FP3" s="1528"/>
      <c r="FQ3" s="1528"/>
      <c r="FR3" s="1528"/>
      <c r="FS3" s="1528"/>
      <c r="FT3" s="1528"/>
      <c r="FU3" s="1528"/>
      <c r="FV3" s="1528"/>
      <c r="FW3" s="1528"/>
      <c r="FX3" s="1528"/>
      <c r="FY3" s="1528"/>
      <c r="FZ3" s="1528"/>
      <c r="GA3" s="1528"/>
      <c r="GB3" s="1528"/>
      <c r="GC3" s="1528"/>
      <c r="GD3" s="1528"/>
      <c r="GE3" s="1528"/>
      <c r="GF3" s="1528"/>
      <c r="GG3" s="1528"/>
      <c r="GH3" s="1528"/>
      <c r="GI3" s="1528"/>
      <c r="GJ3" s="1528"/>
      <c r="GK3" s="1528"/>
      <c r="GL3" s="1528"/>
      <c r="GM3" s="1528"/>
      <c r="GN3" s="1528"/>
      <c r="GO3" s="1528"/>
      <c r="GP3" s="1528"/>
      <c r="GQ3" s="1528"/>
      <c r="GR3" s="1528"/>
      <c r="GS3" s="1528"/>
      <c r="GT3" s="1528"/>
      <c r="GU3" s="1528"/>
      <c r="GV3" s="1528"/>
      <c r="GW3" s="1528"/>
      <c r="GX3" s="1528"/>
      <c r="GY3" s="1528"/>
      <c r="GZ3" s="1528"/>
      <c r="HA3" s="1528"/>
      <c r="HB3" s="1528"/>
      <c r="HC3" s="1528"/>
      <c r="HD3" s="1528"/>
      <c r="HE3" s="1528"/>
      <c r="HF3" s="1528"/>
      <c r="HG3" s="1528"/>
      <c r="HH3" s="1528"/>
      <c r="HI3" s="1528"/>
      <c r="HJ3" s="1528"/>
      <c r="HK3" s="1528"/>
      <c r="HL3" s="1528"/>
      <c r="HM3" s="1528"/>
      <c r="HN3" s="1528"/>
      <c r="HO3" s="1528"/>
      <c r="HP3" s="1528"/>
      <c r="HQ3" s="1528"/>
      <c r="HR3" s="1528"/>
      <c r="HS3" s="1528"/>
      <c r="HT3" s="1528"/>
      <c r="HU3" s="1528"/>
      <c r="HV3" s="1528"/>
      <c r="HW3" s="1528"/>
      <c r="HX3" s="1528"/>
      <c r="HY3" s="1528"/>
      <c r="HZ3" s="1528"/>
      <c r="IA3" s="1528"/>
    </row>
    <row r="4" spans="1:235" s="1531" customFormat="1" ht="16" customHeight="1" x14ac:dyDescent="0.25">
      <c r="A4" s="2393"/>
      <c r="B4" s="2394"/>
      <c r="C4" s="2394"/>
      <c r="D4" s="2394"/>
      <c r="E4" s="2394"/>
      <c r="F4" s="2395"/>
      <c r="G4" s="2402" t="s">
        <v>1135</v>
      </c>
      <c r="H4" s="2402"/>
      <c r="I4" s="2402"/>
      <c r="J4" s="2402"/>
      <c r="K4" s="2402"/>
      <c r="L4" s="2402"/>
      <c r="M4" s="2402"/>
      <c r="N4" s="2402"/>
      <c r="O4" s="2402"/>
      <c r="P4" s="2402"/>
      <c r="Q4" s="2402"/>
      <c r="R4" s="2402"/>
      <c r="S4" s="2402"/>
      <c r="T4" s="2402"/>
      <c r="U4" s="2402"/>
      <c r="V4" s="2402"/>
      <c r="W4" s="2402"/>
      <c r="X4" s="2402"/>
      <c r="Y4" s="2402"/>
      <c r="Z4" s="2402"/>
      <c r="AA4" s="2402"/>
      <c r="AB4" s="2402"/>
      <c r="AC4" s="2402"/>
      <c r="AD4" s="2402"/>
      <c r="AE4" s="1528"/>
      <c r="AF4" s="1528"/>
      <c r="AG4" s="1528"/>
      <c r="AH4" s="1528"/>
      <c r="AI4" s="1528"/>
      <c r="AJ4" s="1528"/>
      <c r="AK4" s="1528"/>
      <c r="AL4" s="1528"/>
      <c r="AM4" s="1528"/>
      <c r="AN4" s="1528"/>
      <c r="AO4" s="1528"/>
      <c r="AP4" s="1528"/>
      <c r="AQ4" s="1528"/>
      <c r="AR4" s="1528"/>
      <c r="AS4" s="1528"/>
      <c r="AT4" s="1528"/>
      <c r="AU4" s="1528"/>
      <c r="AV4" s="1528"/>
      <c r="AW4" s="1528"/>
      <c r="AX4" s="1528"/>
      <c r="AY4" s="1528"/>
      <c r="AZ4" s="1528"/>
      <c r="BA4" s="1528"/>
      <c r="BB4" s="1528"/>
      <c r="BC4" s="1528"/>
      <c r="BD4" s="1528"/>
      <c r="BE4" s="1528"/>
      <c r="BF4" s="1528"/>
      <c r="BG4" s="1528"/>
      <c r="BH4" s="1528"/>
      <c r="BI4" s="1528"/>
      <c r="BJ4" s="1528"/>
      <c r="BK4" s="1528"/>
      <c r="BL4" s="1528"/>
      <c r="BM4" s="1528"/>
      <c r="BN4" s="1528"/>
      <c r="BO4" s="1528"/>
      <c r="BP4" s="1528"/>
      <c r="BQ4" s="1528"/>
      <c r="BR4" s="1528"/>
      <c r="BS4" s="1528"/>
      <c r="BT4" s="1528"/>
      <c r="BU4" s="1528"/>
      <c r="BV4" s="1528"/>
      <c r="BW4" s="1528"/>
      <c r="BX4" s="1528"/>
      <c r="BY4" s="1528"/>
      <c r="BZ4" s="1528"/>
      <c r="CA4" s="1528"/>
      <c r="CB4" s="1528"/>
      <c r="CC4" s="1528"/>
      <c r="CD4" s="1528"/>
      <c r="CE4" s="1528"/>
      <c r="CF4" s="1528"/>
      <c r="CG4" s="1528"/>
      <c r="CH4" s="1528"/>
      <c r="CI4" s="1528"/>
      <c r="CJ4" s="1528"/>
      <c r="CK4" s="1528"/>
      <c r="CL4" s="1528"/>
      <c r="CM4" s="1528"/>
      <c r="CN4" s="1528"/>
      <c r="CO4" s="1528"/>
      <c r="CP4" s="1528"/>
      <c r="CQ4" s="1528"/>
      <c r="CR4" s="1528"/>
      <c r="CS4" s="1528"/>
      <c r="CT4" s="1528"/>
      <c r="CU4" s="1528"/>
      <c r="CV4" s="1528"/>
      <c r="CW4" s="1528"/>
      <c r="CX4" s="1528"/>
      <c r="CY4" s="1528"/>
      <c r="CZ4" s="1528"/>
      <c r="DA4" s="1528"/>
      <c r="DB4" s="1528"/>
      <c r="DC4" s="1528"/>
      <c r="DD4" s="1528"/>
      <c r="DE4" s="1528"/>
      <c r="DF4" s="1528"/>
      <c r="DG4" s="1528"/>
      <c r="DH4" s="1528"/>
      <c r="DI4" s="1528"/>
      <c r="DJ4" s="1528"/>
      <c r="DK4" s="1528"/>
      <c r="DL4" s="1528"/>
      <c r="DM4" s="1528"/>
      <c r="DN4" s="1528"/>
      <c r="DO4" s="1528"/>
      <c r="DP4" s="1528"/>
      <c r="DQ4" s="1528"/>
      <c r="DR4" s="1528"/>
      <c r="DS4" s="1528"/>
      <c r="DT4" s="1528"/>
      <c r="DU4" s="1528"/>
      <c r="DV4" s="1528"/>
      <c r="DW4" s="1528"/>
      <c r="DX4" s="1528"/>
      <c r="DY4" s="1528"/>
      <c r="DZ4" s="1528"/>
      <c r="EA4" s="1528"/>
      <c r="EB4" s="1528"/>
      <c r="EC4" s="1528"/>
      <c r="ED4" s="1528"/>
      <c r="EE4" s="1528"/>
      <c r="EF4" s="1528"/>
      <c r="EG4" s="1528"/>
      <c r="EH4" s="1528"/>
      <c r="EI4" s="1528"/>
      <c r="EJ4" s="1528"/>
      <c r="EK4" s="1528"/>
      <c r="EL4" s="1528"/>
      <c r="EM4" s="1528"/>
      <c r="EN4" s="1528"/>
      <c r="EO4" s="1528"/>
      <c r="EP4" s="1528"/>
      <c r="EQ4" s="1528"/>
      <c r="ER4" s="1528"/>
      <c r="ES4" s="1528"/>
      <c r="ET4" s="1528"/>
      <c r="EU4" s="1528"/>
      <c r="EV4" s="1528"/>
      <c r="EW4" s="1528"/>
      <c r="EX4" s="1528"/>
      <c r="EY4" s="1528"/>
      <c r="EZ4" s="1528"/>
      <c r="FA4" s="1528"/>
      <c r="FB4" s="1528"/>
      <c r="FC4" s="1528"/>
      <c r="FD4" s="1528"/>
      <c r="FE4" s="1528"/>
      <c r="FF4" s="1528"/>
      <c r="FG4" s="1528"/>
      <c r="FH4" s="1528"/>
      <c r="FI4" s="1528"/>
      <c r="FJ4" s="1528"/>
      <c r="FK4" s="1528"/>
      <c r="FL4" s="1528"/>
      <c r="FM4" s="1528"/>
      <c r="FN4" s="1528"/>
      <c r="FO4" s="1528"/>
      <c r="FP4" s="1528"/>
      <c r="FQ4" s="1528"/>
      <c r="FR4" s="1528"/>
      <c r="FS4" s="1528"/>
      <c r="FT4" s="1528"/>
      <c r="FU4" s="1528"/>
      <c r="FV4" s="1528"/>
      <c r="FW4" s="1528"/>
      <c r="FX4" s="1528"/>
      <c r="FY4" s="1528"/>
      <c r="FZ4" s="1528"/>
      <c r="GA4" s="1528"/>
      <c r="GB4" s="1528"/>
      <c r="GC4" s="1528"/>
      <c r="GD4" s="1528"/>
      <c r="GE4" s="1528"/>
      <c r="GF4" s="1528"/>
      <c r="GG4" s="1528"/>
      <c r="GH4" s="1528"/>
      <c r="GI4" s="1528"/>
      <c r="GJ4" s="1528"/>
      <c r="GK4" s="1528"/>
      <c r="GL4" s="1528"/>
      <c r="GM4" s="1528"/>
      <c r="GN4" s="1528"/>
      <c r="GO4" s="1528"/>
      <c r="GP4" s="1528"/>
      <c r="GQ4" s="1528"/>
      <c r="GR4" s="1528"/>
      <c r="GS4" s="1528"/>
      <c r="GT4" s="1528"/>
      <c r="GU4" s="1528"/>
      <c r="GV4" s="1528"/>
      <c r="GW4" s="1528"/>
      <c r="GX4" s="1528"/>
      <c r="GY4" s="1528"/>
      <c r="GZ4" s="1528"/>
      <c r="HA4" s="1528"/>
      <c r="HB4" s="1528"/>
      <c r="HC4" s="1528"/>
      <c r="HD4" s="1528"/>
      <c r="HE4" s="1528"/>
      <c r="HF4" s="1528"/>
      <c r="HG4" s="1528"/>
      <c r="HH4" s="1528"/>
      <c r="HI4" s="1528"/>
      <c r="HJ4" s="1528"/>
      <c r="HK4" s="1528"/>
      <c r="HL4" s="1528"/>
      <c r="HM4" s="1528"/>
      <c r="HN4" s="1528"/>
      <c r="HO4" s="1528"/>
      <c r="HP4" s="1528"/>
      <c r="HQ4" s="1528"/>
      <c r="HR4" s="1528"/>
      <c r="HS4" s="1528"/>
      <c r="HT4" s="1528"/>
      <c r="HU4" s="1528"/>
      <c r="HV4" s="1528"/>
      <c r="HW4" s="1528"/>
      <c r="HX4" s="1528"/>
      <c r="HY4" s="1528"/>
      <c r="HZ4" s="1528"/>
      <c r="IA4" s="1528"/>
    </row>
    <row r="5" spans="1:235" ht="17.149999999999999" customHeight="1" x14ac:dyDescent="0.35">
      <c r="A5" s="1540" t="s">
        <v>379</v>
      </c>
      <c r="B5" s="1537"/>
      <c r="C5" s="1537"/>
      <c r="D5" s="1541"/>
      <c r="E5" s="1541"/>
      <c r="F5" s="1541"/>
      <c r="G5" s="1539"/>
      <c r="H5" s="1539"/>
      <c r="I5" s="1542"/>
      <c r="J5" s="1542"/>
      <c r="K5" s="1537" t="s">
        <v>1092</v>
      </c>
      <c r="L5" s="1543"/>
      <c r="M5" s="1556"/>
      <c r="N5" s="1554"/>
      <c r="O5" s="1537"/>
      <c r="P5" s="1537"/>
      <c r="Q5" s="1543"/>
      <c r="R5" s="1543"/>
      <c r="S5" s="1543"/>
      <c r="T5" s="1543"/>
      <c r="U5" s="1537" t="s">
        <v>175</v>
      </c>
      <c r="V5" s="1537"/>
      <c r="W5" s="1554"/>
      <c r="X5" s="1554"/>
      <c r="Y5" s="1537"/>
      <c r="Z5" s="1537"/>
      <c r="AA5" s="2404"/>
      <c r="AB5" s="2404"/>
      <c r="AC5" s="2404"/>
      <c r="AD5" s="2405"/>
    </row>
    <row r="6" spans="1:235" ht="17.149999999999999" customHeight="1" x14ac:dyDescent="0.35">
      <c r="A6" s="1544" t="s">
        <v>1116</v>
      </c>
      <c r="B6" s="1545"/>
      <c r="C6" s="1545"/>
      <c r="D6" s="1546"/>
      <c r="E6" s="1546"/>
      <c r="F6" s="1546"/>
      <c r="G6" s="1534"/>
      <c r="H6" s="1534"/>
      <c r="I6" s="1534"/>
      <c r="J6" s="1534"/>
      <c r="K6" s="1538" t="s">
        <v>1127</v>
      </c>
      <c r="L6" s="1538"/>
      <c r="M6" s="1547"/>
      <c r="N6" s="1555"/>
      <c r="O6" s="1534"/>
      <c r="P6" s="1534"/>
      <c r="Q6" s="1546"/>
      <c r="R6" s="1546"/>
      <c r="S6" s="1546"/>
      <c r="T6" s="1546"/>
      <c r="U6" s="1538" t="s">
        <v>1088</v>
      </c>
      <c r="V6" s="1538"/>
      <c r="W6" s="1538"/>
      <c r="X6" s="1538"/>
      <c r="Y6" s="1534"/>
      <c r="Z6" s="1534"/>
      <c r="AA6" s="2406" t="s">
        <v>1093</v>
      </c>
      <c r="AB6" s="2406"/>
      <c r="AC6" s="2406"/>
      <c r="AD6" s="2407"/>
    </row>
    <row r="7" spans="1:235" ht="17.149999999999999" customHeight="1" x14ac:dyDescent="0.35">
      <c r="A7" s="1548" t="s">
        <v>445</v>
      </c>
      <c r="B7" s="1549"/>
      <c r="C7" s="1549"/>
      <c r="D7" s="1550"/>
      <c r="E7" s="1550"/>
      <c r="F7" s="1550"/>
      <c r="G7" s="1550"/>
      <c r="H7" s="1550"/>
      <c r="I7" s="1551"/>
      <c r="J7" s="1551"/>
      <c r="K7" s="1552"/>
      <c r="L7" s="1553"/>
      <c r="M7" s="1553"/>
      <c r="N7" s="1553"/>
      <c r="O7" s="1553"/>
      <c r="P7" s="1553"/>
      <c r="Q7" s="1553"/>
      <c r="R7" s="1553"/>
      <c r="S7" s="1553"/>
      <c r="T7" s="1553"/>
      <c r="U7" s="1549" t="s">
        <v>1090</v>
      </c>
      <c r="V7" s="1549"/>
      <c r="W7" s="1549"/>
      <c r="X7" s="1549"/>
      <c r="Y7" s="1549"/>
      <c r="Z7" s="1549"/>
      <c r="AA7" s="2408" t="s">
        <v>1093</v>
      </c>
      <c r="AB7" s="2408"/>
      <c r="AC7" s="2408"/>
      <c r="AD7" s="2409"/>
    </row>
    <row r="8" spans="1:235" ht="20.149999999999999" customHeight="1" x14ac:dyDescent="0.35">
      <c r="A8" s="2410" t="s">
        <v>1132</v>
      </c>
      <c r="B8" s="2411"/>
      <c r="C8" s="2411"/>
      <c r="D8" s="2411"/>
      <c r="E8" s="2411"/>
      <c r="F8" s="2411"/>
      <c r="G8" s="2411"/>
      <c r="H8" s="2411"/>
      <c r="I8" s="2411"/>
      <c r="J8" s="2411"/>
      <c r="K8" s="2411"/>
      <c r="L8" s="2411"/>
      <c r="M8" s="2411"/>
      <c r="N8" s="2411"/>
      <c r="O8" s="2411"/>
      <c r="P8" s="2411"/>
      <c r="Q8" s="2411"/>
      <c r="R8" s="2411"/>
      <c r="S8" s="2411"/>
      <c r="T8" s="2411"/>
      <c r="U8" s="2411"/>
      <c r="V8" s="2411"/>
      <c r="W8" s="2411"/>
      <c r="X8" s="2411"/>
      <c r="Y8" s="2411"/>
      <c r="Z8" s="2411"/>
      <c r="AA8" s="2411"/>
      <c r="AB8" s="2411"/>
      <c r="AC8" s="2411"/>
      <c r="AD8" s="2412"/>
    </row>
    <row r="9" spans="1:235" ht="18" customHeight="1" x14ac:dyDescent="0.35">
      <c r="A9" s="2357" t="s">
        <v>1089</v>
      </c>
      <c r="B9" s="2358"/>
      <c r="C9" s="2358"/>
      <c r="D9" s="2358"/>
      <c r="E9" s="2358"/>
      <c r="F9" s="2358"/>
      <c r="G9" s="2358"/>
      <c r="H9" s="2358"/>
      <c r="I9" s="2358"/>
      <c r="J9" s="2358"/>
      <c r="K9" s="2358"/>
      <c r="L9" s="2359"/>
      <c r="M9" s="1557" t="s">
        <v>1103</v>
      </c>
      <c r="N9" s="1597"/>
      <c r="O9" s="1597"/>
      <c r="P9" s="1597"/>
      <c r="Q9" s="1597"/>
      <c r="R9" s="1597"/>
      <c r="S9" s="1597"/>
      <c r="T9" s="1597"/>
      <c r="U9" s="2360" t="s">
        <v>1133</v>
      </c>
      <c r="V9" s="2360"/>
      <c r="W9" s="2360"/>
      <c r="X9" s="2360"/>
      <c r="Y9" s="2360"/>
      <c r="Z9" s="2360"/>
      <c r="AA9" s="2419" t="s">
        <v>125</v>
      </c>
      <c r="AB9" s="2419"/>
      <c r="AC9" s="2420" t="s">
        <v>126</v>
      </c>
      <c r="AD9" s="2421"/>
    </row>
    <row r="10" spans="1:235" ht="18" customHeight="1" x14ac:dyDescent="0.35">
      <c r="A10" s="2361" t="s">
        <v>1117</v>
      </c>
      <c r="B10" s="2362"/>
      <c r="C10" s="2362"/>
      <c r="D10" s="2362"/>
      <c r="E10" s="2362"/>
      <c r="F10" s="2362"/>
      <c r="G10" s="2362"/>
      <c r="H10" s="2362"/>
      <c r="I10" s="2362"/>
      <c r="J10" s="2362"/>
      <c r="K10" s="1598"/>
      <c r="L10" s="1599" t="s">
        <v>538</v>
      </c>
      <c r="M10" s="2357">
        <v>1</v>
      </c>
      <c r="N10" s="2358"/>
      <c r="O10" s="2358"/>
      <c r="P10" s="2366">
        <v>2</v>
      </c>
      <c r="Q10" s="2358"/>
      <c r="R10" s="2358"/>
      <c r="S10" s="2366">
        <v>3</v>
      </c>
      <c r="T10" s="2358"/>
      <c r="U10" s="2358"/>
      <c r="V10" s="2366">
        <v>4</v>
      </c>
      <c r="W10" s="2358"/>
      <c r="X10" s="2358"/>
      <c r="Y10" s="2366">
        <v>5</v>
      </c>
      <c r="Z10" s="2358"/>
      <c r="AA10" s="2358"/>
      <c r="AB10" s="2358">
        <v>6</v>
      </c>
      <c r="AC10" s="2358"/>
      <c r="AD10" s="2359"/>
    </row>
    <row r="11" spans="1:235" s="1535" customFormat="1" ht="17.149999999999999" customHeight="1" x14ac:dyDescent="0.35">
      <c r="A11" s="2371" t="s">
        <v>1123</v>
      </c>
      <c r="B11" s="2372"/>
      <c r="C11" s="2372"/>
      <c r="D11" s="2372"/>
      <c r="E11" s="2372"/>
      <c r="F11" s="2372"/>
      <c r="G11" s="2372"/>
      <c r="H11" s="2372"/>
      <c r="I11" s="2372"/>
      <c r="J11" s="2372"/>
      <c r="K11" s="2372"/>
      <c r="L11" s="2368" t="s">
        <v>360</v>
      </c>
      <c r="M11" s="2363"/>
      <c r="N11" s="2364"/>
      <c r="O11" s="2364"/>
      <c r="P11" s="2364"/>
      <c r="Q11" s="2364"/>
      <c r="R11" s="2364"/>
      <c r="S11" s="2333"/>
      <c r="T11" s="2334"/>
      <c r="U11" s="2367"/>
      <c r="V11" s="2364"/>
      <c r="W11" s="2364"/>
      <c r="X11" s="2364"/>
      <c r="Y11" s="2364"/>
      <c r="Z11" s="2364"/>
      <c r="AA11" s="2364"/>
      <c r="AB11" s="2333"/>
      <c r="AC11" s="2334"/>
      <c r="AD11" s="2335"/>
    </row>
    <row r="12" spans="1:235" s="1535" customFormat="1" ht="17.149999999999999" customHeight="1" x14ac:dyDescent="0.35">
      <c r="A12" s="2373"/>
      <c r="B12" s="2374"/>
      <c r="C12" s="2374"/>
      <c r="D12" s="2374"/>
      <c r="E12" s="2374"/>
      <c r="F12" s="2374"/>
      <c r="G12" s="2374"/>
      <c r="H12" s="2374"/>
      <c r="I12" s="2374"/>
      <c r="J12" s="2374"/>
      <c r="K12" s="2374"/>
      <c r="L12" s="2369"/>
      <c r="M12" s="2365"/>
      <c r="N12" s="2340"/>
      <c r="O12" s="2340"/>
      <c r="P12" s="2340"/>
      <c r="Q12" s="2340"/>
      <c r="R12" s="2340"/>
      <c r="S12" s="2327"/>
      <c r="T12" s="2328"/>
      <c r="U12" s="2329"/>
      <c r="V12" s="2340"/>
      <c r="W12" s="2340"/>
      <c r="X12" s="2340"/>
      <c r="Y12" s="2340"/>
      <c r="Z12" s="2340"/>
      <c r="AA12" s="2340"/>
      <c r="AB12" s="2327"/>
      <c r="AC12" s="2328"/>
      <c r="AD12" s="2336"/>
      <c r="AG12" s="1536"/>
      <c r="AH12" s="1536"/>
      <c r="AI12" s="1536"/>
      <c r="AJ12" s="1536"/>
      <c r="AK12"/>
      <c r="AL12" s="1532"/>
      <c r="AM12" s="2356"/>
      <c r="AN12" s="2356"/>
    </row>
    <row r="13" spans="1:235" s="1535" customFormat="1" ht="17.149999999999999" customHeight="1" x14ac:dyDescent="0.35">
      <c r="A13" s="2373"/>
      <c r="B13" s="2374"/>
      <c r="C13" s="2374"/>
      <c r="D13" s="2374"/>
      <c r="E13" s="2374"/>
      <c r="F13" s="2374"/>
      <c r="G13" s="2374"/>
      <c r="H13" s="2374"/>
      <c r="I13" s="2374"/>
      <c r="J13" s="2374"/>
      <c r="K13" s="2374"/>
      <c r="L13" s="2369"/>
      <c r="M13" s="2365"/>
      <c r="N13" s="2340"/>
      <c r="O13" s="2340"/>
      <c r="P13" s="2340"/>
      <c r="Q13" s="2340"/>
      <c r="R13" s="2340"/>
      <c r="S13" s="2327"/>
      <c r="T13" s="2328"/>
      <c r="U13" s="2329"/>
      <c r="V13" s="2340"/>
      <c r="W13" s="2340"/>
      <c r="X13" s="2340"/>
      <c r="Y13" s="2340"/>
      <c r="Z13" s="2340"/>
      <c r="AA13" s="2340"/>
      <c r="AB13" s="2327"/>
      <c r="AC13" s="2328"/>
      <c r="AD13" s="2336"/>
    </row>
    <row r="14" spans="1:235" s="1535" customFormat="1" ht="17.149999999999999" customHeight="1" x14ac:dyDescent="0.35">
      <c r="A14" s="2322"/>
      <c r="B14" s="2323"/>
      <c r="C14" s="2323"/>
      <c r="D14" s="2323"/>
      <c r="E14" s="2323"/>
      <c r="F14" s="2323"/>
      <c r="G14" s="2323"/>
      <c r="H14" s="2323"/>
      <c r="I14" s="2323"/>
      <c r="J14" s="2323"/>
      <c r="K14" s="2323"/>
      <c r="L14" s="2370"/>
      <c r="M14" s="2341"/>
      <c r="N14" s="2342"/>
      <c r="O14" s="2342"/>
      <c r="P14" s="2342"/>
      <c r="Q14" s="2342"/>
      <c r="R14" s="2342"/>
      <c r="S14" s="2330"/>
      <c r="T14" s="2331"/>
      <c r="U14" s="2332"/>
      <c r="V14" s="2342"/>
      <c r="W14" s="2342"/>
      <c r="X14" s="2342"/>
      <c r="Y14" s="2342"/>
      <c r="Z14" s="2342"/>
      <c r="AA14" s="2342"/>
      <c r="AB14" s="2330"/>
      <c r="AC14" s="2331"/>
      <c r="AD14" s="2337"/>
      <c r="AG14" s="1536"/>
      <c r="AH14" s="1536"/>
      <c r="AI14" s="1536"/>
      <c r="AJ14" s="1536"/>
      <c r="AK14"/>
      <c r="AL14" s="1532"/>
      <c r="AM14" s="2356"/>
      <c r="AN14" s="2356"/>
    </row>
    <row r="15" spans="1:235" ht="30" customHeight="1" x14ac:dyDescent="0.35">
      <c r="A15" s="2410" t="s">
        <v>1100</v>
      </c>
      <c r="B15" s="2411"/>
      <c r="C15" s="2411"/>
      <c r="D15" s="2411"/>
      <c r="E15" s="2411"/>
      <c r="F15" s="2411"/>
      <c r="G15" s="2411"/>
      <c r="H15" s="2411"/>
      <c r="I15" s="2411"/>
      <c r="J15" s="2411"/>
      <c r="K15" s="2411"/>
      <c r="L15" s="2411"/>
      <c r="M15" s="2411"/>
      <c r="N15" s="2411"/>
      <c r="O15" s="2411"/>
      <c r="P15" s="2411"/>
      <c r="Q15" s="2411"/>
      <c r="R15" s="2411"/>
      <c r="S15" s="2411"/>
      <c r="T15" s="2411"/>
      <c r="U15" s="2411"/>
      <c r="V15" s="2411"/>
      <c r="W15" s="2411"/>
      <c r="X15" s="2411"/>
      <c r="Y15" s="2411"/>
      <c r="Z15" s="2411"/>
      <c r="AA15" s="2411"/>
      <c r="AB15" s="2411"/>
      <c r="AC15" s="2411"/>
      <c r="AD15" s="2412"/>
    </row>
    <row r="16" spans="1:235" ht="18" customHeight="1" x14ac:dyDescent="0.35">
      <c r="A16" s="2357" t="s">
        <v>1089</v>
      </c>
      <c r="B16" s="2358"/>
      <c r="C16" s="2358"/>
      <c r="D16" s="2358"/>
      <c r="E16" s="2358"/>
      <c r="F16" s="2358"/>
      <c r="G16" s="2358"/>
      <c r="H16" s="2358"/>
      <c r="I16" s="2358"/>
      <c r="J16" s="2358"/>
      <c r="K16" s="2358"/>
      <c r="L16" s="2359"/>
      <c r="M16" s="1600" t="s">
        <v>1101</v>
      </c>
      <c r="N16" s="1600"/>
      <c r="O16" s="1601"/>
      <c r="P16" s="1601"/>
      <c r="Q16" s="1558"/>
      <c r="R16" s="1558"/>
      <c r="S16" s="1559"/>
      <c r="T16" s="1559" t="s">
        <v>1102</v>
      </c>
      <c r="U16" s="1559"/>
      <c r="V16" s="1559"/>
      <c r="W16" s="1558"/>
      <c r="X16" s="1558"/>
      <c r="Y16" s="1558"/>
      <c r="Z16" s="1558"/>
      <c r="AA16" s="1558"/>
      <c r="AB16" s="1558"/>
      <c r="AC16" s="1597"/>
      <c r="AD16" s="1602"/>
    </row>
    <row r="17" spans="1:30" ht="18" customHeight="1" x14ac:dyDescent="0.35">
      <c r="A17" s="2414"/>
      <c r="B17" s="2415"/>
      <c r="C17" s="2415"/>
      <c r="D17" s="2415"/>
      <c r="E17" s="2415"/>
      <c r="F17" s="2415"/>
      <c r="G17" s="2415"/>
      <c r="H17" s="2415"/>
      <c r="I17" s="2415"/>
      <c r="J17" s="2415"/>
      <c r="K17" s="2415"/>
      <c r="L17" s="2415"/>
      <c r="M17" s="1560" t="s">
        <v>1103</v>
      </c>
      <c r="N17" s="1561"/>
      <c r="O17" s="1561"/>
      <c r="P17" s="1562"/>
      <c r="Q17" s="1563"/>
      <c r="R17" s="1563"/>
      <c r="S17" s="1564"/>
      <c r="T17" s="1565" t="s">
        <v>1121</v>
      </c>
      <c r="U17" s="1565"/>
      <c r="V17" s="1565"/>
      <c r="W17" s="1565"/>
      <c r="X17" s="1566"/>
      <c r="Y17" s="1566"/>
      <c r="Z17" s="1566"/>
      <c r="AA17" s="1566"/>
      <c r="AB17" s="1566"/>
      <c r="AC17" s="1566"/>
      <c r="AD17" s="1603"/>
    </row>
    <row r="18" spans="1:30" ht="18" customHeight="1" x14ac:dyDescent="0.35">
      <c r="A18" s="2416"/>
      <c r="B18" s="2417"/>
      <c r="C18" s="2417"/>
      <c r="D18" s="2417"/>
      <c r="E18" s="2417"/>
      <c r="F18" s="2417"/>
      <c r="G18" s="2417"/>
      <c r="H18" s="2417"/>
      <c r="I18" s="2417"/>
      <c r="J18" s="2417"/>
      <c r="K18" s="2417"/>
      <c r="L18" s="2418"/>
      <c r="M18" s="1565" t="s">
        <v>1108</v>
      </c>
      <c r="N18" s="1604"/>
      <c r="O18" s="1604"/>
      <c r="P18" s="1604"/>
      <c r="Q18" s="1604"/>
      <c r="R18" s="1604"/>
      <c r="S18" s="1604"/>
      <c r="T18" s="1604"/>
      <c r="U18" s="1604"/>
      <c r="V18" s="1604"/>
      <c r="W18" s="1604"/>
      <c r="X18" s="1604"/>
      <c r="Y18" s="1604"/>
      <c r="Z18" s="1604"/>
      <c r="AA18" s="1565"/>
      <c r="AB18" s="1565"/>
      <c r="AC18" s="1565"/>
      <c r="AD18" s="1603"/>
    </row>
    <row r="19" spans="1:30" ht="18" customHeight="1" x14ac:dyDescent="0.35">
      <c r="A19" s="2343" t="s">
        <v>950</v>
      </c>
      <c r="B19" s="2344"/>
      <c r="C19" s="2344"/>
      <c r="D19" s="2344"/>
      <c r="E19" s="2344"/>
      <c r="F19" s="2344"/>
      <c r="G19" s="2344"/>
      <c r="H19" s="2344"/>
      <c r="I19" s="2344"/>
      <c r="J19" s="2344"/>
      <c r="K19" s="2344"/>
      <c r="L19" s="2345"/>
      <c r="M19" s="2346" t="s">
        <v>1125</v>
      </c>
      <c r="N19" s="2347"/>
      <c r="O19" s="2347"/>
      <c r="P19" s="1567" t="s">
        <v>952</v>
      </c>
      <c r="Q19" s="2347"/>
      <c r="R19" s="2347"/>
      <c r="S19" s="2347"/>
      <c r="T19" s="2347"/>
      <c r="U19" s="2347"/>
      <c r="V19" s="2348" t="s">
        <v>1126</v>
      </c>
      <c r="W19" s="2348"/>
      <c r="X19" s="2348"/>
      <c r="Y19" s="1567" t="s">
        <v>952</v>
      </c>
      <c r="Z19" s="1567"/>
      <c r="AA19" s="1567"/>
      <c r="AB19" s="1567"/>
      <c r="AC19" s="1567"/>
      <c r="AD19" s="1568"/>
    </row>
    <row r="20" spans="1:30" s="1535" customFormat="1" ht="25" customHeight="1" x14ac:dyDescent="0.35">
      <c r="A20" s="2361" t="s">
        <v>1117</v>
      </c>
      <c r="B20" s="2362"/>
      <c r="C20" s="2362"/>
      <c r="D20" s="2362"/>
      <c r="E20" s="2362"/>
      <c r="F20" s="2362"/>
      <c r="G20" s="2362"/>
      <c r="H20" s="2362"/>
      <c r="I20" s="2362"/>
      <c r="J20" s="2362"/>
      <c r="K20" s="1598"/>
      <c r="L20" s="1599" t="s">
        <v>538</v>
      </c>
      <c r="M20" s="2413">
        <v>1</v>
      </c>
      <c r="N20" s="2350"/>
      <c r="O20" s="2350"/>
      <c r="P20" s="2349">
        <v>2</v>
      </c>
      <c r="Q20" s="2352"/>
      <c r="R20" s="2352"/>
      <c r="S20" s="2353">
        <v>3</v>
      </c>
      <c r="T20" s="2352"/>
      <c r="U20" s="2352"/>
      <c r="V20" s="2349">
        <v>4</v>
      </c>
      <c r="W20" s="2350"/>
      <c r="X20" s="2350"/>
      <c r="Y20" s="2349">
        <v>5</v>
      </c>
      <c r="Z20" s="2350"/>
      <c r="AA20" s="2350"/>
      <c r="AB20" s="2349">
        <v>6</v>
      </c>
      <c r="AC20" s="2350"/>
      <c r="AD20" s="2380"/>
    </row>
    <row r="21" spans="1:30" s="1535" customFormat="1" ht="17.149999999999999" customHeight="1" x14ac:dyDescent="0.35">
      <c r="A21" s="2371" t="s">
        <v>351</v>
      </c>
      <c r="B21" s="2372"/>
      <c r="C21" s="2372"/>
      <c r="D21" s="2372"/>
      <c r="E21" s="2372"/>
      <c r="F21" s="2372"/>
      <c r="G21" s="2372"/>
      <c r="H21" s="2372"/>
      <c r="I21" s="2372"/>
      <c r="J21" s="2372"/>
      <c r="K21" s="2378"/>
      <c r="L21" s="2368" t="s">
        <v>360</v>
      </c>
      <c r="M21" s="2325"/>
      <c r="N21" s="2326"/>
      <c r="O21" s="2326"/>
      <c r="P21" s="2326"/>
      <c r="Q21" s="2326"/>
      <c r="R21" s="2326"/>
      <c r="S21" s="2326"/>
      <c r="T21" s="2326"/>
      <c r="U21" s="2326"/>
      <c r="V21" s="2326"/>
      <c r="W21" s="2326"/>
      <c r="X21" s="2326"/>
      <c r="Y21" s="2326"/>
      <c r="Z21" s="2326"/>
      <c r="AA21" s="2326"/>
      <c r="AB21" s="2326"/>
      <c r="AC21" s="2326"/>
      <c r="AD21" s="2338"/>
    </row>
    <row r="22" spans="1:30" s="1535" customFormat="1" ht="17.149999999999999" customHeight="1" x14ac:dyDescent="0.35">
      <c r="A22" s="2376"/>
      <c r="B22" s="2377"/>
      <c r="C22" s="2377"/>
      <c r="D22" s="2377"/>
      <c r="E22" s="2377"/>
      <c r="F22" s="2377"/>
      <c r="G22" s="2377"/>
      <c r="H22" s="2377"/>
      <c r="I22" s="2377"/>
      <c r="J22" s="2377"/>
      <c r="K22" s="2379"/>
      <c r="L22" s="2375"/>
      <c r="M22" s="2325"/>
      <c r="N22" s="2326"/>
      <c r="O22" s="2326"/>
      <c r="P22" s="2326"/>
      <c r="Q22" s="2326"/>
      <c r="R22" s="2326"/>
      <c r="S22" s="2326"/>
      <c r="T22" s="2326"/>
      <c r="U22" s="2326"/>
      <c r="V22" s="2326"/>
      <c r="W22" s="2326"/>
      <c r="X22" s="2326"/>
      <c r="Y22" s="2326"/>
      <c r="Z22" s="2326"/>
      <c r="AA22" s="2326"/>
      <c r="AB22" s="2326"/>
      <c r="AC22" s="2326"/>
      <c r="AD22" s="2338"/>
    </row>
    <row r="23" spans="1:30" ht="25" customHeight="1" x14ac:dyDescent="0.35">
      <c r="A23" s="2354" t="s">
        <v>1104</v>
      </c>
      <c r="B23" s="2355"/>
      <c r="C23" s="2355"/>
      <c r="D23" s="2355"/>
      <c r="E23" s="2355"/>
      <c r="F23" s="2355"/>
      <c r="G23" s="2355"/>
      <c r="H23" s="2355"/>
      <c r="I23" s="2355"/>
      <c r="J23" s="2355"/>
      <c r="K23" s="1605"/>
      <c r="L23" s="1569" t="s">
        <v>1091</v>
      </c>
      <c r="M23" s="2325"/>
      <c r="N23" s="2326"/>
      <c r="O23" s="2326"/>
      <c r="P23" s="2326"/>
      <c r="Q23" s="2326"/>
      <c r="R23" s="2326"/>
      <c r="S23" s="2326"/>
      <c r="T23" s="2326"/>
      <c r="U23" s="2326"/>
      <c r="V23" s="2326"/>
      <c r="W23" s="2326"/>
      <c r="X23" s="2326"/>
      <c r="Y23" s="2326"/>
      <c r="Z23" s="2326"/>
      <c r="AA23" s="2326"/>
      <c r="AB23" s="2326"/>
      <c r="AC23" s="2326"/>
      <c r="AD23" s="2338"/>
    </row>
    <row r="24" spans="1:30" ht="25" customHeight="1" x14ac:dyDescent="0.35">
      <c r="A24" s="2354" t="s">
        <v>1105</v>
      </c>
      <c r="B24" s="2355"/>
      <c r="C24" s="2355"/>
      <c r="D24" s="2355"/>
      <c r="E24" s="2355"/>
      <c r="F24" s="2355"/>
      <c r="G24" s="2355"/>
      <c r="H24" s="2355"/>
      <c r="I24" s="2355"/>
      <c r="J24" s="2355"/>
      <c r="K24" s="1605"/>
      <c r="L24" s="1569" t="s">
        <v>835</v>
      </c>
      <c r="M24" s="2325"/>
      <c r="N24" s="2326"/>
      <c r="O24" s="2326"/>
      <c r="P24" s="2326"/>
      <c r="Q24" s="2326"/>
      <c r="R24" s="2326"/>
      <c r="S24" s="2326"/>
      <c r="T24" s="2326"/>
      <c r="U24" s="2326"/>
      <c r="V24" s="2326"/>
      <c r="W24" s="2326"/>
      <c r="X24" s="2326"/>
      <c r="Y24" s="2326"/>
      <c r="Z24" s="2326"/>
      <c r="AA24" s="2326"/>
      <c r="AB24" s="2326"/>
      <c r="AC24" s="2326"/>
      <c r="AD24" s="2338"/>
    </row>
    <row r="25" spans="1:30" ht="25" customHeight="1" x14ac:dyDescent="0.35">
      <c r="A25" s="2354" t="s">
        <v>1106</v>
      </c>
      <c r="B25" s="2355"/>
      <c r="C25" s="2355"/>
      <c r="D25" s="2355"/>
      <c r="E25" s="2355"/>
      <c r="F25" s="2355"/>
      <c r="G25" s="2355"/>
      <c r="H25" s="2355"/>
      <c r="I25" s="2355"/>
      <c r="J25" s="2355"/>
      <c r="K25" s="1605"/>
      <c r="L25" s="1569" t="s">
        <v>1091</v>
      </c>
      <c r="M25" s="2325"/>
      <c r="N25" s="2326"/>
      <c r="O25" s="2326"/>
      <c r="P25" s="2326"/>
      <c r="Q25" s="2326"/>
      <c r="R25" s="2326"/>
      <c r="S25" s="2326"/>
      <c r="T25" s="2326"/>
      <c r="U25" s="2326"/>
      <c r="V25" s="2326"/>
      <c r="W25" s="2326"/>
      <c r="X25" s="2326"/>
      <c r="Y25" s="2326"/>
      <c r="Z25" s="2326"/>
      <c r="AA25" s="2326"/>
      <c r="AB25" s="2326"/>
      <c r="AC25" s="2326"/>
      <c r="AD25" s="2338"/>
    </row>
    <row r="26" spans="1:30" ht="40.5" customHeight="1" x14ac:dyDescent="0.35">
      <c r="A26" s="2301" t="s">
        <v>1107</v>
      </c>
      <c r="B26" s="2302"/>
      <c r="C26" s="2302"/>
      <c r="D26" s="2302"/>
      <c r="E26" s="2302"/>
      <c r="F26" s="2302"/>
      <c r="G26" s="2302"/>
      <c r="H26" s="2302"/>
      <c r="I26" s="2302"/>
      <c r="J26" s="2302"/>
      <c r="K26" s="1606"/>
      <c r="L26" s="1570" t="s">
        <v>1091</v>
      </c>
      <c r="M26" s="2351"/>
      <c r="N26" s="2324"/>
      <c r="O26" s="2324"/>
      <c r="P26" s="2324"/>
      <c r="Q26" s="2324"/>
      <c r="R26" s="2324"/>
      <c r="S26" s="2324"/>
      <c r="T26" s="2324"/>
      <c r="U26" s="2324"/>
      <c r="V26" s="2324"/>
      <c r="W26" s="2324"/>
      <c r="X26" s="2324"/>
      <c r="Y26" s="2324"/>
      <c r="Z26" s="2324"/>
      <c r="AA26" s="2324"/>
      <c r="AB26" s="2324"/>
      <c r="AC26" s="2324"/>
      <c r="AD26" s="2339"/>
    </row>
    <row r="27" spans="1:30" ht="30" customHeight="1" x14ac:dyDescent="0.35">
      <c r="A27" s="2429" t="s">
        <v>1114</v>
      </c>
      <c r="B27" s="2430"/>
      <c r="C27" s="2430"/>
      <c r="D27" s="2430"/>
      <c r="E27" s="2430"/>
      <c r="F27" s="2430"/>
      <c r="G27" s="2430"/>
      <c r="H27" s="2430"/>
      <c r="I27" s="2430"/>
      <c r="J27" s="2430"/>
      <c r="K27" s="2430"/>
      <c r="L27" s="2430"/>
      <c r="M27" s="2430"/>
      <c r="N27" s="2430"/>
      <c r="O27" s="2430"/>
      <c r="P27" s="2430"/>
      <c r="Q27" s="2430"/>
      <c r="R27" s="2430"/>
      <c r="S27" s="2430"/>
      <c r="T27" s="2430"/>
      <c r="U27" s="2430"/>
      <c r="V27" s="2430"/>
      <c r="W27" s="2430"/>
      <c r="X27" s="2430"/>
      <c r="Y27" s="2430"/>
      <c r="Z27" s="2430"/>
      <c r="AA27" s="2430"/>
      <c r="AB27" s="2430"/>
      <c r="AC27" s="2430"/>
      <c r="AD27" s="2431"/>
    </row>
    <row r="28" spans="1:30" ht="16" customHeight="1" x14ac:dyDescent="0.35">
      <c r="A28" s="2312" t="s">
        <v>1089</v>
      </c>
      <c r="B28" s="2313"/>
      <c r="C28" s="2313"/>
      <c r="D28" s="2313"/>
      <c r="E28" s="2313"/>
      <c r="F28" s="2313"/>
      <c r="G28" s="2313"/>
      <c r="H28" s="2313"/>
      <c r="I28" s="2313"/>
      <c r="J28" s="2313"/>
      <c r="K28" s="2313"/>
      <c r="L28" s="2314"/>
      <c r="M28" s="1607" t="s">
        <v>1118</v>
      </c>
      <c r="N28" s="1608"/>
      <c r="O28" s="1608"/>
      <c r="P28" s="1608"/>
      <c r="Q28" s="1608"/>
      <c r="R28" s="1609"/>
      <c r="S28" s="1609"/>
      <c r="T28" s="1609"/>
      <c r="U28" s="1609"/>
      <c r="V28" s="2381" t="s">
        <v>1109</v>
      </c>
      <c r="W28" s="2381"/>
      <c r="X28" s="2381"/>
      <c r="Y28" s="2382"/>
      <c r="Z28" s="2382"/>
      <c r="AA28" s="2382"/>
      <c r="AB28" s="2382"/>
      <c r="AC28" s="2382"/>
      <c r="AD28" s="2383"/>
    </row>
    <row r="29" spans="1:30" ht="16" customHeight="1" x14ac:dyDescent="0.35">
      <c r="A29" s="2315"/>
      <c r="B29" s="2316"/>
      <c r="C29" s="2316"/>
      <c r="D29" s="2316"/>
      <c r="E29" s="2316"/>
      <c r="F29" s="2316"/>
      <c r="G29" s="2316"/>
      <c r="H29" s="2316"/>
      <c r="I29" s="2316"/>
      <c r="J29" s="2316"/>
      <c r="K29" s="2316"/>
      <c r="L29" s="2317"/>
      <c r="M29" s="2318" t="s">
        <v>1121</v>
      </c>
      <c r="N29" s="2318"/>
      <c r="O29" s="2318"/>
      <c r="P29" s="2318"/>
      <c r="Q29" s="2318"/>
      <c r="R29" s="2318"/>
      <c r="S29" s="2318"/>
      <c r="T29" s="2318"/>
      <c r="U29" s="2318"/>
      <c r="V29" s="1571" t="s">
        <v>1131</v>
      </c>
      <c r="W29" s="1571"/>
      <c r="X29" s="1571"/>
      <c r="Y29" s="1610"/>
      <c r="Z29" s="1610"/>
      <c r="AA29" s="1610"/>
      <c r="AB29" s="1610"/>
      <c r="AC29" s="1610"/>
      <c r="AD29" s="1611"/>
    </row>
    <row r="30" spans="1:30" ht="16" customHeight="1" x14ac:dyDescent="0.35">
      <c r="A30" s="2319" t="s">
        <v>1112</v>
      </c>
      <c r="B30" s="2319"/>
      <c r="C30" s="2319"/>
      <c r="D30" s="2319"/>
      <c r="E30" s="2319"/>
      <c r="F30" s="2319"/>
      <c r="G30" s="2319"/>
      <c r="H30" s="2319"/>
      <c r="I30" s="2319"/>
      <c r="J30" s="2319"/>
      <c r="K30" s="2319"/>
      <c r="L30" s="2320"/>
      <c r="M30" s="2321" t="s">
        <v>1129</v>
      </c>
      <c r="N30" s="2300"/>
      <c r="O30" s="2300"/>
      <c r="P30" s="2300"/>
      <c r="Q30" s="2300"/>
      <c r="R30" s="1572" t="s">
        <v>952</v>
      </c>
      <c r="S30" s="1572"/>
      <c r="T30" s="1573"/>
      <c r="U30" s="1572"/>
      <c r="V30" s="2300" t="s">
        <v>1124</v>
      </c>
      <c r="W30" s="2300"/>
      <c r="X30" s="2300"/>
      <c r="Y30" s="2300"/>
      <c r="Z30" s="2300"/>
      <c r="AA30" s="1572" t="s">
        <v>87</v>
      </c>
      <c r="AB30" s="1572"/>
      <c r="AC30" s="1572"/>
      <c r="AD30" s="1574"/>
    </row>
    <row r="31" spans="1:30" ht="16" customHeight="1" x14ac:dyDescent="0.35">
      <c r="A31" s="2319" t="s">
        <v>1115</v>
      </c>
      <c r="B31" s="2319"/>
      <c r="C31" s="2319"/>
      <c r="D31" s="2319"/>
      <c r="E31" s="2319"/>
      <c r="F31" s="2319"/>
      <c r="G31" s="2319"/>
      <c r="H31" s="2319"/>
      <c r="I31" s="2319"/>
      <c r="J31" s="2319"/>
      <c r="K31" s="2319"/>
      <c r="L31" s="2319"/>
      <c r="M31" s="2322" t="s">
        <v>1129</v>
      </c>
      <c r="N31" s="2323"/>
      <c r="O31" s="2323"/>
      <c r="P31" s="2323"/>
      <c r="Q31" s="2323"/>
      <c r="R31" s="1575" t="s">
        <v>952</v>
      </c>
      <c r="S31" s="1575"/>
      <c r="T31" s="1575"/>
      <c r="U31" s="1575"/>
      <c r="V31" s="1575"/>
      <c r="W31" s="1575"/>
      <c r="X31" s="1575"/>
      <c r="Y31" s="1575"/>
      <c r="Z31" s="1575"/>
      <c r="AA31" s="1575"/>
      <c r="AB31" s="1575"/>
      <c r="AC31" s="1575"/>
      <c r="AD31" s="1576"/>
    </row>
    <row r="32" spans="1:30" ht="18" customHeight="1" x14ac:dyDescent="0.35">
      <c r="A32" s="2427" t="s">
        <v>1111</v>
      </c>
      <c r="B32" s="2360"/>
      <c r="C32" s="2360"/>
      <c r="D32" s="2360"/>
      <c r="E32" s="2360"/>
      <c r="F32" s="2360"/>
      <c r="G32" s="2360"/>
      <c r="H32" s="2360"/>
      <c r="I32" s="2360"/>
      <c r="J32" s="2360"/>
      <c r="K32" s="2360"/>
      <c r="L32" s="2360"/>
      <c r="M32" s="2360"/>
      <c r="N32" s="2360"/>
      <c r="O32" s="2360"/>
      <c r="P32" s="2360"/>
      <c r="Q32" s="2360"/>
      <c r="R32" s="2360"/>
      <c r="S32" s="2360"/>
      <c r="T32" s="2360"/>
      <c r="U32" s="2360"/>
      <c r="V32" s="2360"/>
      <c r="W32" s="2360"/>
      <c r="X32" s="2360"/>
      <c r="Y32" s="2360"/>
      <c r="Z32" s="2360"/>
      <c r="AA32" s="2360"/>
      <c r="AB32" s="2360"/>
      <c r="AC32" s="2360"/>
      <c r="AD32" s="2428"/>
    </row>
    <row r="33" spans="1:30" ht="23.15" customHeight="1" x14ac:dyDescent="0.35">
      <c r="A33" s="1577" t="s">
        <v>1117</v>
      </c>
      <c r="B33" s="1578"/>
      <c r="C33" s="1578"/>
      <c r="D33" s="1578"/>
      <c r="E33" s="1578"/>
      <c r="F33" s="1578"/>
      <c r="G33" s="1578"/>
      <c r="H33" s="1578"/>
      <c r="I33" s="1578"/>
      <c r="J33" s="1578"/>
      <c r="K33" s="1578"/>
      <c r="L33" s="1579" t="s">
        <v>538</v>
      </c>
      <c r="M33" s="2443"/>
      <c r="N33" s="2433"/>
      <c r="O33" s="2433"/>
      <c r="P33" s="2433"/>
      <c r="Q33" s="2433"/>
      <c r="R33" s="2433"/>
      <c r="S33" s="2432"/>
      <c r="T33" s="2433"/>
      <c r="U33" s="2433"/>
      <c r="V33" s="2433"/>
      <c r="W33" s="2433"/>
      <c r="X33" s="2434"/>
      <c r="Y33" s="2384"/>
      <c r="Z33" s="2385"/>
      <c r="AA33" s="2385"/>
      <c r="AB33" s="2385"/>
      <c r="AC33" s="2385"/>
      <c r="AD33" s="2386"/>
    </row>
    <row r="34" spans="1:30" ht="23.15" customHeight="1" x14ac:dyDescent="0.35">
      <c r="A34" s="1580" t="s">
        <v>1096</v>
      </c>
      <c r="B34" s="1581"/>
      <c r="C34" s="1581"/>
      <c r="D34" s="1581"/>
      <c r="E34" s="1581"/>
      <c r="F34" s="1581"/>
      <c r="G34" s="1581"/>
      <c r="H34" s="1581"/>
      <c r="I34" s="1581"/>
      <c r="J34" s="1581"/>
      <c r="K34" s="1581"/>
      <c r="L34" s="1582" t="s">
        <v>1094</v>
      </c>
      <c r="M34" s="2444"/>
      <c r="N34" s="2436"/>
      <c r="O34" s="2436"/>
      <c r="P34" s="2436"/>
      <c r="Q34" s="2436"/>
      <c r="R34" s="2436"/>
      <c r="S34" s="2435"/>
      <c r="T34" s="2436"/>
      <c r="U34" s="2436"/>
      <c r="V34" s="2436"/>
      <c r="W34" s="2436"/>
      <c r="X34" s="2437"/>
      <c r="Y34" s="2435"/>
      <c r="Z34" s="2436"/>
      <c r="AA34" s="2436"/>
      <c r="AB34" s="2436"/>
      <c r="AC34" s="2436"/>
      <c r="AD34" s="2455"/>
    </row>
    <row r="35" spans="1:30" ht="18" customHeight="1" x14ac:dyDescent="0.35">
      <c r="A35" s="2427" t="s">
        <v>1110</v>
      </c>
      <c r="B35" s="2360"/>
      <c r="C35" s="2360"/>
      <c r="D35" s="2360"/>
      <c r="E35" s="2360"/>
      <c r="F35" s="2360"/>
      <c r="G35" s="2360"/>
      <c r="H35" s="2360"/>
      <c r="I35" s="2360"/>
      <c r="J35" s="2360"/>
      <c r="K35" s="2360"/>
      <c r="L35" s="2360"/>
      <c r="M35" s="2360"/>
      <c r="N35" s="2360"/>
      <c r="O35" s="2360"/>
      <c r="P35" s="2360"/>
      <c r="Q35" s="2360"/>
      <c r="R35" s="2360"/>
      <c r="S35" s="2360"/>
      <c r="T35" s="2360"/>
      <c r="U35" s="2360"/>
      <c r="V35" s="2360"/>
      <c r="W35" s="2360"/>
      <c r="X35" s="2360"/>
      <c r="Y35" s="2360"/>
      <c r="Z35" s="2360"/>
      <c r="AA35" s="2360"/>
      <c r="AB35" s="2360"/>
      <c r="AC35" s="2360"/>
      <c r="AD35" s="2428"/>
    </row>
    <row r="36" spans="1:30" ht="23.15" customHeight="1" x14ac:dyDescent="0.35">
      <c r="A36" s="1583" t="s">
        <v>1117</v>
      </c>
      <c r="B36" s="1584"/>
      <c r="C36" s="1584"/>
      <c r="D36" s="1584"/>
      <c r="E36" s="1584"/>
      <c r="F36" s="1584"/>
      <c r="G36" s="1584"/>
      <c r="H36" s="1584"/>
      <c r="I36" s="1584"/>
      <c r="J36" s="1584"/>
      <c r="K36" s="1584"/>
      <c r="L36" s="1585" t="s">
        <v>538</v>
      </c>
      <c r="M36" s="2445"/>
      <c r="N36" s="2385"/>
      <c r="O36" s="2385"/>
      <c r="P36" s="2385"/>
      <c r="Q36" s="2385"/>
      <c r="R36" s="2385"/>
      <c r="S36" s="2384"/>
      <c r="T36" s="2385"/>
      <c r="U36" s="2385"/>
      <c r="V36" s="2385"/>
      <c r="W36" s="2385"/>
      <c r="X36" s="2438"/>
      <c r="Y36" s="2384"/>
      <c r="Z36" s="2385"/>
      <c r="AA36" s="2385"/>
      <c r="AB36" s="2385"/>
      <c r="AC36" s="2385"/>
      <c r="AD36" s="2386"/>
    </row>
    <row r="37" spans="1:30" ht="23.15" customHeight="1" x14ac:dyDescent="0.35">
      <c r="A37" s="1586" t="s">
        <v>1096</v>
      </c>
      <c r="B37" s="1587"/>
      <c r="C37" s="1587"/>
      <c r="D37" s="1587"/>
      <c r="E37" s="1587"/>
      <c r="F37" s="1587"/>
      <c r="G37" s="1587"/>
      <c r="H37" s="1587"/>
      <c r="I37" s="1587"/>
      <c r="J37" s="1587"/>
      <c r="K37" s="1587"/>
      <c r="L37" s="1588" t="s">
        <v>1094</v>
      </c>
      <c r="M37" s="2439"/>
      <c r="N37" s="2440"/>
      <c r="O37" s="2440"/>
      <c r="P37" s="2440"/>
      <c r="Q37" s="2440"/>
      <c r="R37" s="2440"/>
      <c r="S37" s="2441"/>
      <c r="T37" s="2440"/>
      <c r="U37" s="2440"/>
      <c r="V37" s="2440"/>
      <c r="W37" s="2440"/>
      <c r="X37" s="2442"/>
      <c r="Y37" s="2435"/>
      <c r="Z37" s="2436"/>
      <c r="AA37" s="2436"/>
      <c r="AB37" s="2436"/>
      <c r="AC37" s="2436"/>
      <c r="AD37" s="2455"/>
    </row>
    <row r="38" spans="1:30" ht="50.15" customHeight="1" x14ac:dyDescent="0.35">
      <c r="A38" s="1589" t="s">
        <v>1122</v>
      </c>
      <c r="B38" s="1572"/>
      <c r="C38" s="1572"/>
      <c r="D38" s="1572"/>
      <c r="E38" s="1572"/>
      <c r="F38" s="1572"/>
      <c r="G38" s="1572"/>
      <c r="H38" s="1572"/>
      <c r="I38" s="1572"/>
      <c r="J38" s="1572"/>
      <c r="K38" s="1572"/>
      <c r="L38" s="1572"/>
      <c r="M38" s="1590"/>
      <c r="N38" s="1590"/>
      <c r="O38" s="1590"/>
      <c r="P38" s="1590"/>
      <c r="Q38" s="1590"/>
      <c r="R38" s="1590"/>
      <c r="S38" s="1590"/>
      <c r="T38" s="1590"/>
      <c r="U38" s="1590"/>
      <c r="V38" s="1590"/>
      <c r="W38" s="1590"/>
      <c r="X38" s="1590"/>
      <c r="Y38" s="1590"/>
      <c r="Z38" s="1590"/>
      <c r="AA38" s="1590"/>
      <c r="AB38" s="1590"/>
      <c r="AC38" s="1590"/>
      <c r="AD38" s="1591"/>
    </row>
    <row r="39" spans="1:30" ht="12" customHeight="1" x14ac:dyDescent="0.35">
      <c r="A39" s="2303" t="s">
        <v>1113</v>
      </c>
      <c r="B39" s="2304"/>
      <c r="C39" s="2304"/>
      <c r="D39" s="2304"/>
      <c r="E39" s="2304"/>
      <c r="F39" s="2304"/>
      <c r="G39" s="2304"/>
      <c r="H39" s="2304"/>
      <c r="I39" s="2304"/>
      <c r="J39" s="2304"/>
      <c r="K39" s="2304"/>
      <c r="L39" s="2305"/>
      <c r="M39" s="2303" t="s">
        <v>1119</v>
      </c>
      <c r="N39" s="2304"/>
      <c r="O39" s="2304"/>
      <c r="P39" s="2304"/>
      <c r="Q39" s="2304"/>
      <c r="R39" s="2304"/>
      <c r="S39" s="2304"/>
      <c r="T39" s="2305"/>
      <c r="U39" s="2303" t="s">
        <v>308</v>
      </c>
      <c r="V39" s="2304"/>
      <c r="W39" s="2304"/>
      <c r="X39" s="2304"/>
      <c r="Y39" s="2304"/>
      <c r="Z39" s="2304"/>
      <c r="AA39" s="2304"/>
      <c r="AB39" s="2304"/>
      <c r="AC39" s="2304"/>
      <c r="AD39" s="2305"/>
    </row>
    <row r="40" spans="1:30" ht="40" customHeight="1" x14ac:dyDescent="0.35">
      <c r="A40" s="1592"/>
      <c r="B40" s="1593"/>
      <c r="C40" s="1593"/>
      <c r="D40" s="1593"/>
      <c r="E40" s="1593"/>
      <c r="F40" s="1593"/>
      <c r="G40" s="1593"/>
      <c r="H40" s="1593"/>
      <c r="I40" s="1593"/>
      <c r="J40" s="1593"/>
      <c r="K40" s="1593"/>
      <c r="L40" s="1594"/>
      <c r="M40" s="1595"/>
      <c r="N40" s="1593"/>
      <c r="O40" s="1593"/>
      <c r="P40" s="1593"/>
      <c r="Q40" s="1593"/>
      <c r="R40" s="1593"/>
      <c r="S40" s="1593"/>
      <c r="T40" s="1596"/>
      <c r="U40" s="1592"/>
      <c r="V40" s="1593"/>
      <c r="W40" s="1593"/>
      <c r="X40" s="1593"/>
      <c r="Y40" s="1593"/>
      <c r="Z40" s="1593"/>
      <c r="AA40" s="1593"/>
      <c r="AB40" s="1593"/>
      <c r="AC40" s="1593"/>
      <c r="AD40" s="1594"/>
    </row>
    <row r="41" spans="1:30" ht="17.149999999999999" customHeight="1" x14ac:dyDescent="0.35">
      <c r="A41" s="2306" t="s">
        <v>1099</v>
      </c>
      <c r="B41" s="2307"/>
      <c r="C41" s="2307"/>
      <c r="D41" s="2307"/>
      <c r="E41" s="2307"/>
      <c r="F41" s="2307"/>
      <c r="G41" s="2307"/>
      <c r="H41" s="2307"/>
      <c r="I41" s="2307"/>
      <c r="J41" s="2307"/>
      <c r="K41" s="2307"/>
      <c r="L41" s="2308"/>
      <c r="M41" s="2306" t="s">
        <v>1099</v>
      </c>
      <c r="N41" s="2307"/>
      <c r="O41" s="2307"/>
      <c r="P41" s="2307"/>
      <c r="Q41" s="2307"/>
      <c r="R41" s="2307"/>
      <c r="S41" s="2307"/>
      <c r="T41" s="2308"/>
      <c r="U41" s="2446" t="s">
        <v>1099</v>
      </c>
      <c r="V41" s="2447"/>
      <c r="W41" s="2447"/>
      <c r="X41" s="2447"/>
      <c r="Y41" s="2447"/>
      <c r="Z41" s="2447"/>
      <c r="AA41" s="2447"/>
      <c r="AB41" s="2447"/>
      <c r="AC41" s="2447"/>
      <c r="AD41" s="2448"/>
    </row>
    <row r="42" spans="1:30" ht="17.149999999999999" customHeight="1" x14ac:dyDescent="0.35">
      <c r="A42" s="2306" t="s">
        <v>1128</v>
      </c>
      <c r="B42" s="2307"/>
      <c r="C42" s="2307"/>
      <c r="D42" s="2307"/>
      <c r="E42" s="2307"/>
      <c r="F42" s="2307"/>
      <c r="G42" s="2307"/>
      <c r="H42" s="2307"/>
      <c r="I42" s="2307"/>
      <c r="J42" s="2307"/>
      <c r="K42" s="2307"/>
      <c r="L42" s="2308"/>
      <c r="M42" s="2309" t="s">
        <v>1128</v>
      </c>
      <c r="N42" s="2310"/>
      <c r="O42" s="2310"/>
      <c r="P42" s="2310"/>
      <c r="Q42" s="2310"/>
      <c r="R42" s="2310"/>
      <c r="S42" s="2310"/>
      <c r="T42" s="2311"/>
      <c r="U42" s="2449" t="s">
        <v>1128</v>
      </c>
      <c r="V42" s="2450"/>
      <c r="W42" s="2450"/>
      <c r="X42" s="2450"/>
      <c r="Y42" s="2450"/>
      <c r="Z42" s="2450"/>
      <c r="AA42" s="2450"/>
      <c r="AB42" s="2450"/>
      <c r="AC42" s="2450"/>
      <c r="AD42" s="2451"/>
    </row>
    <row r="43" spans="1:30" ht="17.149999999999999" customHeight="1" x14ac:dyDescent="0.35">
      <c r="A43" s="2422" t="s">
        <v>1093</v>
      </c>
      <c r="B43" s="2423"/>
      <c r="C43" s="2423"/>
      <c r="D43" s="2423"/>
      <c r="E43" s="2423"/>
      <c r="F43" s="2423"/>
      <c r="G43" s="2423"/>
      <c r="H43" s="2423"/>
      <c r="I43" s="2423"/>
      <c r="J43" s="2423"/>
      <c r="K43" s="2423"/>
      <c r="L43" s="2424"/>
      <c r="M43" s="2422" t="s">
        <v>1098</v>
      </c>
      <c r="N43" s="2423"/>
      <c r="O43" s="2423"/>
      <c r="P43" s="2423"/>
      <c r="Q43" s="2423" t="s">
        <v>1097</v>
      </c>
      <c r="R43" s="2423"/>
      <c r="S43" s="2423"/>
      <c r="T43" s="2424"/>
      <c r="U43" s="2452" t="s">
        <v>1093</v>
      </c>
      <c r="V43" s="2453"/>
      <c r="W43" s="2453"/>
      <c r="X43" s="2453"/>
      <c r="Y43" s="2453"/>
      <c r="Z43" s="2453"/>
      <c r="AA43" s="2453"/>
      <c r="AB43" s="2453"/>
      <c r="AC43" s="2453"/>
      <c r="AD43" s="2454"/>
    </row>
    <row r="44" spans="1:30" ht="14.15" customHeight="1" x14ac:dyDescent="0.35">
      <c r="A44" s="2425" t="s">
        <v>1120</v>
      </c>
      <c r="B44" s="2425"/>
      <c r="C44" s="2425"/>
      <c r="D44" s="2425"/>
      <c r="E44" s="2425"/>
      <c r="F44" s="2425"/>
      <c r="G44" s="2425"/>
      <c r="H44" s="2425"/>
      <c r="I44" s="2425"/>
      <c r="J44" s="2425"/>
      <c r="K44" s="2425"/>
      <c r="L44" s="2425"/>
      <c r="M44" s="2425"/>
      <c r="N44" s="2425"/>
      <c r="O44" s="2425"/>
      <c r="P44" s="2425"/>
      <c r="Q44" s="2425"/>
      <c r="R44" s="2425"/>
      <c r="S44" s="2425"/>
      <c r="T44" s="2425"/>
      <c r="U44" s="2425"/>
      <c r="V44" s="2425"/>
      <c r="W44" s="2425"/>
      <c r="X44" s="2425"/>
      <c r="Y44" s="2425"/>
      <c r="Z44" s="2425"/>
      <c r="AA44" s="2425"/>
      <c r="AB44" s="2425"/>
      <c r="AC44" s="2425"/>
      <c r="AD44" s="2425"/>
    </row>
    <row r="45" spans="1:30" ht="14.15" customHeight="1" x14ac:dyDescent="0.35">
      <c r="A45" s="2426"/>
      <c r="B45" s="2426"/>
      <c r="C45" s="2426"/>
      <c r="D45" s="2426"/>
      <c r="E45" s="2426"/>
      <c r="F45" s="2426"/>
      <c r="G45" s="2426"/>
      <c r="H45" s="2426"/>
      <c r="I45" s="2426"/>
      <c r="J45" s="2426"/>
      <c r="K45" s="2426"/>
      <c r="L45" s="2426"/>
      <c r="M45" s="2426"/>
      <c r="N45" s="2426"/>
      <c r="O45" s="2426"/>
      <c r="P45" s="2426"/>
      <c r="Q45" s="2426"/>
      <c r="R45" s="2426"/>
      <c r="S45" s="2426"/>
      <c r="T45" s="2426"/>
      <c r="U45" s="2426"/>
      <c r="V45" s="2426"/>
      <c r="W45" s="2426"/>
      <c r="X45" s="2426"/>
      <c r="Y45" s="2426"/>
      <c r="Z45" s="2426"/>
      <c r="AA45" s="2426"/>
      <c r="AB45" s="2426"/>
      <c r="AC45" s="2426"/>
      <c r="AD45" s="2426"/>
    </row>
  </sheetData>
  <mergeCells count="141">
    <mergeCell ref="A43:L43"/>
    <mergeCell ref="A44:AD45"/>
    <mergeCell ref="A32:AD32"/>
    <mergeCell ref="A27:AD27"/>
    <mergeCell ref="S33:X33"/>
    <mergeCell ref="S34:X34"/>
    <mergeCell ref="S36:X36"/>
    <mergeCell ref="M37:R37"/>
    <mergeCell ref="S37:X37"/>
    <mergeCell ref="M33:R33"/>
    <mergeCell ref="M34:R34"/>
    <mergeCell ref="M36:R36"/>
    <mergeCell ref="A35:AD35"/>
    <mergeCell ref="M43:P43"/>
    <mergeCell ref="Q43:T43"/>
    <mergeCell ref="U39:AD39"/>
    <mergeCell ref="U41:AD41"/>
    <mergeCell ref="U42:AD42"/>
    <mergeCell ref="U43:AD43"/>
    <mergeCell ref="Y34:AD34"/>
    <mergeCell ref="Y36:AD36"/>
    <mergeCell ref="Y37:AD37"/>
    <mergeCell ref="A1:F4"/>
    <mergeCell ref="G1:AD2"/>
    <mergeCell ref="V3:AD3"/>
    <mergeCell ref="G3:U3"/>
    <mergeCell ref="G4:AD4"/>
    <mergeCell ref="AA5:AD5"/>
    <mergeCell ref="AA6:AD6"/>
    <mergeCell ref="AA7:AD7"/>
    <mergeCell ref="A24:J24"/>
    <mergeCell ref="A23:J23"/>
    <mergeCell ref="P22:R22"/>
    <mergeCell ref="V22:X22"/>
    <mergeCell ref="A20:J20"/>
    <mergeCell ref="A15:AD15"/>
    <mergeCell ref="M20:O20"/>
    <mergeCell ref="A16:L18"/>
    <mergeCell ref="A8:AD8"/>
    <mergeCell ref="Y22:AA22"/>
    <mergeCell ref="M23:O23"/>
    <mergeCell ref="M24:O24"/>
    <mergeCell ref="S23:U23"/>
    <mergeCell ref="S24:U24"/>
    <mergeCell ref="AA9:AB9"/>
    <mergeCell ref="AC9:AD9"/>
    <mergeCell ref="L21:L22"/>
    <mergeCell ref="A21:J22"/>
    <mergeCell ref="K21:K22"/>
    <mergeCell ref="M22:O22"/>
    <mergeCell ref="AB20:AD20"/>
    <mergeCell ref="AB21:AD21"/>
    <mergeCell ref="AB22:AD22"/>
    <mergeCell ref="AB23:AD23"/>
    <mergeCell ref="AB24:AD24"/>
    <mergeCell ref="AM12:AN12"/>
    <mergeCell ref="A9:L9"/>
    <mergeCell ref="U9:Z9"/>
    <mergeCell ref="A10:J10"/>
    <mergeCell ref="M11:O11"/>
    <mergeCell ref="P11:R11"/>
    <mergeCell ref="V11:X11"/>
    <mergeCell ref="Y11:AA11"/>
    <mergeCell ref="M12:O12"/>
    <mergeCell ref="P12:R12"/>
    <mergeCell ref="V12:X12"/>
    <mergeCell ref="Y12:AA12"/>
    <mergeCell ref="M10:O10"/>
    <mergeCell ref="P10:R10"/>
    <mergeCell ref="S10:U10"/>
    <mergeCell ref="V10:X10"/>
    <mergeCell ref="Y10:AA10"/>
    <mergeCell ref="AB10:AD10"/>
    <mergeCell ref="S11:U11"/>
    <mergeCell ref="L11:L14"/>
    <mergeCell ref="A11:K14"/>
    <mergeCell ref="AM14:AN14"/>
    <mergeCell ref="M13:O13"/>
    <mergeCell ref="P13:R13"/>
    <mergeCell ref="A19:L19"/>
    <mergeCell ref="M19:O19"/>
    <mergeCell ref="V19:X19"/>
    <mergeCell ref="Q19:U19"/>
    <mergeCell ref="Y20:AA20"/>
    <mergeCell ref="Y23:AA23"/>
    <mergeCell ref="Y24:AA24"/>
    <mergeCell ref="Y25:AA25"/>
    <mergeCell ref="Y26:AA26"/>
    <mergeCell ref="M26:O26"/>
    <mergeCell ref="P20:R20"/>
    <mergeCell ref="P23:R23"/>
    <mergeCell ref="P24:R24"/>
    <mergeCell ref="P25:R25"/>
    <mergeCell ref="P26:R26"/>
    <mergeCell ref="S20:U20"/>
    <mergeCell ref="S21:U21"/>
    <mergeCell ref="S22:U22"/>
    <mergeCell ref="M25:O25"/>
    <mergeCell ref="V20:X20"/>
    <mergeCell ref="V23:X23"/>
    <mergeCell ref="V24:X24"/>
    <mergeCell ref="A25:J25"/>
    <mergeCell ref="S25:U25"/>
    <mergeCell ref="AB26:AD26"/>
    <mergeCell ref="V21:X21"/>
    <mergeCell ref="Y21:AA21"/>
    <mergeCell ref="V25:X25"/>
    <mergeCell ref="V13:X13"/>
    <mergeCell ref="Y13:AA13"/>
    <mergeCell ref="M14:O14"/>
    <mergeCell ref="P14:R14"/>
    <mergeCell ref="V14:X14"/>
    <mergeCell ref="Y14:AA14"/>
    <mergeCell ref="P21:R21"/>
    <mergeCell ref="V26:X26"/>
    <mergeCell ref="M21:O21"/>
    <mergeCell ref="S12:U12"/>
    <mergeCell ref="S13:U13"/>
    <mergeCell ref="S14:U14"/>
    <mergeCell ref="AB11:AD11"/>
    <mergeCell ref="AB12:AD12"/>
    <mergeCell ref="AB13:AD13"/>
    <mergeCell ref="AB14:AD14"/>
    <mergeCell ref="AB25:AD25"/>
    <mergeCell ref="V30:Z30"/>
    <mergeCell ref="A26:J26"/>
    <mergeCell ref="A39:L39"/>
    <mergeCell ref="A41:L41"/>
    <mergeCell ref="A42:L42"/>
    <mergeCell ref="M39:T39"/>
    <mergeCell ref="M41:T41"/>
    <mergeCell ref="M42:T42"/>
    <mergeCell ref="A28:L29"/>
    <mergeCell ref="M29:U29"/>
    <mergeCell ref="A30:L30"/>
    <mergeCell ref="A31:L31"/>
    <mergeCell ref="M30:Q30"/>
    <mergeCell ref="M31:Q31"/>
    <mergeCell ref="S26:U26"/>
    <mergeCell ref="V28:AD28"/>
    <mergeCell ref="Y33:AD33"/>
  </mergeCells>
  <printOptions horizontalCentered="1"/>
  <pageMargins left="0.59055118110236227" right="0.19685039370078741" top="0" bottom="0" header="0" footer="0.19685039370078741"/>
  <pageSetup paperSize="41"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1&amp;"-,Normal"&amp;11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1:IV29"/>
  <sheetViews>
    <sheetView showGridLines="0" view="pageBreakPreview" zoomScaleNormal="98" zoomScaleSheetLayoutView="100" workbookViewId="0">
      <selection activeCell="A14" sqref="A14:I14"/>
    </sheetView>
  </sheetViews>
  <sheetFormatPr baseColWidth="10" defaultColWidth="9.1796875" defaultRowHeight="12.5" x14ac:dyDescent="0.35"/>
  <cols>
    <col min="1" max="1" width="1.7265625" style="218" customWidth="1"/>
    <col min="2" max="2" width="11.7265625" style="218" customWidth="1"/>
    <col min="3" max="3" width="8.7265625" style="218" customWidth="1"/>
    <col min="4" max="4" width="10.26953125" style="218" customWidth="1"/>
    <col min="5" max="5" width="8.54296875" style="218" customWidth="1"/>
    <col min="6" max="6" width="12.54296875" style="219" customWidth="1"/>
    <col min="7" max="7" width="10" style="219" customWidth="1"/>
    <col min="8" max="9" width="10" style="218" customWidth="1"/>
    <col min="10" max="10" width="9.1796875" style="218" customWidth="1"/>
    <col min="11" max="11" width="1.1796875" style="218" customWidth="1"/>
    <col min="12" max="12" width="5.7265625" style="218" customWidth="1"/>
    <col min="13" max="13" width="9.453125" style="218" customWidth="1"/>
    <col min="14" max="14" width="11.26953125" style="218" customWidth="1"/>
    <col min="15" max="21" width="5.7265625" style="218" customWidth="1"/>
    <col min="22" max="256" width="9.1796875" style="218"/>
    <col min="257" max="257" width="1.7265625" style="218" customWidth="1"/>
    <col min="258" max="258" width="11.7265625" style="218" customWidth="1"/>
    <col min="259" max="259" width="8.7265625" style="218" customWidth="1"/>
    <col min="260" max="260" width="10.26953125" style="218" customWidth="1"/>
    <col min="261" max="261" width="8.54296875" style="218" customWidth="1"/>
    <col min="262" max="262" width="12.54296875" style="218" customWidth="1"/>
    <col min="263" max="265" width="10" style="218" customWidth="1"/>
    <col min="266" max="266" width="9.1796875" style="218" customWidth="1"/>
    <col min="267" max="267" width="1.1796875" style="218" customWidth="1"/>
    <col min="268" max="268" width="5.7265625" style="218" customWidth="1"/>
    <col min="269" max="269" width="9.453125" style="218" customWidth="1"/>
    <col min="270" max="270" width="11.26953125" style="218" customWidth="1"/>
    <col min="271" max="277" width="5.7265625" style="218" customWidth="1"/>
    <col min="278" max="512" width="9.1796875" style="218"/>
    <col min="513" max="513" width="1.7265625" style="218" customWidth="1"/>
    <col min="514" max="514" width="11.7265625" style="218" customWidth="1"/>
    <col min="515" max="515" width="8.7265625" style="218" customWidth="1"/>
    <col min="516" max="516" width="10.26953125" style="218" customWidth="1"/>
    <col min="517" max="517" width="8.54296875" style="218" customWidth="1"/>
    <col min="518" max="518" width="12.54296875" style="218" customWidth="1"/>
    <col min="519" max="521" width="10" style="218" customWidth="1"/>
    <col min="522" max="522" width="9.1796875" style="218" customWidth="1"/>
    <col min="523" max="523" width="1.1796875" style="218" customWidth="1"/>
    <col min="524" max="524" width="5.7265625" style="218" customWidth="1"/>
    <col min="525" max="525" width="9.453125" style="218" customWidth="1"/>
    <col min="526" max="526" width="11.26953125" style="218" customWidth="1"/>
    <col min="527" max="533" width="5.7265625" style="218" customWidth="1"/>
    <col min="534" max="768" width="9.1796875" style="218"/>
    <col min="769" max="769" width="1.7265625" style="218" customWidth="1"/>
    <col min="770" max="770" width="11.7265625" style="218" customWidth="1"/>
    <col min="771" max="771" width="8.7265625" style="218" customWidth="1"/>
    <col min="772" max="772" width="10.26953125" style="218" customWidth="1"/>
    <col min="773" max="773" width="8.54296875" style="218" customWidth="1"/>
    <col min="774" max="774" width="12.54296875" style="218" customWidth="1"/>
    <col min="775" max="777" width="10" style="218" customWidth="1"/>
    <col min="778" max="778" width="9.1796875" style="218" customWidth="1"/>
    <col min="779" max="779" width="1.1796875" style="218" customWidth="1"/>
    <col min="780" max="780" width="5.7265625" style="218" customWidth="1"/>
    <col min="781" max="781" width="9.453125" style="218" customWidth="1"/>
    <col min="782" max="782" width="11.26953125" style="218" customWidth="1"/>
    <col min="783" max="789" width="5.7265625" style="218" customWidth="1"/>
    <col min="790" max="1024" width="9.1796875" style="218"/>
    <col min="1025" max="1025" width="1.7265625" style="218" customWidth="1"/>
    <col min="1026" max="1026" width="11.7265625" style="218" customWidth="1"/>
    <col min="1027" max="1027" width="8.7265625" style="218" customWidth="1"/>
    <col min="1028" max="1028" width="10.26953125" style="218" customWidth="1"/>
    <col min="1029" max="1029" width="8.54296875" style="218" customWidth="1"/>
    <col min="1030" max="1030" width="12.54296875" style="218" customWidth="1"/>
    <col min="1031" max="1033" width="10" style="218" customWidth="1"/>
    <col min="1034" max="1034" width="9.1796875" style="218" customWidth="1"/>
    <col min="1035" max="1035" width="1.1796875" style="218" customWidth="1"/>
    <col min="1036" max="1036" width="5.7265625" style="218" customWidth="1"/>
    <col min="1037" max="1037" width="9.453125" style="218" customWidth="1"/>
    <col min="1038" max="1038" width="11.26953125" style="218" customWidth="1"/>
    <col min="1039" max="1045" width="5.7265625" style="218" customWidth="1"/>
    <col min="1046" max="1280" width="9.1796875" style="218"/>
    <col min="1281" max="1281" width="1.7265625" style="218" customWidth="1"/>
    <col min="1282" max="1282" width="11.7265625" style="218" customWidth="1"/>
    <col min="1283" max="1283" width="8.7265625" style="218" customWidth="1"/>
    <col min="1284" max="1284" width="10.26953125" style="218" customWidth="1"/>
    <col min="1285" max="1285" width="8.54296875" style="218" customWidth="1"/>
    <col min="1286" max="1286" width="12.54296875" style="218" customWidth="1"/>
    <col min="1287" max="1289" width="10" style="218" customWidth="1"/>
    <col min="1290" max="1290" width="9.1796875" style="218" customWidth="1"/>
    <col min="1291" max="1291" width="1.1796875" style="218" customWidth="1"/>
    <col min="1292" max="1292" width="5.7265625" style="218" customWidth="1"/>
    <col min="1293" max="1293" width="9.453125" style="218" customWidth="1"/>
    <col min="1294" max="1294" width="11.26953125" style="218" customWidth="1"/>
    <col min="1295" max="1301" width="5.7265625" style="218" customWidth="1"/>
    <col min="1302" max="1536" width="9.1796875" style="218"/>
    <col min="1537" max="1537" width="1.7265625" style="218" customWidth="1"/>
    <col min="1538" max="1538" width="11.7265625" style="218" customWidth="1"/>
    <col min="1539" max="1539" width="8.7265625" style="218" customWidth="1"/>
    <col min="1540" max="1540" width="10.26953125" style="218" customWidth="1"/>
    <col min="1541" max="1541" width="8.54296875" style="218" customWidth="1"/>
    <col min="1542" max="1542" width="12.54296875" style="218" customWidth="1"/>
    <col min="1543" max="1545" width="10" style="218" customWidth="1"/>
    <col min="1546" max="1546" width="9.1796875" style="218" customWidth="1"/>
    <col min="1547" max="1547" width="1.1796875" style="218" customWidth="1"/>
    <col min="1548" max="1548" width="5.7265625" style="218" customWidth="1"/>
    <col min="1549" max="1549" width="9.453125" style="218" customWidth="1"/>
    <col min="1550" max="1550" width="11.26953125" style="218" customWidth="1"/>
    <col min="1551" max="1557" width="5.7265625" style="218" customWidth="1"/>
    <col min="1558" max="1792" width="9.1796875" style="218"/>
    <col min="1793" max="1793" width="1.7265625" style="218" customWidth="1"/>
    <col min="1794" max="1794" width="11.7265625" style="218" customWidth="1"/>
    <col min="1795" max="1795" width="8.7265625" style="218" customWidth="1"/>
    <col min="1796" max="1796" width="10.26953125" style="218" customWidth="1"/>
    <col min="1797" max="1797" width="8.54296875" style="218" customWidth="1"/>
    <col min="1798" max="1798" width="12.54296875" style="218" customWidth="1"/>
    <col min="1799" max="1801" width="10" style="218" customWidth="1"/>
    <col min="1802" max="1802" width="9.1796875" style="218" customWidth="1"/>
    <col min="1803" max="1803" width="1.1796875" style="218" customWidth="1"/>
    <col min="1804" max="1804" width="5.7265625" style="218" customWidth="1"/>
    <col min="1805" max="1805" width="9.453125" style="218" customWidth="1"/>
    <col min="1806" max="1806" width="11.26953125" style="218" customWidth="1"/>
    <col min="1807" max="1813" width="5.7265625" style="218" customWidth="1"/>
    <col min="1814" max="2048" width="9.1796875" style="218"/>
    <col min="2049" max="2049" width="1.7265625" style="218" customWidth="1"/>
    <col min="2050" max="2050" width="11.7265625" style="218" customWidth="1"/>
    <col min="2051" max="2051" width="8.7265625" style="218" customWidth="1"/>
    <col min="2052" max="2052" width="10.26953125" style="218" customWidth="1"/>
    <col min="2053" max="2053" width="8.54296875" style="218" customWidth="1"/>
    <col min="2054" max="2054" width="12.54296875" style="218" customWidth="1"/>
    <col min="2055" max="2057" width="10" style="218" customWidth="1"/>
    <col min="2058" max="2058" width="9.1796875" style="218" customWidth="1"/>
    <col min="2059" max="2059" width="1.1796875" style="218" customWidth="1"/>
    <col min="2060" max="2060" width="5.7265625" style="218" customWidth="1"/>
    <col min="2061" max="2061" width="9.453125" style="218" customWidth="1"/>
    <col min="2062" max="2062" width="11.26953125" style="218" customWidth="1"/>
    <col min="2063" max="2069" width="5.7265625" style="218" customWidth="1"/>
    <col min="2070" max="2304" width="9.1796875" style="218"/>
    <col min="2305" max="2305" width="1.7265625" style="218" customWidth="1"/>
    <col min="2306" max="2306" width="11.7265625" style="218" customWidth="1"/>
    <col min="2307" max="2307" width="8.7265625" style="218" customWidth="1"/>
    <col min="2308" max="2308" width="10.26953125" style="218" customWidth="1"/>
    <col min="2309" max="2309" width="8.54296875" style="218" customWidth="1"/>
    <col min="2310" max="2310" width="12.54296875" style="218" customWidth="1"/>
    <col min="2311" max="2313" width="10" style="218" customWidth="1"/>
    <col min="2314" max="2314" width="9.1796875" style="218" customWidth="1"/>
    <col min="2315" max="2315" width="1.1796875" style="218" customWidth="1"/>
    <col min="2316" max="2316" width="5.7265625" style="218" customWidth="1"/>
    <col min="2317" max="2317" width="9.453125" style="218" customWidth="1"/>
    <col min="2318" max="2318" width="11.26953125" style="218" customWidth="1"/>
    <col min="2319" max="2325" width="5.7265625" style="218" customWidth="1"/>
    <col min="2326" max="2560" width="9.1796875" style="218"/>
    <col min="2561" max="2561" width="1.7265625" style="218" customWidth="1"/>
    <col min="2562" max="2562" width="11.7265625" style="218" customWidth="1"/>
    <col min="2563" max="2563" width="8.7265625" style="218" customWidth="1"/>
    <col min="2564" max="2564" width="10.26953125" style="218" customWidth="1"/>
    <col min="2565" max="2565" width="8.54296875" style="218" customWidth="1"/>
    <col min="2566" max="2566" width="12.54296875" style="218" customWidth="1"/>
    <col min="2567" max="2569" width="10" style="218" customWidth="1"/>
    <col min="2570" max="2570" width="9.1796875" style="218" customWidth="1"/>
    <col min="2571" max="2571" width="1.1796875" style="218" customWidth="1"/>
    <col min="2572" max="2572" width="5.7265625" style="218" customWidth="1"/>
    <col min="2573" max="2573" width="9.453125" style="218" customWidth="1"/>
    <col min="2574" max="2574" width="11.26953125" style="218" customWidth="1"/>
    <col min="2575" max="2581" width="5.7265625" style="218" customWidth="1"/>
    <col min="2582" max="2816" width="9.1796875" style="218"/>
    <col min="2817" max="2817" width="1.7265625" style="218" customWidth="1"/>
    <col min="2818" max="2818" width="11.7265625" style="218" customWidth="1"/>
    <col min="2819" max="2819" width="8.7265625" style="218" customWidth="1"/>
    <col min="2820" max="2820" width="10.26953125" style="218" customWidth="1"/>
    <col min="2821" max="2821" width="8.54296875" style="218" customWidth="1"/>
    <col min="2822" max="2822" width="12.54296875" style="218" customWidth="1"/>
    <col min="2823" max="2825" width="10" style="218" customWidth="1"/>
    <col min="2826" max="2826" width="9.1796875" style="218" customWidth="1"/>
    <col min="2827" max="2827" width="1.1796875" style="218" customWidth="1"/>
    <col min="2828" max="2828" width="5.7265625" style="218" customWidth="1"/>
    <col min="2829" max="2829" width="9.453125" style="218" customWidth="1"/>
    <col min="2830" max="2830" width="11.26953125" style="218" customWidth="1"/>
    <col min="2831" max="2837" width="5.7265625" style="218" customWidth="1"/>
    <col min="2838" max="3072" width="9.1796875" style="218"/>
    <col min="3073" max="3073" width="1.7265625" style="218" customWidth="1"/>
    <col min="3074" max="3074" width="11.7265625" style="218" customWidth="1"/>
    <col min="3075" max="3075" width="8.7265625" style="218" customWidth="1"/>
    <col min="3076" max="3076" width="10.26953125" style="218" customWidth="1"/>
    <col min="3077" max="3077" width="8.54296875" style="218" customWidth="1"/>
    <col min="3078" max="3078" width="12.54296875" style="218" customWidth="1"/>
    <col min="3079" max="3081" width="10" style="218" customWidth="1"/>
    <col min="3082" max="3082" width="9.1796875" style="218" customWidth="1"/>
    <col min="3083" max="3083" width="1.1796875" style="218" customWidth="1"/>
    <col min="3084" max="3084" width="5.7265625" style="218" customWidth="1"/>
    <col min="3085" max="3085" width="9.453125" style="218" customWidth="1"/>
    <col min="3086" max="3086" width="11.26953125" style="218" customWidth="1"/>
    <col min="3087" max="3093" width="5.7265625" style="218" customWidth="1"/>
    <col min="3094" max="3328" width="9.1796875" style="218"/>
    <col min="3329" max="3329" width="1.7265625" style="218" customWidth="1"/>
    <col min="3330" max="3330" width="11.7265625" style="218" customWidth="1"/>
    <col min="3331" max="3331" width="8.7265625" style="218" customWidth="1"/>
    <col min="3332" max="3332" width="10.26953125" style="218" customWidth="1"/>
    <col min="3333" max="3333" width="8.54296875" style="218" customWidth="1"/>
    <col min="3334" max="3334" width="12.54296875" style="218" customWidth="1"/>
    <col min="3335" max="3337" width="10" style="218" customWidth="1"/>
    <col min="3338" max="3338" width="9.1796875" style="218" customWidth="1"/>
    <col min="3339" max="3339" width="1.1796875" style="218" customWidth="1"/>
    <col min="3340" max="3340" width="5.7265625" style="218" customWidth="1"/>
    <col min="3341" max="3341" width="9.453125" style="218" customWidth="1"/>
    <col min="3342" max="3342" width="11.26953125" style="218" customWidth="1"/>
    <col min="3343" max="3349" width="5.7265625" style="218" customWidth="1"/>
    <col min="3350" max="3584" width="9.1796875" style="218"/>
    <col min="3585" max="3585" width="1.7265625" style="218" customWidth="1"/>
    <col min="3586" max="3586" width="11.7265625" style="218" customWidth="1"/>
    <col min="3587" max="3587" width="8.7265625" style="218" customWidth="1"/>
    <col min="3588" max="3588" width="10.26953125" style="218" customWidth="1"/>
    <col min="3589" max="3589" width="8.54296875" style="218" customWidth="1"/>
    <col min="3590" max="3590" width="12.54296875" style="218" customWidth="1"/>
    <col min="3591" max="3593" width="10" style="218" customWidth="1"/>
    <col min="3594" max="3594" width="9.1796875" style="218" customWidth="1"/>
    <col min="3595" max="3595" width="1.1796875" style="218" customWidth="1"/>
    <col min="3596" max="3596" width="5.7265625" style="218" customWidth="1"/>
    <col min="3597" max="3597" width="9.453125" style="218" customWidth="1"/>
    <col min="3598" max="3598" width="11.26953125" style="218" customWidth="1"/>
    <col min="3599" max="3605" width="5.7265625" style="218" customWidth="1"/>
    <col min="3606" max="3840" width="9.1796875" style="218"/>
    <col min="3841" max="3841" width="1.7265625" style="218" customWidth="1"/>
    <col min="3842" max="3842" width="11.7265625" style="218" customWidth="1"/>
    <col min="3843" max="3843" width="8.7265625" style="218" customWidth="1"/>
    <col min="3844" max="3844" width="10.26953125" style="218" customWidth="1"/>
    <col min="3845" max="3845" width="8.54296875" style="218" customWidth="1"/>
    <col min="3846" max="3846" width="12.54296875" style="218" customWidth="1"/>
    <col min="3847" max="3849" width="10" style="218" customWidth="1"/>
    <col min="3850" max="3850" width="9.1796875" style="218" customWidth="1"/>
    <col min="3851" max="3851" width="1.1796875" style="218" customWidth="1"/>
    <col min="3852" max="3852" width="5.7265625" style="218" customWidth="1"/>
    <col min="3853" max="3853" width="9.453125" style="218" customWidth="1"/>
    <col min="3854" max="3854" width="11.26953125" style="218" customWidth="1"/>
    <col min="3855" max="3861" width="5.7265625" style="218" customWidth="1"/>
    <col min="3862" max="4096" width="9.1796875" style="218"/>
    <col min="4097" max="4097" width="1.7265625" style="218" customWidth="1"/>
    <col min="4098" max="4098" width="11.7265625" style="218" customWidth="1"/>
    <col min="4099" max="4099" width="8.7265625" style="218" customWidth="1"/>
    <col min="4100" max="4100" width="10.26953125" style="218" customWidth="1"/>
    <col min="4101" max="4101" width="8.54296875" style="218" customWidth="1"/>
    <col min="4102" max="4102" width="12.54296875" style="218" customWidth="1"/>
    <col min="4103" max="4105" width="10" style="218" customWidth="1"/>
    <col min="4106" max="4106" width="9.1796875" style="218" customWidth="1"/>
    <col min="4107" max="4107" width="1.1796875" style="218" customWidth="1"/>
    <col min="4108" max="4108" width="5.7265625" style="218" customWidth="1"/>
    <col min="4109" max="4109" width="9.453125" style="218" customWidth="1"/>
    <col min="4110" max="4110" width="11.26953125" style="218" customWidth="1"/>
    <col min="4111" max="4117" width="5.7265625" style="218" customWidth="1"/>
    <col min="4118" max="4352" width="9.1796875" style="218"/>
    <col min="4353" max="4353" width="1.7265625" style="218" customWidth="1"/>
    <col min="4354" max="4354" width="11.7265625" style="218" customWidth="1"/>
    <col min="4355" max="4355" width="8.7265625" style="218" customWidth="1"/>
    <col min="4356" max="4356" width="10.26953125" style="218" customWidth="1"/>
    <col min="4357" max="4357" width="8.54296875" style="218" customWidth="1"/>
    <col min="4358" max="4358" width="12.54296875" style="218" customWidth="1"/>
    <col min="4359" max="4361" width="10" style="218" customWidth="1"/>
    <col min="4362" max="4362" width="9.1796875" style="218" customWidth="1"/>
    <col min="4363" max="4363" width="1.1796875" style="218" customWidth="1"/>
    <col min="4364" max="4364" width="5.7265625" style="218" customWidth="1"/>
    <col min="4365" max="4365" width="9.453125" style="218" customWidth="1"/>
    <col min="4366" max="4366" width="11.26953125" style="218" customWidth="1"/>
    <col min="4367" max="4373" width="5.7265625" style="218" customWidth="1"/>
    <col min="4374" max="4608" width="9.1796875" style="218"/>
    <col min="4609" max="4609" width="1.7265625" style="218" customWidth="1"/>
    <col min="4610" max="4610" width="11.7265625" style="218" customWidth="1"/>
    <col min="4611" max="4611" width="8.7265625" style="218" customWidth="1"/>
    <col min="4612" max="4612" width="10.26953125" style="218" customWidth="1"/>
    <col min="4613" max="4613" width="8.54296875" style="218" customWidth="1"/>
    <col min="4614" max="4614" width="12.54296875" style="218" customWidth="1"/>
    <col min="4615" max="4617" width="10" style="218" customWidth="1"/>
    <col min="4618" max="4618" width="9.1796875" style="218" customWidth="1"/>
    <col min="4619" max="4619" width="1.1796875" style="218" customWidth="1"/>
    <col min="4620" max="4620" width="5.7265625" style="218" customWidth="1"/>
    <col min="4621" max="4621" width="9.453125" style="218" customWidth="1"/>
    <col min="4622" max="4622" width="11.26953125" style="218" customWidth="1"/>
    <col min="4623" max="4629" width="5.7265625" style="218" customWidth="1"/>
    <col min="4630" max="4864" width="9.1796875" style="218"/>
    <col min="4865" max="4865" width="1.7265625" style="218" customWidth="1"/>
    <col min="4866" max="4866" width="11.7265625" style="218" customWidth="1"/>
    <col min="4867" max="4867" width="8.7265625" style="218" customWidth="1"/>
    <col min="4868" max="4868" width="10.26953125" style="218" customWidth="1"/>
    <col min="4869" max="4869" width="8.54296875" style="218" customWidth="1"/>
    <col min="4870" max="4870" width="12.54296875" style="218" customWidth="1"/>
    <col min="4871" max="4873" width="10" style="218" customWidth="1"/>
    <col min="4874" max="4874" width="9.1796875" style="218" customWidth="1"/>
    <col min="4875" max="4875" width="1.1796875" style="218" customWidth="1"/>
    <col min="4876" max="4876" width="5.7265625" style="218" customWidth="1"/>
    <col min="4877" max="4877" width="9.453125" style="218" customWidth="1"/>
    <col min="4878" max="4878" width="11.26953125" style="218" customWidth="1"/>
    <col min="4879" max="4885" width="5.7265625" style="218" customWidth="1"/>
    <col min="4886" max="5120" width="9.1796875" style="218"/>
    <col min="5121" max="5121" width="1.7265625" style="218" customWidth="1"/>
    <col min="5122" max="5122" width="11.7265625" style="218" customWidth="1"/>
    <col min="5123" max="5123" width="8.7265625" style="218" customWidth="1"/>
    <col min="5124" max="5124" width="10.26953125" style="218" customWidth="1"/>
    <col min="5125" max="5125" width="8.54296875" style="218" customWidth="1"/>
    <col min="5126" max="5126" width="12.54296875" style="218" customWidth="1"/>
    <col min="5127" max="5129" width="10" style="218" customWidth="1"/>
    <col min="5130" max="5130" width="9.1796875" style="218" customWidth="1"/>
    <col min="5131" max="5131" width="1.1796875" style="218" customWidth="1"/>
    <col min="5132" max="5132" width="5.7265625" style="218" customWidth="1"/>
    <col min="5133" max="5133" width="9.453125" style="218" customWidth="1"/>
    <col min="5134" max="5134" width="11.26953125" style="218" customWidth="1"/>
    <col min="5135" max="5141" width="5.7265625" style="218" customWidth="1"/>
    <col min="5142" max="5376" width="9.1796875" style="218"/>
    <col min="5377" max="5377" width="1.7265625" style="218" customWidth="1"/>
    <col min="5378" max="5378" width="11.7265625" style="218" customWidth="1"/>
    <col min="5379" max="5379" width="8.7265625" style="218" customWidth="1"/>
    <col min="5380" max="5380" width="10.26953125" style="218" customWidth="1"/>
    <col min="5381" max="5381" width="8.54296875" style="218" customWidth="1"/>
    <col min="5382" max="5382" width="12.54296875" style="218" customWidth="1"/>
    <col min="5383" max="5385" width="10" style="218" customWidth="1"/>
    <col min="5386" max="5386" width="9.1796875" style="218" customWidth="1"/>
    <col min="5387" max="5387" width="1.1796875" style="218" customWidth="1"/>
    <col min="5388" max="5388" width="5.7265625" style="218" customWidth="1"/>
    <col min="5389" max="5389" width="9.453125" style="218" customWidth="1"/>
    <col min="5390" max="5390" width="11.26953125" style="218" customWidth="1"/>
    <col min="5391" max="5397" width="5.7265625" style="218" customWidth="1"/>
    <col min="5398" max="5632" width="9.1796875" style="218"/>
    <col min="5633" max="5633" width="1.7265625" style="218" customWidth="1"/>
    <col min="5634" max="5634" width="11.7265625" style="218" customWidth="1"/>
    <col min="5635" max="5635" width="8.7265625" style="218" customWidth="1"/>
    <col min="5636" max="5636" width="10.26953125" style="218" customWidth="1"/>
    <col min="5637" max="5637" width="8.54296875" style="218" customWidth="1"/>
    <col min="5638" max="5638" width="12.54296875" style="218" customWidth="1"/>
    <col min="5639" max="5641" width="10" style="218" customWidth="1"/>
    <col min="5642" max="5642" width="9.1796875" style="218" customWidth="1"/>
    <col min="5643" max="5643" width="1.1796875" style="218" customWidth="1"/>
    <col min="5644" max="5644" width="5.7265625" style="218" customWidth="1"/>
    <col min="5645" max="5645" width="9.453125" style="218" customWidth="1"/>
    <col min="5646" max="5646" width="11.26953125" style="218" customWidth="1"/>
    <col min="5647" max="5653" width="5.7265625" style="218" customWidth="1"/>
    <col min="5654" max="5888" width="9.1796875" style="218"/>
    <col min="5889" max="5889" width="1.7265625" style="218" customWidth="1"/>
    <col min="5890" max="5890" width="11.7265625" style="218" customWidth="1"/>
    <col min="5891" max="5891" width="8.7265625" style="218" customWidth="1"/>
    <col min="5892" max="5892" width="10.26953125" style="218" customWidth="1"/>
    <col min="5893" max="5893" width="8.54296875" style="218" customWidth="1"/>
    <col min="5894" max="5894" width="12.54296875" style="218" customWidth="1"/>
    <col min="5895" max="5897" width="10" style="218" customWidth="1"/>
    <col min="5898" max="5898" width="9.1796875" style="218" customWidth="1"/>
    <col min="5899" max="5899" width="1.1796875" style="218" customWidth="1"/>
    <col min="5900" max="5900" width="5.7265625" style="218" customWidth="1"/>
    <col min="5901" max="5901" width="9.453125" style="218" customWidth="1"/>
    <col min="5902" max="5902" width="11.26953125" style="218" customWidth="1"/>
    <col min="5903" max="5909" width="5.7265625" style="218" customWidth="1"/>
    <col min="5910" max="6144" width="9.1796875" style="218"/>
    <col min="6145" max="6145" width="1.7265625" style="218" customWidth="1"/>
    <col min="6146" max="6146" width="11.7265625" style="218" customWidth="1"/>
    <col min="6147" max="6147" width="8.7265625" style="218" customWidth="1"/>
    <col min="6148" max="6148" width="10.26953125" style="218" customWidth="1"/>
    <col min="6149" max="6149" width="8.54296875" style="218" customWidth="1"/>
    <col min="6150" max="6150" width="12.54296875" style="218" customWidth="1"/>
    <col min="6151" max="6153" width="10" style="218" customWidth="1"/>
    <col min="6154" max="6154" width="9.1796875" style="218" customWidth="1"/>
    <col min="6155" max="6155" width="1.1796875" style="218" customWidth="1"/>
    <col min="6156" max="6156" width="5.7265625" style="218" customWidth="1"/>
    <col min="6157" max="6157" width="9.453125" style="218" customWidth="1"/>
    <col min="6158" max="6158" width="11.26953125" style="218" customWidth="1"/>
    <col min="6159" max="6165" width="5.7265625" style="218" customWidth="1"/>
    <col min="6166" max="6400" width="9.1796875" style="218"/>
    <col min="6401" max="6401" width="1.7265625" style="218" customWidth="1"/>
    <col min="6402" max="6402" width="11.7265625" style="218" customWidth="1"/>
    <col min="6403" max="6403" width="8.7265625" style="218" customWidth="1"/>
    <col min="6404" max="6404" width="10.26953125" style="218" customWidth="1"/>
    <col min="6405" max="6405" width="8.54296875" style="218" customWidth="1"/>
    <col min="6406" max="6406" width="12.54296875" style="218" customWidth="1"/>
    <col min="6407" max="6409" width="10" style="218" customWidth="1"/>
    <col min="6410" max="6410" width="9.1796875" style="218" customWidth="1"/>
    <col min="6411" max="6411" width="1.1796875" style="218" customWidth="1"/>
    <col min="6412" max="6412" width="5.7265625" style="218" customWidth="1"/>
    <col min="6413" max="6413" width="9.453125" style="218" customWidth="1"/>
    <col min="6414" max="6414" width="11.26953125" style="218" customWidth="1"/>
    <col min="6415" max="6421" width="5.7265625" style="218" customWidth="1"/>
    <col min="6422" max="6656" width="9.1796875" style="218"/>
    <col min="6657" max="6657" width="1.7265625" style="218" customWidth="1"/>
    <col min="6658" max="6658" width="11.7265625" style="218" customWidth="1"/>
    <col min="6659" max="6659" width="8.7265625" style="218" customWidth="1"/>
    <col min="6660" max="6660" width="10.26953125" style="218" customWidth="1"/>
    <col min="6661" max="6661" width="8.54296875" style="218" customWidth="1"/>
    <col min="6662" max="6662" width="12.54296875" style="218" customWidth="1"/>
    <col min="6663" max="6665" width="10" style="218" customWidth="1"/>
    <col min="6666" max="6666" width="9.1796875" style="218" customWidth="1"/>
    <col min="6667" max="6667" width="1.1796875" style="218" customWidth="1"/>
    <col min="6668" max="6668" width="5.7265625" style="218" customWidth="1"/>
    <col min="6669" max="6669" width="9.453125" style="218" customWidth="1"/>
    <col min="6670" max="6670" width="11.26953125" style="218" customWidth="1"/>
    <col min="6671" max="6677" width="5.7265625" style="218" customWidth="1"/>
    <col min="6678" max="6912" width="9.1796875" style="218"/>
    <col min="6913" max="6913" width="1.7265625" style="218" customWidth="1"/>
    <col min="6914" max="6914" width="11.7265625" style="218" customWidth="1"/>
    <col min="6915" max="6915" width="8.7265625" style="218" customWidth="1"/>
    <col min="6916" max="6916" width="10.26953125" style="218" customWidth="1"/>
    <col min="6917" max="6917" width="8.54296875" style="218" customWidth="1"/>
    <col min="6918" max="6918" width="12.54296875" style="218" customWidth="1"/>
    <col min="6919" max="6921" width="10" style="218" customWidth="1"/>
    <col min="6922" max="6922" width="9.1796875" style="218" customWidth="1"/>
    <col min="6923" max="6923" width="1.1796875" style="218" customWidth="1"/>
    <col min="6924" max="6924" width="5.7265625" style="218" customWidth="1"/>
    <col min="6925" max="6925" width="9.453125" style="218" customWidth="1"/>
    <col min="6926" max="6926" width="11.26953125" style="218" customWidth="1"/>
    <col min="6927" max="6933" width="5.7265625" style="218" customWidth="1"/>
    <col min="6934" max="7168" width="9.1796875" style="218"/>
    <col min="7169" max="7169" width="1.7265625" style="218" customWidth="1"/>
    <col min="7170" max="7170" width="11.7265625" style="218" customWidth="1"/>
    <col min="7171" max="7171" width="8.7265625" style="218" customWidth="1"/>
    <col min="7172" max="7172" width="10.26953125" style="218" customWidth="1"/>
    <col min="7173" max="7173" width="8.54296875" style="218" customWidth="1"/>
    <col min="7174" max="7174" width="12.54296875" style="218" customWidth="1"/>
    <col min="7175" max="7177" width="10" style="218" customWidth="1"/>
    <col min="7178" max="7178" width="9.1796875" style="218" customWidth="1"/>
    <col min="7179" max="7179" width="1.1796875" style="218" customWidth="1"/>
    <col min="7180" max="7180" width="5.7265625" style="218" customWidth="1"/>
    <col min="7181" max="7181" width="9.453125" style="218" customWidth="1"/>
    <col min="7182" max="7182" width="11.26953125" style="218" customWidth="1"/>
    <col min="7183" max="7189" width="5.7265625" style="218" customWidth="1"/>
    <col min="7190" max="7424" width="9.1796875" style="218"/>
    <col min="7425" max="7425" width="1.7265625" style="218" customWidth="1"/>
    <col min="7426" max="7426" width="11.7265625" style="218" customWidth="1"/>
    <col min="7427" max="7427" width="8.7265625" style="218" customWidth="1"/>
    <col min="7428" max="7428" width="10.26953125" style="218" customWidth="1"/>
    <col min="7429" max="7429" width="8.54296875" style="218" customWidth="1"/>
    <col min="7430" max="7430" width="12.54296875" style="218" customWidth="1"/>
    <col min="7431" max="7433" width="10" style="218" customWidth="1"/>
    <col min="7434" max="7434" width="9.1796875" style="218" customWidth="1"/>
    <col min="7435" max="7435" width="1.1796875" style="218" customWidth="1"/>
    <col min="7436" max="7436" width="5.7265625" style="218" customWidth="1"/>
    <col min="7437" max="7437" width="9.453125" style="218" customWidth="1"/>
    <col min="7438" max="7438" width="11.26953125" style="218" customWidth="1"/>
    <col min="7439" max="7445" width="5.7265625" style="218" customWidth="1"/>
    <col min="7446" max="7680" width="9.1796875" style="218"/>
    <col min="7681" max="7681" width="1.7265625" style="218" customWidth="1"/>
    <col min="7682" max="7682" width="11.7265625" style="218" customWidth="1"/>
    <col min="7683" max="7683" width="8.7265625" style="218" customWidth="1"/>
    <col min="7684" max="7684" width="10.26953125" style="218" customWidth="1"/>
    <col min="7685" max="7685" width="8.54296875" style="218" customWidth="1"/>
    <col min="7686" max="7686" width="12.54296875" style="218" customWidth="1"/>
    <col min="7687" max="7689" width="10" style="218" customWidth="1"/>
    <col min="7690" max="7690" width="9.1796875" style="218" customWidth="1"/>
    <col min="7691" max="7691" width="1.1796875" style="218" customWidth="1"/>
    <col min="7692" max="7692" width="5.7265625" style="218" customWidth="1"/>
    <col min="7693" max="7693" width="9.453125" style="218" customWidth="1"/>
    <col min="7694" max="7694" width="11.26953125" style="218" customWidth="1"/>
    <col min="7695" max="7701" width="5.7265625" style="218" customWidth="1"/>
    <col min="7702" max="7936" width="9.1796875" style="218"/>
    <col min="7937" max="7937" width="1.7265625" style="218" customWidth="1"/>
    <col min="7938" max="7938" width="11.7265625" style="218" customWidth="1"/>
    <col min="7939" max="7939" width="8.7265625" style="218" customWidth="1"/>
    <col min="7940" max="7940" width="10.26953125" style="218" customWidth="1"/>
    <col min="7941" max="7941" width="8.54296875" style="218" customWidth="1"/>
    <col min="7942" max="7942" width="12.54296875" style="218" customWidth="1"/>
    <col min="7943" max="7945" width="10" style="218" customWidth="1"/>
    <col min="7946" max="7946" width="9.1796875" style="218" customWidth="1"/>
    <col min="7947" max="7947" width="1.1796875" style="218" customWidth="1"/>
    <col min="7948" max="7948" width="5.7265625" style="218" customWidth="1"/>
    <col min="7949" max="7949" width="9.453125" style="218" customWidth="1"/>
    <col min="7950" max="7950" width="11.26953125" style="218" customWidth="1"/>
    <col min="7951" max="7957" width="5.7265625" style="218" customWidth="1"/>
    <col min="7958" max="8192" width="9.1796875" style="218"/>
    <col min="8193" max="8193" width="1.7265625" style="218" customWidth="1"/>
    <col min="8194" max="8194" width="11.7265625" style="218" customWidth="1"/>
    <col min="8195" max="8195" width="8.7265625" style="218" customWidth="1"/>
    <col min="8196" max="8196" width="10.26953125" style="218" customWidth="1"/>
    <col min="8197" max="8197" width="8.54296875" style="218" customWidth="1"/>
    <col min="8198" max="8198" width="12.54296875" style="218" customWidth="1"/>
    <col min="8199" max="8201" width="10" style="218" customWidth="1"/>
    <col min="8202" max="8202" width="9.1796875" style="218" customWidth="1"/>
    <col min="8203" max="8203" width="1.1796875" style="218" customWidth="1"/>
    <col min="8204" max="8204" width="5.7265625" style="218" customWidth="1"/>
    <col min="8205" max="8205" width="9.453125" style="218" customWidth="1"/>
    <col min="8206" max="8206" width="11.26953125" style="218" customWidth="1"/>
    <col min="8207" max="8213" width="5.7265625" style="218" customWidth="1"/>
    <col min="8214" max="8448" width="9.1796875" style="218"/>
    <col min="8449" max="8449" width="1.7265625" style="218" customWidth="1"/>
    <col min="8450" max="8450" width="11.7265625" style="218" customWidth="1"/>
    <col min="8451" max="8451" width="8.7265625" style="218" customWidth="1"/>
    <col min="8452" max="8452" width="10.26953125" style="218" customWidth="1"/>
    <col min="8453" max="8453" width="8.54296875" style="218" customWidth="1"/>
    <col min="8454" max="8454" width="12.54296875" style="218" customWidth="1"/>
    <col min="8455" max="8457" width="10" style="218" customWidth="1"/>
    <col min="8458" max="8458" width="9.1796875" style="218" customWidth="1"/>
    <col min="8459" max="8459" width="1.1796875" style="218" customWidth="1"/>
    <col min="8460" max="8460" width="5.7265625" style="218" customWidth="1"/>
    <col min="8461" max="8461" width="9.453125" style="218" customWidth="1"/>
    <col min="8462" max="8462" width="11.26953125" style="218" customWidth="1"/>
    <col min="8463" max="8469" width="5.7265625" style="218" customWidth="1"/>
    <col min="8470" max="8704" width="9.1796875" style="218"/>
    <col min="8705" max="8705" width="1.7265625" style="218" customWidth="1"/>
    <col min="8706" max="8706" width="11.7265625" style="218" customWidth="1"/>
    <col min="8707" max="8707" width="8.7265625" style="218" customWidth="1"/>
    <col min="8708" max="8708" width="10.26953125" style="218" customWidth="1"/>
    <col min="8709" max="8709" width="8.54296875" style="218" customWidth="1"/>
    <col min="8710" max="8710" width="12.54296875" style="218" customWidth="1"/>
    <col min="8711" max="8713" width="10" style="218" customWidth="1"/>
    <col min="8714" max="8714" width="9.1796875" style="218" customWidth="1"/>
    <col min="8715" max="8715" width="1.1796875" style="218" customWidth="1"/>
    <col min="8716" max="8716" width="5.7265625" style="218" customWidth="1"/>
    <col min="8717" max="8717" width="9.453125" style="218" customWidth="1"/>
    <col min="8718" max="8718" width="11.26953125" style="218" customWidth="1"/>
    <col min="8719" max="8725" width="5.7265625" style="218" customWidth="1"/>
    <col min="8726" max="8960" width="9.1796875" style="218"/>
    <col min="8961" max="8961" width="1.7265625" style="218" customWidth="1"/>
    <col min="8962" max="8962" width="11.7265625" style="218" customWidth="1"/>
    <col min="8963" max="8963" width="8.7265625" style="218" customWidth="1"/>
    <col min="8964" max="8964" width="10.26953125" style="218" customWidth="1"/>
    <col min="8965" max="8965" width="8.54296875" style="218" customWidth="1"/>
    <col min="8966" max="8966" width="12.54296875" style="218" customWidth="1"/>
    <col min="8967" max="8969" width="10" style="218" customWidth="1"/>
    <col min="8970" max="8970" width="9.1796875" style="218" customWidth="1"/>
    <col min="8971" max="8971" width="1.1796875" style="218" customWidth="1"/>
    <col min="8972" max="8972" width="5.7265625" style="218" customWidth="1"/>
    <col min="8973" max="8973" width="9.453125" style="218" customWidth="1"/>
    <col min="8974" max="8974" width="11.26953125" style="218" customWidth="1"/>
    <col min="8975" max="8981" width="5.7265625" style="218" customWidth="1"/>
    <col min="8982" max="9216" width="9.1796875" style="218"/>
    <col min="9217" max="9217" width="1.7265625" style="218" customWidth="1"/>
    <col min="9218" max="9218" width="11.7265625" style="218" customWidth="1"/>
    <col min="9219" max="9219" width="8.7265625" style="218" customWidth="1"/>
    <col min="9220" max="9220" width="10.26953125" style="218" customWidth="1"/>
    <col min="9221" max="9221" width="8.54296875" style="218" customWidth="1"/>
    <col min="9222" max="9222" width="12.54296875" style="218" customWidth="1"/>
    <col min="9223" max="9225" width="10" style="218" customWidth="1"/>
    <col min="9226" max="9226" width="9.1796875" style="218" customWidth="1"/>
    <col min="9227" max="9227" width="1.1796875" style="218" customWidth="1"/>
    <col min="9228" max="9228" width="5.7265625" style="218" customWidth="1"/>
    <col min="9229" max="9229" width="9.453125" style="218" customWidth="1"/>
    <col min="9230" max="9230" width="11.26953125" style="218" customWidth="1"/>
    <col min="9231" max="9237" width="5.7265625" style="218" customWidth="1"/>
    <col min="9238" max="9472" width="9.1796875" style="218"/>
    <col min="9473" max="9473" width="1.7265625" style="218" customWidth="1"/>
    <col min="9474" max="9474" width="11.7265625" style="218" customWidth="1"/>
    <col min="9475" max="9475" width="8.7265625" style="218" customWidth="1"/>
    <col min="9476" max="9476" width="10.26953125" style="218" customWidth="1"/>
    <col min="9477" max="9477" width="8.54296875" style="218" customWidth="1"/>
    <col min="9478" max="9478" width="12.54296875" style="218" customWidth="1"/>
    <col min="9479" max="9481" width="10" style="218" customWidth="1"/>
    <col min="9482" max="9482" width="9.1796875" style="218" customWidth="1"/>
    <col min="9483" max="9483" width="1.1796875" style="218" customWidth="1"/>
    <col min="9484" max="9484" width="5.7265625" style="218" customWidth="1"/>
    <col min="9485" max="9485" width="9.453125" style="218" customWidth="1"/>
    <col min="9486" max="9486" width="11.26953125" style="218" customWidth="1"/>
    <col min="9487" max="9493" width="5.7265625" style="218" customWidth="1"/>
    <col min="9494" max="9728" width="9.1796875" style="218"/>
    <col min="9729" max="9729" width="1.7265625" style="218" customWidth="1"/>
    <col min="9730" max="9730" width="11.7265625" style="218" customWidth="1"/>
    <col min="9731" max="9731" width="8.7265625" style="218" customWidth="1"/>
    <col min="9732" max="9732" width="10.26953125" style="218" customWidth="1"/>
    <col min="9733" max="9733" width="8.54296875" style="218" customWidth="1"/>
    <col min="9734" max="9734" width="12.54296875" style="218" customWidth="1"/>
    <col min="9735" max="9737" width="10" style="218" customWidth="1"/>
    <col min="9738" max="9738" width="9.1796875" style="218" customWidth="1"/>
    <col min="9739" max="9739" width="1.1796875" style="218" customWidth="1"/>
    <col min="9740" max="9740" width="5.7265625" style="218" customWidth="1"/>
    <col min="9741" max="9741" width="9.453125" style="218" customWidth="1"/>
    <col min="9742" max="9742" width="11.26953125" style="218" customWidth="1"/>
    <col min="9743" max="9749" width="5.7265625" style="218" customWidth="1"/>
    <col min="9750" max="9984" width="9.1796875" style="218"/>
    <col min="9985" max="9985" width="1.7265625" style="218" customWidth="1"/>
    <col min="9986" max="9986" width="11.7265625" style="218" customWidth="1"/>
    <col min="9987" max="9987" width="8.7265625" style="218" customWidth="1"/>
    <col min="9988" max="9988" width="10.26953125" style="218" customWidth="1"/>
    <col min="9989" max="9989" width="8.54296875" style="218" customWidth="1"/>
    <col min="9990" max="9990" width="12.54296875" style="218" customWidth="1"/>
    <col min="9991" max="9993" width="10" style="218" customWidth="1"/>
    <col min="9994" max="9994" width="9.1796875" style="218" customWidth="1"/>
    <col min="9995" max="9995" width="1.1796875" style="218" customWidth="1"/>
    <col min="9996" max="9996" width="5.7265625" style="218" customWidth="1"/>
    <col min="9997" max="9997" width="9.453125" style="218" customWidth="1"/>
    <col min="9998" max="9998" width="11.26953125" style="218" customWidth="1"/>
    <col min="9999" max="10005" width="5.7265625" style="218" customWidth="1"/>
    <col min="10006" max="10240" width="9.1796875" style="218"/>
    <col min="10241" max="10241" width="1.7265625" style="218" customWidth="1"/>
    <col min="10242" max="10242" width="11.7265625" style="218" customWidth="1"/>
    <col min="10243" max="10243" width="8.7265625" style="218" customWidth="1"/>
    <col min="10244" max="10244" width="10.26953125" style="218" customWidth="1"/>
    <col min="10245" max="10245" width="8.54296875" style="218" customWidth="1"/>
    <col min="10246" max="10246" width="12.54296875" style="218" customWidth="1"/>
    <col min="10247" max="10249" width="10" style="218" customWidth="1"/>
    <col min="10250" max="10250" width="9.1796875" style="218" customWidth="1"/>
    <col min="10251" max="10251" width="1.1796875" style="218" customWidth="1"/>
    <col min="10252" max="10252" width="5.7265625" style="218" customWidth="1"/>
    <col min="10253" max="10253" width="9.453125" style="218" customWidth="1"/>
    <col min="10254" max="10254" width="11.26953125" style="218" customWidth="1"/>
    <col min="10255" max="10261" width="5.7265625" style="218" customWidth="1"/>
    <col min="10262" max="10496" width="9.1796875" style="218"/>
    <col min="10497" max="10497" width="1.7265625" style="218" customWidth="1"/>
    <col min="10498" max="10498" width="11.7265625" style="218" customWidth="1"/>
    <col min="10499" max="10499" width="8.7265625" style="218" customWidth="1"/>
    <col min="10500" max="10500" width="10.26953125" style="218" customWidth="1"/>
    <col min="10501" max="10501" width="8.54296875" style="218" customWidth="1"/>
    <col min="10502" max="10502" width="12.54296875" style="218" customWidth="1"/>
    <col min="10503" max="10505" width="10" style="218" customWidth="1"/>
    <col min="10506" max="10506" width="9.1796875" style="218" customWidth="1"/>
    <col min="10507" max="10507" width="1.1796875" style="218" customWidth="1"/>
    <col min="10508" max="10508" width="5.7265625" style="218" customWidth="1"/>
    <col min="10509" max="10509" width="9.453125" style="218" customWidth="1"/>
    <col min="10510" max="10510" width="11.26953125" style="218" customWidth="1"/>
    <col min="10511" max="10517" width="5.7265625" style="218" customWidth="1"/>
    <col min="10518" max="10752" width="9.1796875" style="218"/>
    <col min="10753" max="10753" width="1.7265625" style="218" customWidth="1"/>
    <col min="10754" max="10754" width="11.7265625" style="218" customWidth="1"/>
    <col min="10755" max="10755" width="8.7265625" style="218" customWidth="1"/>
    <col min="10756" max="10756" width="10.26953125" style="218" customWidth="1"/>
    <col min="10757" max="10757" width="8.54296875" style="218" customWidth="1"/>
    <col min="10758" max="10758" width="12.54296875" style="218" customWidth="1"/>
    <col min="10759" max="10761" width="10" style="218" customWidth="1"/>
    <col min="10762" max="10762" width="9.1796875" style="218" customWidth="1"/>
    <col min="10763" max="10763" width="1.1796875" style="218" customWidth="1"/>
    <col min="10764" max="10764" width="5.7265625" style="218" customWidth="1"/>
    <col min="10765" max="10765" width="9.453125" style="218" customWidth="1"/>
    <col min="10766" max="10766" width="11.26953125" style="218" customWidth="1"/>
    <col min="10767" max="10773" width="5.7265625" style="218" customWidth="1"/>
    <col min="10774" max="11008" width="9.1796875" style="218"/>
    <col min="11009" max="11009" width="1.7265625" style="218" customWidth="1"/>
    <col min="11010" max="11010" width="11.7265625" style="218" customWidth="1"/>
    <col min="11011" max="11011" width="8.7265625" style="218" customWidth="1"/>
    <col min="11012" max="11012" width="10.26953125" style="218" customWidth="1"/>
    <col min="11013" max="11013" width="8.54296875" style="218" customWidth="1"/>
    <col min="11014" max="11014" width="12.54296875" style="218" customWidth="1"/>
    <col min="11015" max="11017" width="10" style="218" customWidth="1"/>
    <col min="11018" max="11018" width="9.1796875" style="218" customWidth="1"/>
    <col min="11019" max="11019" width="1.1796875" style="218" customWidth="1"/>
    <col min="11020" max="11020" width="5.7265625" style="218" customWidth="1"/>
    <col min="11021" max="11021" width="9.453125" style="218" customWidth="1"/>
    <col min="11022" max="11022" width="11.26953125" style="218" customWidth="1"/>
    <col min="11023" max="11029" width="5.7265625" style="218" customWidth="1"/>
    <col min="11030" max="11264" width="9.1796875" style="218"/>
    <col min="11265" max="11265" width="1.7265625" style="218" customWidth="1"/>
    <col min="11266" max="11266" width="11.7265625" style="218" customWidth="1"/>
    <col min="11267" max="11267" width="8.7265625" style="218" customWidth="1"/>
    <col min="11268" max="11268" width="10.26953125" style="218" customWidth="1"/>
    <col min="11269" max="11269" width="8.54296875" style="218" customWidth="1"/>
    <col min="11270" max="11270" width="12.54296875" style="218" customWidth="1"/>
    <col min="11271" max="11273" width="10" style="218" customWidth="1"/>
    <col min="11274" max="11274" width="9.1796875" style="218" customWidth="1"/>
    <col min="11275" max="11275" width="1.1796875" style="218" customWidth="1"/>
    <col min="11276" max="11276" width="5.7265625" style="218" customWidth="1"/>
    <col min="11277" max="11277" width="9.453125" style="218" customWidth="1"/>
    <col min="11278" max="11278" width="11.26953125" style="218" customWidth="1"/>
    <col min="11279" max="11285" width="5.7265625" style="218" customWidth="1"/>
    <col min="11286" max="11520" width="9.1796875" style="218"/>
    <col min="11521" max="11521" width="1.7265625" style="218" customWidth="1"/>
    <col min="11522" max="11522" width="11.7265625" style="218" customWidth="1"/>
    <col min="11523" max="11523" width="8.7265625" style="218" customWidth="1"/>
    <col min="11524" max="11524" width="10.26953125" style="218" customWidth="1"/>
    <col min="11525" max="11525" width="8.54296875" style="218" customWidth="1"/>
    <col min="11526" max="11526" width="12.54296875" style="218" customWidth="1"/>
    <col min="11527" max="11529" width="10" style="218" customWidth="1"/>
    <col min="11530" max="11530" width="9.1796875" style="218" customWidth="1"/>
    <col min="11531" max="11531" width="1.1796875" style="218" customWidth="1"/>
    <col min="11532" max="11532" width="5.7265625" style="218" customWidth="1"/>
    <col min="11533" max="11533" width="9.453125" style="218" customWidth="1"/>
    <col min="11534" max="11534" width="11.26953125" style="218" customWidth="1"/>
    <col min="11535" max="11541" width="5.7265625" style="218" customWidth="1"/>
    <col min="11542" max="11776" width="9.1796875" style="218"/>
    <col min="11777" max="11777" width="1.7265625" style="218" customWidth="1"/>
    <col min="11778" max="11778" width="11.7265625" style="218" customWidth="1"/>
    <col min="11779" max="11779" width="8.7265625" style="218" customWidth="1"/>
    <col min="11780" max="11780" width="10.26953125" style="218" customWidth="1"/>
    <col min="11781" max="11781" width="8.54296875" style="218" customWidth="1"/>
    <col min="11782" max="11782" width="12.54296875" style="218" customWidth="1"/>
    <col min="11783" max="11785" width="10" style="218" customWidth="1"/>
    <col min="11786" max="11786" width="9.1796875" style="218" customWidth="1"/>
    <col min="11787" max="11787" width="1.1796875" style="218" customWidth="1"/>
    <col min="11788" max="11788" width="5.7265625" style="218" customWidth="1"/>
    <col min="11789" max="11789" width="9.453125" style="218" customWidth="1"/>
    <col min="11790" max="11790" width="11.26953125" style="218" customWidth="1"/>
    <col min="11791" max="11797" width="5.7265625" style="218" customWidth="1"/>
    <col min="11798" max="12032" width="9.1796875" style="218"/>
    <col min="12033" max="12033" width="1.7265625" style="218" customWidth="1"/>
    <col min="12034" max="12034" width="11.7265625" style="218" customWidth="1"/>
    <col min="12035" max="12035" width="8.7265625" style="218" customWidth="1"/>
    <col min="12036" max="12036" width="10.26953125" style="218" customWidth="1"/>
    <col min="12037" max="12037" width="8.54296875" style="218" customWidth="1"/>
    <col min="12038" max="12038" width="12.54296875" style="218" customWidth="1"/>
    <col min="12039" max="12041" width="10" style="218" customWidth="1"/>
    <col min="12042" max="12042" width="9.1796875" style="218" customWidth="1"/>
    <col min="12043" max="12043" width="1.1796875" style="218" customWidth="1"/>
    <col min="12044" max="12044" width="5.7265625" style="218" customWidth="1"/>
    <col min="12045" max="12045" width="9.453125" style="218" customWidth="1"/>
    <col min="12046" max="12046" width="11.26953125" style="218" customWidth="1"/>
    <col min="12047" max="12053" width="5.7265625" style="218" customWidth="1"/>
    <col min="12054" max="12288" width="9.1796875" style="218"/>
    <col min="12289" max="12289" width="1.7265625" style="218" customWidth="1"/>
    <col min="12290" max="12290" width="11.7265625" style="218" customWidth="1"/>
    <col min="12291" max="12291" width="8.7265625" style="218" customWidth="1"/>
    <col min="12292" max="12292" width="10.26953125" style="218" customWidth="1"/>
    <col min="12293" max="12293" width="8.54296875" style="218" customWidth="1"/>
    <col min="12294" max="12294" width="12.54296875" style="218" customWidth="1"/>
    <col min="12295" max="12297" width="10" style="218" customWidth="1"/>
    <col min="12298" max="12298" width="9.1796875" style="218" customWidth="1"/>
    <col min="12299" max="12299" width="1.1796875" style="218" customWidth="1"/>
    <col min="12300" max="12300" width="5.7265625" style="218" customWidth="1"/>
    <col min="12301" max="12301" width="9.453125" style="218" customWidth="1"/>
    <col min="12302" max="12302" width="11.26953125" style="218" customWidth="1"/>
    <col min="12303" max="12309" width="5.7265625" style="218" customWidth="1"/>
    <col min="12310" max="12544" width="9.1796875" style="218"/>
    <col min="12545" max="12545" width="1.7265625" style="218" customWidth="1"/>
    <col min="12546" max="12546" width="11.7265625" style="218" customWidth="1"/>
    <col min="12547" max="12547" width="8.7265625" style="218" customWidth="1"/>
    <col min="12548" max="12548" width="10.26953125" style="218" customWidth="1"/>
    <col min="12549" max="12549" width="8.54296875" style="218" customWidth="1"/>
    <col min="12550" max="12550" width="12.54296875" style="218" customWidth="1"/>
    <col min="12551" max="12553" width="10" style="218" customWidth="1"/>
    <col min="12554" max="12554" width="9.1796875" style="218" customWidth="1"/>
    <col min="12555" max="12555" width="1.1796875" style="218" customWidth="1"/>
    <col min="12556" max="12556" width="5.7265625" style="218" customWidth="1"/>
    <col min="12557" max="12557" width="9.453125" style="218" customWidth="1"/>
    <col min="12558" max="12558" width="11.26953125" style="218" customWidth="1"/>
    <col min="12559" max="12565" width="5.7265625" style="218" customWidth="1"/>
    <col min="12566" max="12800" width="9.1796875" style="218"/>
    <col min="12801" max="12801" width="1.7265625" style="218" customWidth="1"/>
    <col min="12802" max="12802" width="11.7265625" style="218" customWidth="1"/>
    <col min="12803" max="12803" width="8.7265625" style="218" customWidth="1"/>
    <col min="12804" max="12804" width="10.26953125" style="218" customWidth="1"/>
    <col min="12805" max="12805" width="8.54296875" style="218" customWidth="1"/>
    <col min="12806" max="12806" width="12.54296875" style="218" customWidth="1"/>
    <col min="12807" max="12809" width="10" style="218" customWidth="1"/>
    <col min="12810" max="12810" width="9.1796875" style="218" customWidth="1"/>
    <col min="12811" max="12811" width="1.1796875" style="218" customWidth="1"/>
    <col min="12812" max="12812" width="5.7265625" style="218" customWidth="1"/>
    <col min="12813" max="12813" width="9.453125" style="218" customWidth="1"/>
    <col min="12814" max="12814" width="11.26953125" style="218" customWidth="1"/>
    <col min="12815" max="12821" width="5.7265625" style="218" customWidth="1"/>
    <col min="12822" max="13056" width="9.1796875" style="218"/>
    <col min="13057" max="13057" width="1.7265625" style="218" customWidth="1"/>
    <col min="13058" max="13058" width="11.7265625" style="218" customWidth="1"/>
    <col min="13059" max="13059" width="8.7265625" style="218" customWidth="1"/>
    <col min="13060" max="13060" width="10.26953125" style="218" customWidth="1"/>
    <col min="13061" max="13061" width="8.54296875" style="218" customWidth="1"/>
    <col min="13062" max="13062" width="12.54296875" style="218" customWidth="1"/>
    <col min="13063" max="13065" width="10" style="218" customWidth="1"/>
    <col min="13066" max="13066" width="9.1796875" style="218" customWidth="1"/>
    <col min="13067" max="13067" width="1.1796875" style="218" customWidth="1"/>
    <col min="13068" max="13068" width="5.7265625" style="218" customWidth="1"/>
    <col min="13069" max="13069" width="9.453125" style="218" customWidth="1"/>
    <col min="13070" max="13070" width="11.26953125" style="218" customWidth="1"/>
    <col min="13071" max="13077" width="5.7265625" style="218" customWidth="1"/>
    <col min="13078" max="13312" width="9.1796875" style="218"/>
    <col min="13313" max="13313" width="1.7265625" style="218" customWidth="1"/>
    <col min="13314" max="13314" width="11.7265625" style="218" customWidth="1"/>
    <col min="13315" max="13315" width="8.7265625" style="218" customWidth="1"/>
    <col min="13316" max="13316" width="10.26953125" style="218" customWidth="1"/>
    <col min="13317" max="13317" width="8.54296875" style="218" customWidth="1"/>
    <col min="13318" max="13318" width="12.54296875" style="218" customWidth="1"/>
    <col min="13319" max="13321" width="10" style="218" customWidth="1"/>
    <col min="13322" max="13322" width="9.1796875" style="218" customWidth="1"/>
    <col min="13323" max="13323" width="1.1796875" style="218" customWidth="1"/>
    <col min="13324" max="13324" width="5.7265625" style="218" customWidth="1"/>
    <col min="13325" max="13325" width="9.453125" style="218" customWidth="1"/>
    <col min="13326" max="13326" width="11.26953125" style="218" customWidth="1"/>
    <col min="13327" max="13333" width="5.7265625" style="218" customWidth="1"/>
    <col min="13334" max="13568" width="9.1796875" style="218"/>
    <col min="13569" max="13569" width="1.7265625" style="218" customWidth="1"/>
    <col min="13570" max="13570" width="11.7265625" style="218" customWidth="1"/>
    <col min="13571" max="13571" width="8.7265625" style="218" customWidth="1"/>
    <col min="13572" max="13572" width="10.26953125" style="218" customWidth="1"/>
    <col min="13573" max="13573" width="8.54296875" style="218" customWidth="1"/>
    <col min="13574" max="13574" width="12.54296875" style="218" customWidth="1"/>
    <col min="13575" max="13577" width="10" style="218" customWidth="1"/>
    <col min="13578" max="13578" width="9.1796875" style="218" customWidth="1"/>
    <col min="13579" max="13579" width="1.1796875" style="218" customWidth="1"/>
    <col min="13580" max="13580" width="5.7265625" style="218" customWidth="1"/>
    <col min="13581" max="13581" width="9.453125" style="218" customWidth="1"/>
    <col min="13582" max="13582" width="11.26953125" style="218" customWidth="1"/>
    <col min="13583" max="13589" width="5.7265625" style="218" customWidth="1"/>
    <col min="13590" max="13824" width="9.1796875" style="218"/>
    <col min="13825" max="13825" width="1.7265625" style="218" customWidth="1"/>
    <col min="13826" max="13826" width="11.7265625" style="218" customWidth="1"/>
    <col min="13827" max="13827" width="8.7265625" style="218" customWidth="1"/>
    <col min="13828" max="13828" width="10.26953125" style="218" customWidth="1"/>
    <col min="13829" max="13829" width="8.54296875" style="218" customWidth="1"/>
    <col min="13830" max="13830" width="12.54296875" style="218" customWidth="1"/>
    <col min="13831" max="13833" width="10" style="218" customWidth="1"/>
    <col min="13834" max="13834" width="9.1796875" style="218" customWidth="1"/>
    <col min="13835" max="13835" width="1.1796875" style="218" customWidth="1"/>
    <col min="13836" max="13836" width="5.7265625" style="218" customWidth="1"/>
    <col min="13837" max="13837" width="9.453125" style="218" customWidth="1"/>
    <col min="13838" max="13838" width="11.26953125" style="218" customWidth="1"/>
    <col min="13839" max="13845" width="5.7265625" style="218" customWidth="1"/>
    <col min="13846" max="14080" width="9.1796875" style="218"/>
    <col min="14081" max="14081" width="1.7265625" style="218" customWidth="1"/>
    <col min="14082" max="14082" width="11.7265625" style="218" customWidth="1"/>
    <col min="14083" max="14083" width="8.7265625" style="218" customWidth="1"/>
    <col min="14084" max="14084" width="10.26953125" style="218" customWidth="1"/>
    <col min="14085" max="14085" width="8.54296875" style="218" customWidth="1"/>
    <col min="14086" max="14086" width="12.54296875" style="218" customWidth="1"/>
    <col min="14087" max="14089" width="10" style="218" customWidth="1"/>
    <col min="14090" max="14090" width="9.1796875" style="218" customWidth="1"/>
    <col min="14091" max="14091" width="1.1796875" style="218" customWidth="1"/>
    <col min="14092" max="14092" width="5.7265625" style="218" customWidth="1"/>
    <col min="14093" max="14093" width="9.453125" style="218" customWidth="1"/>
    <col min="14094" max="14094" width="11.26953125" style="218" customWidth="1"/>
    <col min="14095" max="14101" width="5.7265625" style="218" customWidth="1"/>
    <col min="14102" max="14336" width="9.1796875" style="218"/>
    <col min="14337" max="14337" width="1.7265625" style="218" customWidth="1"/>
    <col min="14338" max="14338" width="11.7265625" style="218" customWidth="1"/>
    <col min="14339" max="14339" width="8.7265625" style="218" customWidth="1"/>
    <col min="14340" max="14340" width="10.26953125" style="218" customWidth="1"/>
    <col min="14341" max="14341" width="8.54296875" style="218" customWidth="1"/>
    <col min="14342" max="14342" width="12.54296875" style="218" customWidth="1"/>
    <col min="14343" max="14345" width="10" style="218" customWidth="1"/>
    <col min="14346" max="14346" width="9.1796875" style="218" customWidth="1"/>
    <col min="14347" max="14347" width="1.1796875" style="218" customWidth="1"/>
    <col min="14348" max="14348" width="5.7265625" style="218" customWidth="1"/>
    <col min="14349" max="14349" width="9.453125" style="218" customWidth="1"/>
    <col min="14350" max="14350" width="11.26953125" style="218" customWidth="1"/>
    <col min="14351" max="14357" width="5.7265625" style="218" customWidth="1"/>
    <col min="14358" max="14592" width="9.1796875" style="218"/>
    <col min="14593" max="14593" width="1.7265625" style="218" customWidth="1"/>
    <col min="14594" max="14594" width="11.7265625" style="218" customWidth="1"/>
    <col min="14595" max="14595" width="8.7265625" style="218" customWidth="1"/>
    <col min="14596" max="14596" width="10.26953125" style="218" customWidth="1"/>
    <col min="14597" max="14597" width="8.54296875" style="218" customWidth="1"/>
    <col min="14598" max="14598" width="12.54296875" style="218" customWidth="1"/>
    <col min="14599" max="14601" width="10" style="218" customWidth="1"/>
    <col min="14602" max="14602" width="9.1796875" style="218" customWidth="1"/>
    <col min="14603" max="14603" width="1.1796875" style="218" customWidth="1"/>
    <col min="14604" max="14604" width="5.7265625" style="218" customWidth="1"/>
    <col min="14605" max="14605" width="9.453125" style="218" customWidth="1"/>
    <col min="14606" max="14606" width="11.26953125" style="218" customWidth="1"/>
    <col min="14607" max="14613" width="5.7265625" style="218" customWidth="1"/>
    <col min="14614" max="14848" width="9.1796875" style="218"/>
    <col min="14849" max="14849" width="1.7265625" style="218" customWidth="1"/>
    <col min="14850" max="14850" width="11.7265625" style="218" customWidth="1"/>
    <col min="14851" max="14851" width="8.7265625" style="218" customWidth="1"/>
    <col min="14852" max="14852" width="10.26953125" style="218" customWidth="1"/>
    <col min="14853" max="14853" width="8.54296875" style="218" customWidth="1"/>
    <col min="14854" max="14854" width="12.54296875" style="218" customWidth="1"/>
    <col min="14855" max="14857" width="10" style="218" customWidth="1"/>
    <col min="14858" max="14858" width="9.1796875" style="218" customWidth="1"/>
    <col min="14859" max="14859" width="1.1796875" style="218" customWidth="1"/>
    <col min="14860" max="14860" width="5.7265625" style="218" customWidth="1"/>
    <col min="14861" max="14861" width="9.453125" style="218" customWidth="1"/>
    <col min="14862" max="14862" width="11.26953125" style="218" customWidth="1"/>
    <col min="14863" max="14869" width="5.7265625" style="218" customWidth="1"/>
    <col min="14870" max="15104" width="9.1796875" style="218"/>
    <col min="15105" max="15105" width="1.7265625" style="218" customWidth="1"/>
    <col min="15106" max="15106" width="11.7265625" style="218" customWidth="1"/>
    <col min="15107" max="15107" width="8.7265625" style="218" customWidth="1"/>
    <col min="15108" max="15108" width="10.26953125" style="218" customWidth="1"/>
    <col min="15109" max="15109" width="8.54296875" style="218" customWidth="1"/>
    <col min="15110" max="15110" width="12.54296875" style="218" customWidth="1"/>
    <col min="15111" max="15113" width="10" style="218" customWidth="1"/>
    <col min="15114" max="15114" width="9.1796875" style="218" customWidth="1"/>
    <col min="15115" max="15115" width="1.1796875" style="218" customWidth="1"/>
    <col min="15116" max="15116" width="5.7265625" style="218" customWidth="1"/>
    <col min="15117" max="15117" width="9.453125" style="218" customWidth="1"/>
    <col min="15118" max="15118" width="11.26953125" style="218" customWidth="1"/>
    <col min="15119" max="15125" width="5.7265625" style="218" customWidth="1"/>
    <col min="15126" max="15360" width="9.1796875" style="218"/>
    <col min="15361" max="15361" width="1.7265625" style="218" customWidth="1"/>
    <col min="15362" max="15362" width="11.7265625" style="218" customWidth="1"/>
    <col min="15363" max="15363" width="8.7265625" style="218" customWidth="1"/>
    <col min="15364" max="15364" width="10.26953125" style="218" customWidth="1"/>
    <col min="15365" max="15365" width="8.54296875" style="218" customWidth="1"/>
    <col min="15366" max="15366" width="12.54296875" style="218" customWidth="1"/>
    <col min="15367" max="15369" width="10" style="218" customWidth="1"/>
    <col min="15370" max="15370" width="9.1796875" style="218" customWidth="1"/>
    <col min="15371" max="15371" width="1.1796875" style="218" customWidth="1"/>
    <col min="15372" max="15372" width="5.7265625" style="218" customWidth="1"/>
    <col min="15373" max="15373" width="9.453125" style="218" customWidth="1"/>
    <col min="15374" max="15374" width="11.26953125" style="218" customWidth="1"/>
    <col min="15375" max="15381" width="5.7265625" style="218" customWidth="1"/>
    <col min="15382" max="15616" width="9.1796875" style="218"/>
    <col min="15617" max="15617" width="1.7265625" style="218" customWidth="1"/>
    <col min="15618" max="15618" width="11.7265625" style="218" customWidth="1"/>
    <col min="15619" max="15619" width="8.7265625" style="218" customWidth="1"/>
    <col min="15620" max="15620" width="10.26953125" style="218" customWidth="1"/>
    <col min="15621" max="15621" width="8.54296875" style="218" customWidth="1"/>
    <col min="15622" max="15622" width="12.54296875" style="218" customWidth="1"/>
    <col min="15623" max="15625" width="10" style="218" customWidth="1"/>
    <col min="15626" max="15626" width="9.1796875" style="218" customWidth="1"/>
    <col min="15627" max="15627" width="1.1796875" style="218" customWidth="1"/>
    <col min="15628" max="15628" width="5.7265625" style="218" customWidth="1"/>
    <col min="15629" max="15629" width="9.453125" style="218" customWidth="1"/>
    <col min="15630" max="15630" width="11.26953125" style="218" customWidth="1"/>
    <col min="15631" max="15637" width="5.7265625" style="218" customWidth="1"/>
    <col min="15638" max="15872" width="9.1796875" style="218"/>
    <col min="15873" max="15873" width="1.7265625" style="218" customWidth="1"/>
    <col min="15874" max="15874" width="11.7265625" style="218" customWidth="1"/>
    <col min="15875" max="15875" width="8.7265625" style="218" customWidth="1"/>
    <col min="15876" max="15876" width="10.26953125" style="218" customWidth="1"/>
    <col min="15877" max="15877" width="8.54296875" style="218" customWidth="1"/>
    <col min="15878" max="15878" width="12.54296875" style="218" customWidth="1"/>
    <col min="15879" max="15881" width="10" style="218" customWidth="1"/>
    <col min="15882" max="15882" width="9.1796875" style="218" customWidth="1"/>
    <col min="15883" max="15883" width="1.1796875" style="218" customWidth="1"/>
    <col min="15884" max="15884" width="5.7265625" style="218" customWidth="1"/>
    <col min="15885" max="15885" width="9.453125" style="218" customWidth="1"/>
    <col min="15886" max="15886" width="11.26953125" style="218" customWidth="1"/>
    <col min="15887" max="15893" width="5.7265625" style="218" customWidth="1"/>
    <col min="15894" max="16128" width="9.1796875" style="218"/>
    <col min="16129" max="16129" width="1.7265625" style="218" customWidth="1"/>
    <col min="16130" max="16130" width="11.7265625" style="218" customWidth="1"/>
    <col min="16131" max="16131" width="8.7265625" style="218" customWidth="1"/>
    <col min="16132" max="16132" width="10.26953125" style="218" customWidth="1"/>
    <col min="16133" max="16133" width="8.54296875" style="218" customWidth="1"/>
    <col min="16134" max="16134" width="12.54296875" style="218" customWidth="1"/>
    <col min="16135" max="16137" width="10" style="218" customWidth="1"/>
    <col min="16138" max="16138" width="9.1796875" style="218" customWidth="1"/>
    <col min="16139" max="16139" width="1.1796875" style="218" customWidth="1"/>
    <col min="16140" max="16140" width="5.7265625" style="218" customWidth="1"/>
    <col min="16141" max="16141" width="9.453125" style="218" customWidth="1"/>
    <col min="16142" max="16142" width="11.26953125" style="218" customWidth="1"/>
    <col min="16143" max="16149" width="5.7265625" style="218" customWidth="1"/>
    <col min="16150" max="16384" width="9.1796875" style="218"/>
  </cols>
  <sheetData>
    <row r="1" spans="2:256" ht="6.75" customHeight="1" x14ac:dyDescent="0.35"/>
    <row r="2" spans="2:256" s="124" customFormat="1" ht="42.75" customHeight="1" x14ac:dyDescent="0.35">
      <c r="B2" s="1897"/>
      <c r="C2" s="2486" t="s">
        <v>545</v>
      </c>
      <c r="D2" s="2486"/>
      <c r="E2" s="2486"/>
      <c r="F2" s="2486"/>
      <c r="G2" s="2486"/>
      <c r="H2" s="2486"/>
      <c r="I2" s="2486"/>
      <c r="J2" s="2486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spans="2:256" s="124" customFormat="1" x14ac:dyDescent="0.35">
      <c r="B3" s="1897"/>
      <c r="C3" s="1619" t="s">
        <v>546</v>
      </c>
      <c r="D3" s="1619"/>
      <c r="E3" s="1619"/>
      <c r="F3" s="1619"/>
      <c r="G3" s="1619" t="s">
        <v>1</v>
      </c>
      <c r="H3" s="1619"/>
      <c r="I3" s="1619"/>
      <c r="J3" s="1619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spans="2:256" s="124" customFormat="1" ht="12.75" customHeight="1" x14ac:dyDescent="0.35">
      <c r="B4" s="1897"/>
      <c r="C4" s="1873" t="s">
        <v>2</v>
      </c>
      <c r="D4" s="1622"/>
      <c r="E4" s="1622"/>
      <c r="F4" s="1622"/>
      <c r="G4" s="1622"/>
      <c r="H4" s="1622"/>
      <c r="I4" s="1622"/>
      <c r="J4" s="1902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spans="2:256" s="124" customFormat="1" ht="12" customHeight="1" x14ac:dyDescent="0.35">
      <c r="B5" s="1903"/>
      <c r="C5" s="1903"/>
      <c r="D5" s="1903"/>
      <c r="E5" s="1903"/>
      <c r="F5" s="1903"/>
      <c r="G5" s="1903"/>
      <c r="H5" s="1903"/>
      <c r="I5" s="1903"/>
      <c r="J5" s="1903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spans="2:256" s="124" customFormat="1" ht="25.5" customHeight="1" x14ac:dyDescent="0.35">
      <c r="B6" s="232" t="s">
        <v>133</v>
      </c>
      <c r="C6" s="2483"/>
      <c r="D6" s="2484"/>
      <c r="E6" s="2484"/>
      <c r="F6" s="2484"/>
      <c r="G6" s="2484"/>
      <c r="H6" s="2484"/>
      <c r="I6" s="2484"/>
      <c r="J6" s="2485"/>
    </row>
    <row r="7" spans="2:256" s="124" customFormat="1" ht="25.5" customHeight="1" x14ac:dyDescent="0.35">
      <c r="B7" s="232" t="s">
        <v>135</v>
      </c>
      <c r="C7" s="2463"/>
      <c r="D7" s="2464"/>
      <c r="E7" s="2464"/>
      <c r="F7" s="2465"/>
      <c r="G7" s="2466" t="s">
        <v>175</v>
      </c>
      <c r="H7" s="2467"/>
      <c r="I7" s="1920"/>
      <c r="J7" s="1921"/>
    </row>
    <row r="8" spans="2:256" s="124" customFormat="1" ht="25.5" customHeight="1" x14ac:dyDescent="0.35">
      <c r="B8" s="232" t="s">
        <v>137</v>
      </c>
      <c r="C8" s="2463"/>
      <c r="D8" s="2464"/>
      <c r="E8" s="2464"/>
      <c r="F8" s="2465"/>
      <c r="G8" s="2466" t="s">
        <v>547</v>
      </c>
      <c r="H8" s="2467"/>
      <c r="I8" s="2468"/>
      <c r="J8" s="2468"/>
    </row>
    <row r="9" spans="2:256" s="124" customFormat="1" ht="25.5" customHeight="1" x14ac:dyDescent="0.35">
      <c r="B9" s="232" t="s">
        <v>139</v>
      </c>
      <c r="C9" s="2463"/>
      <c r="D9" s="2464"/>
      <c r="E9" s="2464"/>
      <c r="F9" s="2465"/>
      <c r="G9" s="2466" t="s">
        <v>95</v>
      </c>
      <c r="H9" s="2467"/>
      <c r="I9" s="2468"/>
      <c r="J9" s="2468"/>
    </row>
    <row r="10" spans="2:256" ht="21.75" customHeight="1" x14ac:dyDescent="0.35">
      <c r="B10" s="2462"/>
      <c r="C10" s="2462"/>
      <c r="D10" s="2462"/>
      <c r="E10" s="2462"/>
      <c r="F10" s="2462"/>
      <c r="G10" s="2462"/>
      <c r="H10" s="2462"/>
      <c r="I10" s="2462"/>
      <c r="J10" s="2462"/>
    </row>
    <row r="11" spans="2:256" ht="33.75" customHeight="1" x14ac:dyDescent="0.35">
      <c r="B11" s="2469" t="s">
        <v>49</v>
      </c>
      <c r="C11" s="2470"/>
      <c r="D11" s="2470"/>
      <c r="E11" s="2470"/>
      <c r="F11" s="2471"/>
      <c r="G11" s="595">
        <v>1</v>
      </c>
      <c r="H11" s="595">
        <v>2</v>
      </c>
      <c r="I11" s="595"/>
      <c r="J11" s="596" t="s">
        <v>140</v>
      </c>
    </row>
    <row r="12" spans="2:256" ht="25" customHeight="1" x14ac:dyDescent="0.35">
      <c r="B12" s="2472" t="s">
        <v>98</v>
      </c>
      <c r="C12" s="2473"/>
      <c r="D12" s="2473"/>
      <c r="E12" s="2473"/>
      <c r="F12" s="2474"/>
      <c r="G12" s="594"/>
      <c r="H12" s="594"/>
      <c r="I12" s="594"/>
      <c r="J12" s="2475"/>
    </row>
    <row r="13" spans="2:256" ht="33" customHeight="1" x14ac:dyDescent="0.35">
      <c r="B13" s="330" t="s">
        <v>548</v>
      </c>
      <c r="C13" s="2478" t="s">
        <v>549</v>
      </c>
      <c r="D13" s="2479"/>
      <c r="E13" s="2479"/>
      <c r="F13" s="2480"/>
      <c r="G13" s="330"/>
      <c r="H13" s="330"/>
      <c r="I13" s="330"/>
      <c r="J13" s="2476"/>
      <c r="M13" s="357"/>
    </row>
    <row r="14" spans="2:256" ht="33" customHeight="1" x14ac:dyDescent="0.35">
      <c r="B14" s="330" t="s">
        <v>550</v>
      </c>
      <c r="C14" s="2478" t="s">
        <v>551</v>
      </c>
      <c r="D14" s="2479"/>
      <c r="E14" s="2479"/>
      <c r="F14" s="2480"/>
      <c r="G14" s="597"/>
      <c r="H14" s="597"/>
      <c r="I14" s="594"/>
      <c r="J14" s="2476"/>
      <c r="M14" s="357"/>
    </row>
    <row r="15" spans="2:256" ht="33" customHeight="1" x14ac:dyDescent="0.35">
      <c r="B15" s="330" t="s">
        <v>552</v>
      </c>
      <c r="C15" s="2478" t="s">
        <v>553</v>
      </c>
      <c r="D15" s="2479"/>
      <c r="E15" s="2479"/>
      <c r="F15" s="2480"/>
      <c r="G15" s="594"/>
      <c r="H15" s="597"/>
      <c r="I15" s="597"/>
      <c r="J15" s="2477"/>
    </row>
    <row r="16" spans="2:256" ht="33" customHeight="1" x14ac:dyDescent="0.35">
      <c r="B16" s="2481"/>
      <c r="C16" s="2481"/>
      <c r="D16" s="2481"/>
      <c r="E16" s="2481"/>
      <c r="F16" s="2481"/>
      <c r="G16" s="2481"/>
      <c r="H16" s="2481"/>
      <c r="I16" s="2481"/>
      <c r="J16" s="2481"/>
    </row>
    <row r="17" spans="2:13" ht="33" customHeight="1" x14ac:dyDescent="0.35">
      <c r="B17" s="2482" t="s">
        <v>554</v>
      </c>
      <c r="C17" s="2482"/>
      <c r="D17" s="2482"/>
      <c r="E17" s="2482"/>
      <c r="F17" s="598" t="s">
        <v>555</v>
      </c>
      <c r="G17" s="599"/>
      <c r="H17" s="599"/>
      <c r="I17" s="599"/>
      <c r="J17" s="600"/>
    </row>
    <row r="18" spans="2:13" ht="33" customHeight="1" x14ac:dyDescent="0.35">
      <c r="B18" s="2482" t="s">
        <v>556</v>
      </c>
      <c r="C18" s="2482"/>
      <c r="D18" s="2482"/>
      <c r="E18" s="2482"/>
      <c r="F18" s="598" t="s">
        <v>557</v>
      </c>
      <c r="G18" s="599"/>
      <c r="H18" s="599"/>
      <c r="I18" s="599"/>
      <c r="J18" s="600"/>
    </row>
    <row r="19" spans="2:13" ht="33" customHeight="1" x14ac:dyDescent="0.35">
      <c r="B19" s="2482" t="s">
        <v>558</v>
      </c>
      <c r="C19" s="2482"/>
      <c r="D19" s="2482"/>
      <c r="E19" s="2482"/>
      <c r="F19" s="598" t="s">
        <v>559</v>
      </c>
      <c r="G19" s="599"/>
      <c r="H19" s="599"/>
      <c r="I19" s="599"/>
      <c r="J19" s="600"/>
    </row>
    <row r="20" spans="2:13" ht="33" customHeight="1" x14ac:dyDescent="0.35">
      <c r="B20" s="2482" t="s">
        <v>560</v>
      </c>
      <c r="C20" s="2482"/>
      <c r="D20" s="2482"/>
      <c r="E20" s="2482"/>
      <c r="F20" s="601" t="s">
        <v>561</v>
      </c>
      <c r="G20" s="348"/>
      <c r="H20" s="348"/>
      <c r="I20" s="348"/>
      <c r="J20" s="600"/>
    </row>
    <row r="21" spans="2:13" ht="10.5" customHeight="1" x14ac:dyDescent="0.35">
      <c r="B21" s="2462"/>
      <c r="C21" s="2462"/>
      <c r="D21" s="2462"/>
      <c r="E21" s="2462"/>
      <c r="F21" s="2462"/>
      <c r="G21" s="2462"/>
      <c r="H21" s="2462"/>
      <c r="I21" s="2462"/>
      <c r="J21" s="2462"/>
    </row>
    <row r="22" spans="2:13" ht="15.75" customHeight="1" x14ac:dyDescent="0.35">
      <c r="B22" s="1827" t="s">
        <v>88</v>
      </c>
      <c r="C22" s="1827"/>
      <c r="D22" s="1827"/>
      <c r="E22" s="1827"/>
      <c r="F22" s="1827"/>
      <c r="G22" s="1827"/>
      <c r="H22" s="1827"/>
      <c r="I22" s="1827"/>
      <c r="J22" s="1827"/>
    </row>
    <row r="23" spans="2:13" s="109" customFormat="1" ht="68.25" customHeight="1" x14ac:dyDescent="0.35">
      <c r="B23" s="2460"/>
      <c r="C23" s="2460"/>
      <c r="D23" s="2460"/>
      <c r="E23" s="2460"/>
      <c r="F23" s="2460"/>
      <c r="G23" s="2460"/>
      <c r="H23" s="2460"/>
      <c r="I23" s="2460"/>
      <c r="J23" s="2460"/>
      <c r="K23" s="602"/>
    </row>
    <row r="24" spans="2:13" s="109" customFormat="1" ht="8.25" customHeight="1" x14ac:dyDescent="0.35">
      <c r="B24" s="2461"/>
      <c r="C24" s="2461"/>
      <c r="D24" s="2461"/>
      <c r="E24" s="2461"/>
      <c r="F24" s="2461"/>
      <c r="G24" s="2461"/>
      <c r="H24" s="2461"/>
      <c r="I24" s="2461"/>
      <c r="J24" s="2461"/>
    </row>
    <row r="25" spans="2:13" s="109" customFormat="1" ht="15" customHeight="1" x14ac:dyDescent="0.35">
      <c r="B25" s="1738" t="s">
        <v>89</v>
      </c>
      <c r="C25" s="1739"/>
      <c r="D25" s="1740"/>
      <c r="E25" s="1738" t="s">
        <v>90</v>
      </c>
      <c r="F25" s="1739"/>
      <c r="G25" s="1740"/>
      <c r="H25" s="1738" t="s">
        <v>91</v>
      </c>
      <c r="I25" s="1739"/>
      <c r="J25" s="1740"/>
      <c r="K25" s="602"/>
      <c r="L25" s="602"/>
      <c r="M25" s="602"/>
    </row>
    <row r="26" spans="2:13" s="109" customFormat="1" ht="43.5" customHeight="1" x14ac:dyDescent="0.35">
      <c r="B26" s="573" t="s">
        <v>92</v>
      </c>
      <c r="C26" s="2458"/>
      <c r="D26" s="2459"/>
      <c r="E26" s="573" t="s">
        <v>92</v>
      </c>
      <c r="F26" s="2458"/>
      <c r="G26" s="2459"/>
      <c r="H26" s="573" t="s">
        <v>92</v>
      </c>
      <c r="I26" s="2458"/>
      <c r="J26" s="2459"/>
      <c r="K26" s="603"/>
      <c r="L26" s="603"/>
      <c r="M26" s="603"/>
    </row>
    <row r="27" spans="2:13" s="109" customFormat="1" ht="17.25" customHeight="1" x14ac:dyDescent="0.35">
      <c r="B27" s="573" t="s">
        <v>93</v>
      </c>
      <c r="C27" s="2458"/>
      <c r="D27" s="2459"/>
      <c r="E27" s="573" t="s">
        <v>93</v>
      </c>
      <c r="F27" s="2458"/>
      <c r="G27" s="2459"/>
      <c r="H27" s="573" t="s">
        <v>93</v>
      </c>
      <c r="I27" s="2458"/>
      <c r="J27" s="2459"/>
      <c r="K27" s="602"/>
      <c r="L27" s="602"/>
      <c r="M27" s="602"/>
    </row>
    <row r="28" spans="2:13" s="109" customFormat="1" ht="13.5" customHeight="1" x14ac:dyDescent="0.35">
      <c r="B28" s="574"/>
      <c r="C28" s="2456"/>
      <c r="D28" s="2457"/>
      <c r="E28" s="574"/>
      <c r="F28" s="2456"/>
      <c r="G28" s="2457"/>
      <c r="H28" s="574"/>
      <c r="I28" s="2456"/>
      <c r="J28" s="2457"/>
      <c r="K28" s="603"/>
      <c r="L28" s="603"/>
      <c r="M28" s="603"/>
    </row>
    <row r="29" spans="2:13" s="124" customFormat="1" ht="7.5" customHeight="1" x14ac:dyDescent="0.35"/>
  </sheetData>
  <mergeCells count="44">
    <mergeCell ref="B5:J5"/>
    <mergeCell ref="B2:B4"/>
    <mergeCell ref="C2:J2"/>
    <mergeCell ref="C3:F3"/>
    <mergeCell ref="G3:J3"/>
    <mergeCell ref="C4:J4"/>
    <mergeCell ref="C6:J6"/>
    <mergeCell ref="C7:F7"/>
    <mergeCell ref="G7:H7"/>
    <mergeCell ref="I7:J7"/>
    <mergeCell ref="C8:F8"/>
    <mergeCell ref="G8:H8"/>
    <mergeCell ref="I8:J8"/>
    <mergeCell ref="B21:J21"/>
    <mergeCell ref="C9:F9"/>
    <mergeCell ref="G9:H9"/>
    <mergeCell ref="I9:J9"/>
    <mergeCell ref="B10:J10"/>
    <mergeCell ref="B11:F11"/>
    <mergeCell ref="B12:F12"/>
    <mergeCell ref="J12:J15"/>
    <mergeCell ref="C13:F13"/>
    <mergeCell ref="C14:F14"/>
    <mergeCell ref="C15:F15"/>
    <mergeCell ref="B16:J16"/>
    <mergeCell ref="B17:E17"/>
    <mergeCell ref="B18:E18"/>
    <mergeCell ref="B19:E19"/>
    <mergeCell ref="B20:E20"/>
    <mergeCell ref="B22:J22"/>
    <mergeCell ref="B23:J23"/>
    <mergeCell ref="B24:J24"/>
    <mergeCell ref="B25:D25"/>
    <mergeCell ref="E25:G25"/>
    <mergeCell ref="H25:J25"/>
    <mergeCell ref="C28:D28"/>
    <mergeCell ref="F28:G28"/>
    <mergeCell ref="I28:J28"/>
    <mergeCell ref="C26:D26"/>
    <mergeCell ref="F26:G26"/>
    <mergeCell ref="I26:J26"/>
    <mergeCell ref="C27:D27"/>
    <mergeCell ref="F27:G27"/>
    <mergeCell ref="I27:J27"/>
  </mergeCells>
  <printOptions horizontalCentered="1"/>
  <pageMargins left="0.78740157480314965" right="0.39370078740157483" top="0.59055118110236227" bottom="0.59055118110236227" header="0.39370078740157483" footer="0.39370078740157483"/>
  <pageSetup scale="90" orientation="portrait" horizontalDpi="300" verticalDpi="360" r:id="rId1"/>
  <headerFooter alignWithMargins="0">
    <oddFooter>&amp;L&amp;8Cra. 30 N° 25-90 Piso 16 - CP: 1113111            
Tel. 7470909 -  Info: Línea 195       
www.umv.gov.co     &amp;C&amp;10PRO-FM-024
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W57"/>
  <sheetViews>
    <sheetView showGridLines="0" view="pageBreakPreview" topLeftCell="A37" zoomScale="90" zoomScaleSheetLayoutView="90" workbookViewId="0">
      <selection activeCell="A14" sqref="A14:I14"/>
    </sheetView>
  </sheetViews>
  <sheetFormatPr baseColWidth="10" defaultColWidth="11.453125" defaultRowHeight="12.5" x14ac:dyDescent="0.25"/>
  <cols>
    <col min="1" max="1" width="12.7265625" style="1070" customWidth="1"/>
    <col min="2" max="2" width="40.1796875" style="1070" customWidth="1"/>
    <col min="3" max="3" width="12.453125" style="1070" customWidth="1"/>
    <col min="4" max="4" width="12.54296875" style="1070" customWidth="1"/>
    <col min="5" max="5" width="13.7265625" style="1070" customWidth="1"/>
    <col min="6" max="6" width="11.54296875" style="1070" customWidth="1"/>
    <col min="7" max="7" width="14.26953125" style="1070" customWidth="1"/>
    <col min="8" max="8" width="11.1796875" style="1070" customWidth="1"/>
    <col min="9" max="9" width="11.453125" style="1070" customWidth="1"/>
    <col min="10" max="11" width="11.453125" style="1070"/>
    <col min="12" max="12" width="20.81640625" style="1070" bestFit="1" customWidth="1"/>
    <col min="13" max="13" width="14.26953125" style="1070" bestFit="1" customWidth="1"/>
    <col min="14" max="16384" width="11.453125" style="1070"/>
  </cols>
  <sheetData>
    <row r="1" spans="1:23" ht="33.75" customHeight="1" thickTop="1" x14ac:dyDescent="0.25">
      <c r="A1" s="2511"/>
      <c r="B1" s="2512"/>
      <c r="C1" s="2505" t="s">
        <v>943</v>
      </c>
      <c r="D1" s="2506"/>
      <c r="E1" s="2506"/>
      <c r="F1" s="2506"/>
      <c r="G1" s="2506"/>
      <c r="H1" s="2506"/>
      <c r="I1" s="2507"/>
      <c r="J1" s="1069"/>
      <c r="K1" s="1069"/>
      <c r="L1" s="1069"/>
      <c r="M1" s="1069"/>
      <c r="N1" s="1069"/>
      <c r="O1" s="1069"/>
      <c r="P1" s="1069"/>
      <c r="Q1" s="1069"/>
      <c r="R1" s="1069"/>
      <c r="S1" s="1069"/>
      <c r="T1" s="1069"/>
      <c r="U1" s="1069"/>
      <c r="V1" s="1069"/>
      <c r="W1" s="1069"/>
    </row>
    <row r="2" spans="1:23" ht="17.25" customHeight="1" thickBot="1" x14ac:dyDescent="0.3">
      <c r="A2" s="2513"/>
      <c r="B2" s="2514"/>
      <c r="C2" s="2508" t="s">
        <v>944</v>
      </c>
      <c r="D2" s="2509"/>
      <c r="E2" s="2509"/>
      <c r="F2" s="2509"/>
      <c r="G2" s="2509"/>
      <c r="H2" s="2509"/>
      <c r="I2" s="2510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</row>
    <row r="3" spans="1:23" ht="17.25" customHeight="1" thickTop="1" thickBot="1" x14ac:dyDescent="0.3">
      <c r="A3" s="2513"/>
      <c r="B3" s="2514"/>
      <c r="C3" s="2502" t="s">
        <v>945</v>
      </c>
      <c r="D3" s="2504"/>
      <c r="E3" s="1181" t="s">
        <v>946</v>
      </c>
      <c r="F3" s="1182"/>
      <c r="G3" s="1182"/>
      <c r="H3" s="1182"/>
      <c r="I3" s="1183"/>
      <c r="J3" s="1072"/>
      <c r="K3" s="1073"/>
      <c r="L3" s="1073"/>
      <c r="M3" s="1073"/>
      <c r="N3" s="1073"/>
      <c r="O3" s="1074"/>
      <c r="P3" s="1074"/>
      <c r="R3" s="1072"/>
      <c r="S3" s="1072"/>
      <c r="T3" s="1072"/>
      <c r="U3" s="1074"/>
      <c r="V3" s="1074"/>
      <c r="W3" s="1074"/>
    </row>
    <row r="4" spans="1:23" ht="18" customHeight="1" thickTop="1" thickBot="1" x14ac:dyDescent="0.3">
      <c r="A4" s="2515"/>
      <c r="B4" s="2516"/>
      <c r="C4" s="2502" t="s">
        <v>947</v>
      </c>
      <c r="D4" s="2503"/>
      <c r="E4" s="2503"/>
      <c r="F4" s="2503"/>
      <c r="G4" s="2503"/>
      <c r="H4" s="2503"/>
      <c r="I4" s="2504"/>
      <c r="J4" s="1072"/>
      <c r="K4" s="1072"/>
      <c r="L4" s="1072"/>
      <c r="M4" s="1072"/>
      <c r="N4" s="1072"/>
      <c r="O4" s="1072"/>
      <c r="P4" s="1072"/>
      <c r="Q4" s="1072"/>
      <c r="R4" s="1072"/>
      <c r="S4" s="1072"/>
      <c r="T4" s="1072"/>
      <c r="U4" s="1072"/>
      <c r="V4" s="1072"/>
      <c r="W4" s="1072"/>
    </row>
    <row r="5" spans="1:23" ht="11.25" customHeight="1" thickTop="1" x14ac:dyDescent="0.35">
      <c r="A5" s="1075"/>
      <c r="B5" s="1076"/>
      <c r="C5" s="1077"/>
      <c r="D5" s="1184"/>
      <c r="E5" s="1185"/>
      <c r="F5" s="1185"/>
      <c r="G5" s="1186"/>
      <c r="H5" s="1186"/>
      <c r="I5" s="1187"/>
      <c r="L5" s="1070" t="s">
        <v>948</v>
      </c>
      <c r="M5" s="1070">
        <v>3054.2</v>
      </c>
    </row>
    <row r="6" spans="1:23" ht="18" customHeight="1" x14ac:dyDescent="0.35">
      <c r="A6" s="1211" t="s">
        <v>324</v>
      </c>
      <c r="B6" s="1212"/>
      <c r="C6" s="2495" t="s">
        <v>949</v>
      </c>
      <c r="D6" s="2496"/>
      <c r="E6" s="2496"/>
      <c r="F6" s="2496"/>
      <c r="G6" s="2497"/>
      <c r="H6" s="2499"/>
      <c r="I6" s="2501"/>
      <c r="L6" s="1078" t="s">
        <v>950</v>
      </c>
      <c r="M6" s="1078" t="s">
        <v>951</v>
      </c>
    </row>
    <row r="7" spans="1:23" ht="18.75" customHeight="1" x14ac:dyDescent="0.3">
      <c r="A7" s="1202" t="s">
        <v>980</v>
      </c>
      <c r="B7" s="1207"/>
      <c r="C7" s="2495"/>
      <c r="D7" s="2496"/>
      <c r="E7" s="2496"/>
      <c r="F7" s="2496"/>
      <c r="G7" s="2498"/>
      <c r="H7" s="2500"/>
      <c r="I7" s="2501"/>
      <c r="L7" s="1078" t="s">
        <v>952</v>
      </c>
      <c r="M7" s="1078" t="s">
        <v>721</v>
      </c>
    </row>
    <row r="8" spans="1:23" ht="18" customHeight="1" x14ac:dyDescent="0.3">
      <c r="A8" s="1210" t="s">
        <v>486</v>
      </c>
      <c r="B8" s="1208"/>
      <c r="C8" s="1180" t="s">
        <v>87</v>
      </c>
      <c r="D8" s="1085"/>
      <c r="E8" s="1085"/>
      <c r="F8" s="1085"/>
      <c r="G8" s="1085"/>
      <c r="H8" s="1179"/>
      <c r="I8" s="1086"/>
      <c r="L8" s="1078"/>
      <c r="M8" s="1078"/>
    </row>
    <row r="9" spans="1:23" ht="18" customHeight="1" x14ac:dyDescent="0.3">
      <c r="A9" s="1202" t="s">
        <v>61</v>
      </c>
      <c r="B9" s="1209"/>
      <c r="C9" s="2487"/>
      <c r="D9" s="2487"/>
      <c r="E9" s="2487"/>
      <c r="F9" s="2487"/>
      <c r="G9" s="2487"/>
      <c r="H9" s="2488"/>
      <c r="I9" s="2489"/>
      <c r="L9" s="1079">
        <v>15</v>
      </c>
      <c r="M9" s="1079">
        <v>7443.2</v>
      </c>
    </row>
    <row r="10" spans="1:23" ht="20.149999999999999" customHeight="1" x14ac:dyDescent="0.3">
      <c r="A10" s="1329" t="s">
        <v>682</v>
      </c>
      <c r="B10" s="1080"/>
      <c r="C10" s="1203"/>
      <c r="D10" s="1204"/>
      <c r="E10" s="1204"/>
      <c r="F10" s="1204"/>
      <c r="G10" s="1204"/>
      <c r="H10" s="1204"/>
      <c r="I10" s="1205"/>
      <c r="L10" s="1079">
        <v>17</v>
      </c>
      <c r="M10" s="1079">
        <v>7442.4</v>
      </c>
    </row>
    <row r="11" spans="1:23" ht="20.149999999999999" customHeight="1" x14ac:dyDescent="0.25">
      <c r="A11" s="1188" t="s">
        <v>953</v>
      </c>
      <c r="B11" s="1189" t="s">
        <v>667</v>
      </c>
      <c r="C11" s="1189" t="s">
        <v>954</v>
      </c>
      <c r="D11" s="2490" t="s">
        <v>955</v>
      </c>
      <c r="E11" s="2491"/>
      <c r="F11" s="2491"/>
      <c r="G11" s="2491"/>
      <c r="H11" s="2491"/>
      <c r="I11" s="2492"/>
      <c r="L11" s="1079">
        <v>19</v>
      </c>
      <c r="M11" s="1079">
        <v>7442.5</v>
      </c>
    </row>
    <row r="12" spans="1:23" ht="30" customHeight="1" x14ac:dyDescent="0.3">
      <c r="A12" s="1191" t="s">
        <v>956</v>
      </c>
      <c r="B12" s="1192" t="s">
        <v>981</v>
      </c>
      <c r="C12" s="1180" t="s">
        <v>957</v>
      </c>
      <c r="D12" s="1081"/>
      <c r="E12" s="1081"/>
      <c r="F12" s="1081"/>
      <c r="G12" s="1081"/>
      <c r="H12" s="1082"/>
      <c r="I12" s="1083"/>
      <c r="L12" s="1079">
        <v>20</v>
      </c>
      <c r="M12" s="1079">
        <v>7441.85</v>
      </c>
    </row>
    <row r="13" spans="1:23" ht="30" customHeight="1" x14ac:dyDescent="0.3">
      <c r="A13" s="1191" t="s">
        <v>958</v>
      </c>
      <c r="B13" s="1192" t="s">
        <v>982</v>
      </c>
      <c r="C13" s="1180" t="s">
        <v>87</v>
      </c>
      <c r="D13" s="1081"/>
      <c r="E13" s="1081"/>
      <c r="F13" s="1081"/>
      <c r="G13" s="1081"/>
      <c r="H13" s="1082"/>
      <c r="I13" s="1083"/>
      <c r="L13" s="1079">
        <v>21</v>
      </c>
      <c r="M13" s="1079">
        <v>7441.2</v>
      </c>
    </row>
    <row r="14" spans="1:23" ht="30" customHeight="1" x14ac:dyDescent="0.3">
      <c r="A14" s="1191"/>
      <c r="B14" s="1192" t="s">
        <v>987</v>
      </c>
      <c r="C14" s="1180" t="s">
        <v>100</v>
      </c>
      <c r="D14" s="1081"/>
      <c r="E14" s="1081"/>
      <c r="F14" s="1081"/>
      <c r="G14" s="1081"/>
      <c r="H14" s="1082"/>
      <c r="I14" s="1083"/>
      <c r="L14" s="1079">
        <v>22</v>
      </c>
      <c r="M14" s="1079">
        <v>7440.3499999999995</v>
      </c>
    </row>
    <row r="15" spans="1:23" ht="30" customHeight="1" x14ac:dyDescent="0.3">
      <c r="A15" s="1191"/>
      <c r="B15" s="1192" t="s">
        <v>988</v>
      </c>
      <c r="C15" s="1180" t="s">
        <v>100</v>
      </c>
      <c r="D15" s="1081"/>
      <c r="E15" s="1081"/>
      <c r="F15" s="1081"/>
      <c r="G15" s="1081"/>
      <c r="H15" s="1082"/>
      <c r="I15" s="1083"/>
      <c r="J15" s="1084"/>
      <c r="L15" s="1079">
        <v>23</v>
      </c>
      <c r="M15" s="1079">
        <v>7439.5</v>
      </c>
    </row>
    <row r="16" spans="1:23" ht="30" customHeight="1" x14ac:dyDescent="0.3">
      <c r="A16" s="1191" t="s">
        <v>125</v>
      </c>
      <c r="B16" s="1192" t="s">
        <v>984</v>
      </c>
      <c r="C16" s="1180" t="s">
        <v>100</v>
      </c>
      <c r="D16" s="1081"/>
      <c r="E16" s="1081"/>
      <c r="F16" s="1081"/>
      <c r="G16" s="1081"/>
      <c r="H16" s="1081"/>
      <c r="I16" s="1083"/>
      <c r="J16" s="1084"/>
      <c r="L16" s="1079">
        <v>24</v>
      </c>
      <c r="M16" s="1079">
        <v>7438.65</v>
      </c>
      <c r="O16" s="1084"/>
    </row>
    <row r="17" spans="1:15" ht="30" customHeight="1" x14ac:dyDescent="0.3">
      <c r="A17" s="1191" t="s">
        <v>126</v>
      </c>
      <c r="B17" s="1193" t="s">
        <v>986</v>
      </c>
      <c r="C17" s="1180" t="s">
        <v>100</v>
      </c>
      <c r="D17" s="1085"/>
      <c r="E17" s="1085"/>
      <c r="F17" s="1085"/>
      <c r="G17" s="1085"/>
      <c r="H17" s="1085"/>
      <c r="I17" s="1086"/>
      <c r="K17" s="1084"/>
      <c r="L17" s="1079">
        <v>25</v>
      </c>
      <c r="M17" s="1079">
        <v>7437.8</v>
      </c>
      <c r="O17" s="1084"/>
    </row>
    <row r="18" spans="1:15" ht="30" customHeight="1" x14ac:dyDescent="0.3">
      <c r="A18" s="1191" t="s">
        <v>127</v>
      </c>
      <c r="B18" s="1193" t="s">
        <v>985</v>
      </c>
      <c r="C18" s="1180" t="s">
        <v>100</v>
      </c>
      <c r="D18" s="1081"/>
      <c r="E18" s="1081"/>
      <c r="F18" s="1081"/>
      <c r="G18" s="1081"/>
      <c r="H18" s="1082"/>
      <c r="I18" s="1083"/>
      <c r="K18" s="1084"/>
      <c r="L18" s="1079">
        <v>26</v>
      </c>
      <c r="M18" s="1079">
        <v>7436.3</v>
      </c>
    </row>
    <row r="19" spans="1:15" ht="30" customHeight="1" x14ac:dyDescent="0.3">
      <c r="A19" s="1194" t="s">
        <v>959</v>
      </c>
      <c r="B19" s="1190" t="s">
        <v>983</v>
      </c>
      <c r="C19" s="1195" t="s">
        <v>960</v>
      </c>
      <c r="D19" s="1087"/>
      <c r="E19" s="1087"/>
      <c r="F19" s="1087"/>
      <c r="G19" s="1087"/>
      <c r="H19" s="1087"/>
      <c r="I19" s="1088"/>
      <c r="K19" s="1084"/>
      <c r="L19" s="1079">
        <v>27</v>
      </c>
      <c r="M19" s="1079">
        <v>7435.5333333333338</v>
      </c>
    </row>
    <row r="20" spans="1:15" x14ac:dyDescent="0.25">
      <c r="A20" s="1089"/>
      <c r="I20" s="1090"/>
      <c r="K20" s="1084"/>
      <c r="L20" s="1079">
        <v>28</v>
      </c>
      <c r="M20" s="1079">
        <v>7434.7666666666664</v>
      </c>
    </row>
    <row r="21" spans="1:15" x14ac:dyDescent="0.25">
      <c r="A21" s="1089"/>
      <c r="I21" s="1090"/>
      <c r="L21" s="1079">
        <v>29</v>
      </c>
      <c r="M21" s="1079">
        <v>7434</v>
      </c>
    </row>
    <row r="22" spans="1:15" x14ac:dyDescent="0.25">
      <c r="A22" s="1089"/>
      <c r="I22" s="1090"/>
      <c r="L22" s="1079">
        <v>30</v>
      </c>
      <c r="M22" s="1079">
        <v>7432.5</v>
      </c>
    </row>
    <row r="23" spans="1:15" x14ac:dyDescent="0.25">
      <c r="A23" s="1089"/>
      <c r="I23" s="1090"/>
      <c r="L23" s="1079">
        <v>31</v>
      </c>
      <c r="M23" s="1079">
        <v>7431</v>
      </c>
    </row>
    <row r="24" spans="1:15" x14ac:dyDescent="0.25">
      <c r="A24" s="1089"/>
      <c r="I24" s="1090"/>
      <c r="L24" s="1079">
        <v>33</v>
      </c>
      <c r="M24" s="1079">
        <v>7429.9</v>
      </c>
    </row>
    <row r="25" spans="1:15" x14ac:dyDescent="0.25">
      <c r="A25" s="1089"/>
      <c r="I25" s="1090"/>
      <c r="L25" s="1079">
        <v>35</v>
      </c>
      <c r="M25" s="1079">
        <v>7427.4</v>
      </c>
    </row>
    <row r="26" spans="1:15" x14ac:dyDescent="0.25">
      <c r="A26" s="1089"/>
      <c r="I26" s="1090"/>
      <c r="L26" s="1206"/>
      <c r="M26" s="1206"/>
    </row>
    <row r="27" spans="1:15" x14ac:dyDescent="0.25">
      <c r="A27" s="1089"/>
      <c r="I27" s="1090"/>
      <c r="L27" s="1206"/>
      <c r="M27" s="1206"/>
    </row>
    <row r="28" spans="1:15" x14ac:dyDescent="0.25">
      <c r="A28" s="1089"/>
      <c r="I28" s="1090"/>
      <c r="L28" s="1206"/>
      <c r="M28" s="1206"/>
    </row>
    <row r="29" spans="1:15" x14ac:dyDescent="0.25">
      <c r="A29" s="1089"/>
      <c r="I29" s="1090"/>
      <c r="L29" s="1206"/>
      <c r="M29" s="1206"/>
    </row>
    <row r="30" spans="1:15" x14ac:dyDescent="0.25">
      <c r="A30" s="1089"/>
      <c r="I30" s="1090"/>
      <c r="L30" s="1206"/>
      <c r="M30" s="1206"/>
    </row>
    <row r="31" spans="1:15" x14ac:dyDescent="0.25">
      <c r="A31" s="1089"/>
      <c r="I31" s="1090"/>
      <c r="L31" s="1206"/>
      <c r="M31" s="1206"/>
    </row>
    <row r="32" spans="1:15" x14ac:dyDescent="0.25">
      <c r="A32" s="1089"/>
      <c r="I32" s="1090"/>
      <c r="L32" s="1206"/>
      <c r="M32" s="1206"/>
    </row>
    <row r="33" spans="1:9" x14ac:dyDescent="0.25">
      <c r="A33" s="1089"/>
      <c r="I33" s="1090"/>
    </row>
    <row r="34" spans="1:9" x14ac:dyDescent="0.25">
      <c r="A34" s="1089"/>
      <c r="I34" s="1090"/>
    </row>
    <row r="35" spans="1:9" x14ac:dyDescent="0.25">
      <c r="A35" s="1089"/>
      <c r="I35" s="1090"/>
    </row>
    <row r="36" spans="1:9" x14ac:dyDescent="0.25">
      <c r="A36" s="1089"/>
      <c r="I36" s="1090"/>
    </row>
    <row r="37" spans="1:9" x14ac:dyDescent="0.25">
      <c r="A37" s="1089"/>
      <c r="I37" s="1090"/>
    </row>
    <row r="38" spans="1:9" x14ac:dyDescent="0.25">
      <c r="A38" s="1089"/>
      <c r="I38" s="1090"/>
    </row>
    <row r="39" spans="1:9" x14ac:dyDescent="0.25">
      <c r="A39" s="1089"/>
      <c r="I39" s="1090"/>
    </row>
    <row r="40" spans="1:9" x14ac:dyDescent="0.25">
      <c r="A40" s="1089"/>
      <c r="I40" s="1090"/>
    </row>
    <row r="41" spans="1:9" x14ac:dyDescent="0.25">
      <c r="A41" s="1089"/>
      <c r="I41" s="1090"/>
    </row>
    <row r="42" spans="1:9" x14ac:dyDescent="0.25">
      <c r="A42" s="1089"/>
      <c r="I42" s="1090"/>
    </row>
    <row r="43" spans="1:9" x14ac:dyDescent="0.25">
      <c r="A43" s="1089"/>
      <c r="I43" s="1090"/>
    </row>
    <row r="44" spans="1:9" x14ac:dyDescent="0.25">
      <c r="A44" s="1089"/>
      <c r="I44" s="1090"/>
    </row>
    <row r="45" spans="1:9" x14ac:dyDescent="0.25">
      <c r="A45" s="1089"/>
      <c r="I45" s="1090"/>
    </row>
    <row r="46" spans="1:9" ht="13" x14ac:dyDescent="0.3">
      <c r="A46" s="1091" t="s">
        <v>88</v>
      </c>
      <c r="I46" s="1090"/>
    </row>
    <row r="47" spans="1:9" ht="13" x14ac:dyDescent="0.3">
      <c r="A47" s="1092"/>
      <c r="I47" s="1090"/>
    </row>
    <row r="48" spans="1:9" ht="13.5" thickBot="1" x14ac:dyDescent="0.35">
      <c r="A48" s="1093"/>
      <c r="B48" s="1094"/>
      <c r="C48" s="1094"/>
      <c r="D48" s="1094"/>
      <c r="E48" s="1094"/>
      <c r="F48" s="1094"/>
      <c r="G48" s="1094"/>
      <c r="H48" s="1094"/>
      <c r="I48" s="1095"/>
    </row>
    <row r="49" spans="1:21" ht="13" thickTop="1" x14ac:dyDescent="0.25">
      <c r="A49" s="1330"/>
      <c r="B49" s="1076"/>
      <c r="C49" s="1076"/>
      <c r="D49" s="1199"/>
      <c r="E49" s="1076"/>
      <c r="F49" s="1076"/>
      <c r="G49" s="1076"/>
      <c r="H49" s="1076"/>
      <c r="I49" s="1331"/>
    </row>
    <row r="50" spans="1:21" ht="15.5" x14ac:dyDescent="0.3">
      <c r="A50" s="1196"/>
      <c r="B50" s="1197"/>
      <c r="C50" s="1197"/>
      <c r="D50" s="1197"/>
      <c r="E50" s="1324"/>
      <c r="F50" s="1100"/>
      <c r="G50" s="1197"/>
      <c r="H50" s="1197"/>
      <c r="I50" s="1198"/>
      <c r="J50" s="1096"/>
      <c r="K50" s="1097"/>
      <c r="L50" s="408"/>
      <c r="M50" s="39"/>
      <c r="N50" s="1096"/>
      <c r="O50" s="1098"/>
      <c r="P50" s="1098"/>
      <c r="Q50" s="1098"/>
      <c r="R50" s="1098"/>
      <c r="S50" s="1098"/>
      <c r="T50" s="1098"/>
      <c r="U50" s="1098"/>
    </row>
    <row r="51" spans="1:21" ht="15.5" x14ac:dyDescent="0.3">
      <c r="A51" s="1201" t="s">
        <v>961</v>
      </c>
      <c r="B51" s="1080"/>
      <c r="C51" s="1099"/>
      <c r="D51" s="1100"/>
      <c r="E51" s="1100"/>
      <c r="F51" s="1200" t="s">
        <v>56</v>
      </c>
      <c r="G51" s="1100"/>
      <c r="H51" s="1100"/>
      <c r="I51" s="1101"/>
      <c r="K51" s="1102"/>
      <c r="L51" s="1096"/>
      <c r="O51" s="1096"/>
      <c r="P51" s="1096"/>
      <c r="S51" s="1096"/>
      <c r="T51" s="1096"/>
      <c r="U51" s="1103"/>
    </row>
    <row r="52" spans="1:21" ht="15.5" x14ac:dyDescent="0.3">
      <c r="A52" s="1104"/>
      <c r="B52" s="1324"/>
      <c r="C52" s="2493"/>
      <c r="D52" s="2493"/>
      <c r="E52" s="2493"/>
      <c r="F52" s="2493"/>
      <c r="G52" s="2493"/>
      <c r="H52" s="2493"/>
      <c r="I52" s="2494"/>
      <c r="K52" s="1066"/>
      <c r="L52" s="1066"/>
      <c r="O52" s="1096"/>
      <c r="P52" s="1096"/>
      <c r="S52" s="1066"/>
      <c r="T52" s="1066"/>
      <c r="U52" s="1066"/>
    </row>
    <row r="53" spans="1:21" ht="16" thickBot="1" x14ac:dyDescent="0.35">
      <c r="A53" s="1105"/>
      <c r="B53" s="1106"/>
      <c r="C53" s="1107"/>
      <c r="D53" s="1106"/>
      <c r="E53" s="1106"/>
      <c r="F53" s="1108"/>
      <c r="G53" s="1106"/>
      <c r="H53" s="1106"/>
      <c r="I53" s="1109"/>
      <c r="K53" s="38"/>
      <c r="L53" s="38"/>
      <c r="O53" s="1096"/>
      <c r="P53" s="1096"/>
      <c r="S53" s="38"/>
      <c r="T53" s="38"/>
      <c r="U53" s="38"/>
    </row>
    <row r="54" spans="1:21" ht="16" thickTop="1" x14ac:dyDescent="0.35">
      <c r="A54" s="392" t="s">
        <v>332</v>
      </c>
      <c r="B54" s="1110"/>
      <c r="C54" s="1096"/>
      <c r="D54" s="1111"/>
      <c r="E54" s="1096"/>
      <c r="F54" s="1112"/>
      <c r="G54" s="1113"/>
      <c r="H54" s="1113"/>
      <c r="K54" s="1114"/>
      <c r="L54" s="1114"/>
      <c r="O54" s="1115"/>
      <c r="P54" s="1096"/>
      <c r="S54" s="1113"/>
      <c r="T54" s="1113"/>
      <c r="U54" s="1113"/>
    </row>
    <row r="55" spans="1:21" ht="15.5" x14ac:dyDescent="0.35">
      <c r="A55" s="392" t="s">
        <v>333</v>
      </c>
      <c r="F55" s="1116"/>
      <c r="G55" s="1096"/>
      <c r="H55" s="1096"/>
      <c r="L55" s="38"/>
      <c r="M55" s="38"/>
      <c r="N55" s="39"/>
      <c r="O55" s="1117"/>
      <c r="P55" s="1096"/>
      <c r="R55" s="1118"/>
      <c r="S55" s="1117"/>
      <c r="T55" s="1117"/>
      <c r="U55" s="1117"/>
    </row>
    <row r="56" spans="1:21" ht="14" x14ac:dyDescent="0.3">
      <c r="A56" s="1119" t="s">
        <v>334</v>
      </c>
    </row>
    <row r="57" spans="1:21" x14ac:dyDescent="0.25">
      <c r="A57" s="370" t="s">
        <v>335</v>
      </c>
    </row>
  </sheetData>
  <mergeCells count="16">
    <mergeCell ref="C4:I4"/>
    <mergeCell ref="C3:D3"/>
    <mergeCell ref="C1:I1"/>
    <mergeCell ref="C2:I2"/>
    <mergeCell ref="A1:B4"/>
    <mergeCell ref="C9:I9"/>
    <mergeCell ref="D11:I11"/>
    <mergeCell ref="C52:E52"/>
    <mergeCell ref="F52:I52"/>
    <mergeCell ref="C6:C7"/>
    <mergeCell ref="D6:D7"/>
    <mergeCell ref="E6:E7"/>
    <mergeCell ref="F6:F7"/>
    <mergeCell ref="G6:G7"/>
    <mergeCell ref="H6:H7"/>
    <mergeCell ref="I6:I7"/>
  </mergeCells>
  <hyperlinks>
    <hyperlink ref="A56" r:id="rId1" xr:uid="{00000000-0004-0000-0D00-000000000000}"/>
  </hyperlinks>
  <printOptions horizontalCentered="1" verticalCentered="1"/>
  <pageMargins left="0.39370078740157483" right="0" top="0.19685039370078741" bottom="0.19685039370078741" header="0" footer="0"/>
  <pageSetup scale="70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82"/>
  <sheetViews>
    <sheetView showGridLines="0" view="pageBreakPreview" zoomScale="80" zoomScaleNormal="115" zoomScaleSheetLayoutView="80" workbookViewId="0">
      <selection activeCell="A14" sqref="A14:I14"/>
    </sheetView>
  </sheetViews>
  <sheetFormatPr baseColWidth="10" defaultColWidth="9.1796875" defaultRowHeight="12.5" x14ac:dyDescent="0.35"/>
  <cols>
    <col min="1" max="1" width="7.26953125" style="218" customWidth="1"/>
    <col min="2" max="3" width="7.7265625" style="218" customWidth="1"/>
    <col min="4" max="5" width="8.7265625" style="218" customWidth="1"/>
    <col min="6" max="6" width="9.26953125" style="218" customWidth="1"/>
    <col min="7" max="7" width="8.7265625" style="218" customWidth="1"/>
    <col min="8" max="8" width="7.1796875" style="218" customWidth="1"/>
    <col min="9" max="9" width="6.453125" style="218" customWidth="1"/>
    <col min="10" max="10" width="5.81640625" style="218" customWidth="1"/>
    <col min="11" max="12" width="8.7265625" style="218" customWidth="1"/>
    <col min="13" max="13" width="10.54296875" style="218" customWidth="1"/>
    <col min="14" max="14" width="11.26953125" style="218" customWidth="1"/>
    <col min="15" max="15" width="2.1796875" style="218" customWidth="1"/>
    <col min="16" max="16384" width="9.1796875" style="218"/>
  </cols>
  <sheetData>
    <row r="1" spans="1:14" ht="28.5" customHeight="1" x14ac:dyDescent="0.6">
      <c r="A1" s="312"/>
      <c r="B1" s="313"/>
      <c r="C1" s="313"/>
      <c r="D1" s="313"/>
      <c r="E1" s="314" t="s">
        <v>380</v>
      </c>
      <c r="F1" s="315"/>
      <c r="G1" s="2599" t="s">
        <v>381</v>
      </c>
      <c r="H1" s="2600"/>
      <c r="I1" s="2600"/>
      <c r="J1" s="2600"/>
      <c r="K1" s="2600"/>
      <c r="L1" s="2600"/>
      <c r="M1" s="2600"/>
      <c r="N1" s="2601"/>
    </row>
    <row r="2" spans="1:14" ht="28" x14ac:dyDescent="0.6">
      <c r="A2" s="316"/>
      <c r="B2" s="317"/>
      <c r="C2" s="317"/>
      <c r="D2" s="2605" t="s">
        <v>382</v>
      </c>
      <c r="E2" s="2605"/>
      <c r="F2" s="2605"/>
      <c r="G2" s="2602"/>
      <c r="H2" s="2603"/>
      <c r="I2" s="2603"/>
      <c r="J2" s="2603"/>
      <c r="K2" s="2603"/>
      <c r="L2" s="2603"/>
      <c r="M2" s="2603"/>
      <c r="N2" s="2604"/>
    </row>
    <row r="3" spans="1:14" ht="13" x14ac:dyDescent="0.2">
      <c r="A3" s="318"/>
      <c r="B3" s="319"/>
      <c r="C3" s="319"/>
      <c r="D3" s="319"/>
      <c r="E3" s="320" t="s">
        <v>383</v>
      </c>
      <c r="F3" s="321"/>
      <c r="G3" s="322" t="s">
        <v>134</v>
      </c>
      <c r="H3" s="323"/>
      <c r="I3" s="323"/>
      <c r="J3" s="323"/>
      <c r="K3" s="323"/>
      <c r="L3" s="323"/>
      <c r="M3" s="324" t="s">
        <v>384</v>
      </c>
      <c r="N3" s="325"/>
    </row>
    <row r="4" spans="1:14" ht="12.75" customHeight="1" thickBot="1" x14ac:dyDescent="0.25">
      <c r="A4" s="318"/>
      <c r="B4" s="319"/>
      <c r="C4" s="319"/>
      <c r="D4" s="319"/>
      <c r="E4" s="326" t="s">
        <v>385</v>
      </c>
      <c r="F4" s="320"/>
      <c r="G4" s="2606" t="s">
        <v>386</v>
      </c>
      <c r="H4" s="2606"/>
      <c r="I4" s="2606"/>
      <c r="J4" s="2606"/>
      <c r="K4" s="2607"/>
      <c r="L4" s="2607"/>
      <c r="M4" s="2606"/>
      <c r="N4" s="2608"/>
    </row>
    <row r="5" spans="1:14" ht="25.9" customHeight="1" x14ac:dyDescent="0.35">
      <c r="A5" s="394" t="s">
        <v>58</v>
      </c>
      <c r="B5" s="395"/>
      <c r="C5" s="2597"/>
      <c r="D5" s="2597"/>
      <c r="E5" s="2597"/>
      <c r="F5" s="2597"/>
      <c r="G5" s="2597"/>
      <c r="H5" s="2597"/>
      <c r="I5" s="2597"/>
      <c r="J5" s="2597"/>
      <c r="K5" s="2609" t="s">
        <v>60</v>
      </c>
      <c r="L5" s="2610"/>
      <c r="M5" s="2598"/>
      <c r="N5" s="2598"/>
    </row>
    <row r="6" spans="1:14" ht="26.5" customHeight="1" x14ac:dyDescent="0.35">
      <c r="A6" s="394" t="s">
        <v>59</v>
      </c>
      <c r="B6" s="395"/>
      <c r="C6" s="2597"/>
      <c r="D6" s="2597"/>
      <c r="E6" s="2597"/>
      <c r="F6" s="2597"/>
      <c r="G6" s="2597"/>
      <c r="H6" s="2597"/>
      <c r="I6" s="2597"/>
      <c r="J6" s="2597"/>
      <c r="K6" s="2611" t="s">
        <v>387</v>
      </c>
      <c r="L6" s="2612"/>
      <c r="M6" s="2598"/>
      <c r="N6" s="2598"/>
    </row>
    <row r="7" spans="1:14" ht="24.65" customHeight="1" x14ac:dyDescent="0.3">
      <c r="A7" s="394" t="s">
        <v>61</v>
      </c>
      <c r="B7" s="395"/>
      <c r="C7" s="2588"/>
      <c r="D7" s="2588"/>
      <c r="E7" s="2588"/>
      <c r="F7" s="2588"/>
      <c r="G7" s="2588"/>
      <c r="H7" s="2588"/>
      <c r="I7" s="2588"/>
      <c r="J7" s="2588"/>
      <c r="K7" s="2595" t="s">
        <v>388</v>
      </c>
      <c r="L7" s="2596"/>
      <c r="M7" s="2589"/>
      <c r="N7" s="2589"/>
    </row>
    <row r="8" spans="1:14" ht="24.65" customHeight="1" x14ac:dyDescent="0.3">
      <c r="A8" s="396" t="s">
        <v>389</v>
      </c>
      <c r="B8" s="397"/>
      <c r="C8" s="2590"/>
      <c r="D8" s="2590"/>
      <c r="E8" s="2590"/>
      <c r="F8" s="2590"/>
      <c r="G8" s="2590"/>
      <c r="H8" s="2590"/>
      <c r="I8" s="2590"/>
      <c r="J8" s="2590"/>
      <c r="K8" s="2591"/>
      <c r="L8" s="2592"/>
      <c r="M8" s="2592"/>
      <c r="N8" s="2593"/>
    </row>
    <row r="9" spans="1:14" ht="24.65" customHeight="1" x14ac:dyDescent="0.35">
      <c r="A9" s="327" t="s">
        <v>256</v>
      </c>
      <c r="B9" s="327"/>
      <c r="C9" s="2543"/>
      <c r="D9" s="2543"/>
      <c r="E9" s="2543"/>
      <c r="F9" s="2543"/>
      <c r="G9" s="2543"/>
      <c r="H9" s="2543"/>
      <c r="I9" s="2543"/>
      <c r="J9" s="2543"/>
      <c r="K9" s="328"/>
      <c r="L9" s="329" t="s">
        <v>390</v>
      </c>
      <c r="M9" s="2477" t="s">
        <v>391</v>
      </c>
      <c r="N9" s="2594"/>
    </row>
    <row r="10" spans="1:14" ht="12.75" customHeight="1" x14ac:dyDescent="0.35">
      <c r="A10" s="2568"/>
      <c r="B10" s="2569"/>
      <c r="C10" s="2477"/>
      <c r="D10" s="2477"/>
      <c r="E10" s="2477"/>
      <c r="F10" s="2477"/>
      <c r="G10" s="2477"/>
      <c r="H10" s="2477"/>
      <c r="I10" s="2477"/>
      <c r="J10" s="2477"/>
      <c r="K10" s="2543"/>
      <c r="L10" s="330"/>
      <c r="M10" s="2570"/>
      <c r="N10" s="2571"/>
    </row>
    <row r="11" spans="1:14" ht="13" x14ac:dyDescent="0.35">
      <c r="A11" s="2572" t="s">
        <v>392</v>
      </c>
      <c r="B11" s="2573"/>
      <c r="C11" s="2574"/>
      <c r="D11" s="2575"/>
      <c r="E11" s="2575"/>
      <c r="F11" s="2575"/>
      <c r="G11" s="2575"/>
      <c r="H11" s="2575"/>
      <c r="I11" s="2575"/>
      <c r="J11" s="2575"/>
      <c r="K11" s="2575"/>
      <c r="L11" s="2575"/>
      <c r="M11" s="2575"/>
      <c r="N11" s="2576"/>
    </row>
    <row r="12" spans="1:14" ht="12.75" customHeight="1" x14ac:dyDescent="0.35">
      <c r="A12" s="2577" t="s">
        <v>393</v>
      </c>
      <c r="B12" s="2578"/>
      <c r="C12" s="2579"/>
      <c r="D12" s="2580"/>
      <c r="E12" s="2580"/>
      <c r="F12" s="2580"/>
      <c r="G12" s="2580"/>
      <c r="H12" s="2581"/>
      <c r="I12" s="2582"/>
      <c r="J12" s="2583"/>
      <c r="K12" s="2543"/>
      <c r="L12" s="2543"/>
      <c r="M12" s="2543"/>
      <c r="N12" s="2587"/>
    </row>
    <row r="13" spans="1:14" ht="12.75" customHeight="1" x14ac:dyDescent="0.35">
      <c r="A13" s="2577" t="s">
        <v>394</v>
      </c>
      <c r="B13" s="2578"/>
      <c r="C13" s="2579"/>
      <c r="D13" s="2546" t="s">
        <v>395</v>
      </c>
      <c r="E13" s="2546"/>
      <c r="F13" s="2546"/>
      <c r="G13" s="2546"/>
      <c r="H13" s="2584"/>
      <c r="I13" s="2585"/>
      <c r="J13" s="2586"/>
      <c r="K13" s="2546" t="s">
        <v>396</v>
      </c>
      <c r="L13" s="2546"/>
      <c r="M13" s="2546"/>
      <c r="N13" s="2547"/>
    </row>
    <row r="14" spans="1:14" ht="12.75" customHeight="1" x14ac:dyDescent="0.35">
      <c r="A14" s="2548" t="s">
        <v>397</v>
      </c>
      <c r="B14" s="2549"/>
      <c r="C14" s="2550"/>
      <c r="D14" s="331" t="s">
        <v>398</v>
      </c>
      <c r="E14" s="331" t="s">
        <v>399</v>
      </c>
      <c r="F14" s="331" t="s">
        <v>400</v>
      </c>
      <c r="G14" s="331" t="s">
        <v>401</v>
      </c>
      <c r="H14" s="2551" t="s">
        <v>397</v>
      </c>
      <c r="I14" s="2552"/>
      <c r="J14" s="2553"/>
      <c r="K14" s="331" t="s">
        <v>398</v>
      </c>
      <c r="L14" s="331" t="s">
        <v>399</v>
      </c>
      <c r="M14" s="331" t="s">
        <v>400</v>
      </c>
      <c r="N14" s="332" t="s">
        <v>401</v>
      </c>
    </row>
    <row r="15" spans="1:14" ht="24.65" customHeight="1" x14ac:dyDescent="0.35">
      <c r="A15" s="388" t="s">
        <v>402</v>
      </c>
      <c r="B15" s="389" t="s">
        <v>427</v>
      </c>
      <c r="C15" s="333" t="s">
        <v>360</v>
      </c>
      <c r="D15" s="331" t="s">
        <v>403</v>
      </c>
      <c r="E15" s="331" t="s">
        <v>404</v>
      </c>
      <c r="F15" s="330" t="s">
        <v>404</v>
      </c>
      <c r="G15" s="331" t="s">
        <v>87</v>
      </c>
      <c r="H15" s="331" t="s">
        <v>402</v>
      </c>
      <c r="I15" s="389" t="s">
        <v>427</v>
      </c>
      <c r="J15" s="331" t="s">
        <v>360</v>
      </c>
      <c r="K15" s="331" t="s">
        <v>403</v>
      </c>
      <c r="L15" s="331" t="s">
        <v>404</v>
      </c>
      <c r="M15" s="330" t="s">
        <v>404</v>
      </c>
      <c r="N15" s="332" t="s">
        <v>87</v>
      </c>
    </row>
    <row r="16" spans="1:14" ht="29.5" customHeight="1" x14ac:dyDescent="0.35">
      <c r="A16" s="334">
        <v>0</v>
      </c>
      <c r="B16" s="398">
        <v>0</v>
      </c>
      <c r="C16" s="335">
        <f>A16*0.001*25.4</f>
        <v>0</v>
      </c>
      <c r="D16" s="336"/>
      <c r="E16" s="337"/>
      <c r="F16" s="338">
        <v>0</v>
      </c>
      <c r="G16" s="338">
        <v>0</v>
      </c>
      <c r="H16" s="339">
        <v>0</v>
      </c>
      <c r="I16" s="398">
        <v>0</v>
      </c>
      <c r="J16" s="335">
        <f>H16*0.001*25.4</f>
        <v>0</v>
      </c>
      <c r="K16" s="336"/>
      <c r="L16" s="337"/>
      <c r="M16" s="338">
        <v>0</v>
      </c>
      <c r="N16" s="340">
        <v>0</v>
      </c>
    </row>
    <row r="17" spans="1:14" ht="29.5" customHeight="1" x14ac:dyDescent="0.35">
      <c r="A17" s="334">
        <v>25</v>
      </c>
      <c r="B17" s="398" t="s">
        <v>428</v>
      </c>
      <c r="C17" s="335">
        <f t="shared" ref="C17:C24" si="0">A17*0.001*25.4</f>
        <v>0.63500000000000001</v>
      </c>
      <c r="D17" s="341"/>
      <c r="E17" s="337"/>
      <c r="F17" s="342"/>
      <c r="G17" s="343"/>
      <c r="H17" s="339">
        <v>25</v>
      </c>
      <c r="I17" s="398" t="s">
        <v>428</v>
      </c>
      <c r="J17" s="335">
        <f t="shared" ref="J17:J24" si="1">H17*0.001*25.4</f>
        <v>0.63500000000000001</v>
      </c>
      <c r="K17" s="341"/>
      <c r="L17" s="337"/>
      <c r="M17" s="342"/>
      <c r="N17" s="344"/>
    </row>
    <row r="18" spans="1:14" ht="29.5" customHeight="1" x14ac:dyDescent="0.35">
      <c r="A18" s="334">
        <v>50</v>
      </c>
      <c r="B18" s="398" t="s">
        <v>429</v>
      </c>
      <c r="C18" s="335">
        <f t="shared" si="0"/>
        <v>1.27</v>
      </c>
      <c r="D18" s="341"/>
      <c r="E18" s="337"/>
      <c r="F18" s="342"/>
      <c r="G18" s="343"/>
      <c r="H18" s="339">
        <v>50</v>
      </c>
      <c r="I18" s="398" t="s">
        <v>429</v>
      </c>
      <c r="J18" s="335">
        <f t="shared" si="1"/>
        <v>1.27</v>
      </c>
      <c r="K18" s="341"/>
      <c r="L18" s="337"/>
      <c r="M18" s="342"/>
      <c r="N18" s="344"/>
    </row>
    <row r="19" spans="1:14" ht="28.15" customHeight="1" x14ac:dyDescent="0.35">
      <c r="A19" s="334">
        <v>75</v>
      </c>
      <c r="B19" s="398" t="s">
        <v>430</v>
      </c>
      <c r="C19" s="335">
        <f t="shared" si="0"/>
        <v>1.9049999999999998</v>
      </c>
      <c r="D19" s="341"/>
      <c r="E19" s="337"/>
      <c r="F19" s="345"/>
      <c r="G19" s="346"/>
      <c r="H19" s="339">
        <v>75</v>
      </c>
      <c r="I19" s="398" t="s">
        <v>430</v>
      </c>
      <c r="J19" s="335">
        <f t="shared" si="1"/>
        <v>1.9049999999999998</v>
      </c>
      <c r="K19" s="341"/>
      <c r="L19" s="337"/>
      <c r="M19" s="345"/>
      <c r="N19" s="347"/>
    </row>
    <row r="20" spans="1:14" ht="30" customHeight="1" x14ac:dyDescent="0.35">
      <c r="A20" s="334">
        <v>100</v>
      </c>
      <c r="B20" s="398" t="s">
        <v>431</v>
      </c>
      <c r="C20" s="335">
        <f t="shared" si="0"/>
        <v>2.54</v>
      </c>
      <c r="D20" s="341"/>
      <c r="E20" s="337"/>
      <c r="F20" s="348">
        <v>6.9</v>
      </c>
      <c r="G20" s="336"/>
      <c r="H20" s="339">
        <v>100</v>
      </c>
      <c r="I20" s="398" t="s">
        <v>431</v>
      </c>
      <c r="J20" s="335">
        <f t="shared" si="1"/>
        <v>2.54</v>
      </c>
      <c r="K20" s="341"/>
      <c r="L20" s="337"/>
      <c r="M20" s="348">
        <v>6.9</v>
      </c>
      <c r="N20" s="349"/>
    </row>
    <row r="21" spans="1:14" ht="29.5" customHeight="1" x14ac:dyDescent="0.35">
      <c r="A21" s="334">
        <v>125</v>
      </c>
      <c r="B21" s="398" t="s">
        <v>432</v>
      </c>
      <c r="C21" s="335">
        <f t="shared" si="0"/>
        <v>3.1749999999999998</v>
      </c>
      <c r="D21" s="341"/>
      <c r="E21" s="337"/>
      <c r="F21" s="2554"/>
      <c r="G21" s="2555"/>
      <c r="H21" s="339">
        <v>125</v>
      </c>
      <c r="I21" s="398" t="s">
        <v>432</v>
      </c>
      <c r="J21" s="335">
        <f t="shared" si="1"/>
        <v>3.1749999999999998</v>
      </c>
      <c r="K21" s="341"/>
      <c r="L21" s="337"/>
      <c r="M21" s="2554"/>
      <c r="N21" s="2558"/>
    </row>
    <row r="22" spans="1:14" ht="29.5" customHeight="1" x14ac:dyDescent="0.35">
      <c r="A22" s="334">
        <v>150</v>
      </c>
      <c r="B22" s="398" t="s">
        <v>433</v>
      </c>
      <c r="C22" s="335">
        <f t="shared" si="0"/>
        <v>3.8099999999999996</v>
      </c>
      <c r="D22" s="341"/>
      <c r="E22" s="337"/>
      <c r="F22" s="2556"/>
      <c r="G22" s="2557"/>
      <c r="H22" s="339">
        <v>150</v>
      </c>
      <c r="I22" s="398" t="s">
        <v>433</v>
      </c>
      <c r="J22" s="335">
        <f t="shared" si="1"/>
        <v>3.8099999999999996</v>
      </c>
      <c r="K22" s="341"/>
      <c r="L22" s="337"/>
      <c r="M22" s="2556"/>
      <c r="N22" s="2559"/>
    </row>
    <row r="23" spans="1:14" ht="30.65" customHeight="1" x14ac:dyDescent="0.35">
      <c r="A23" s="334">
        <v>200</v>
      </c>
      <c r="B23" s="398" t="s">
        <v>434</v>
      </c>
      <c r="C23" s="335">
        <f t="shared" si="0"/>
        <v>5.08</v>
      </c>
      <c r="D23" s="341"/>
      <c r="E23" s="337"/>
      <c r="F23" s="348">
        <v>10.35</v>
      </c>
      <c r="G23" s="336"/>
      <c r="H23" s="339">
        <v>200</v>
      </c>
      <c r="I23" s="398" t="s">
        <v>434</v>
      </c>
      <c r="J23" s="335">
        <f t="shared" si="1"/>
        <v>5.08</v>
      </c>
      <c r="K23" s="341"/>
      <c r="L23" s="337"/>
      <c r="M23" s="348">
        <v>10.35</v>
      </c>
      <c r="N23" s="349"/>
    </row>
    <row r="24" spans="1:14" ht="25.15" customHeight="1" x14ac:dyDescent="0.35">
      <c r="A24" s="334">
        <v>300</v>
      </c>
      <c r="B24" s="398" t="s">
        <v>435</v>
      </c>
      <c r="C24" s="335">
        <f t="shared" si="0"/>
        <v>7.6199999999999992</v>
      </c>
      <c r="D24" s="341"/>
      <c r="E24" s="337"/>
      <c r="F24" s="350"/>
      <c r="G24" s="351"/>
      <c r="H24" s="339">
        <v>300</v>
      </c>
      <c r="I24" s="398" t="s">
        <v>435</v>
      </c>
      <c r="J24" s="335">
        <f t="shared" si="1"/>
        <v>7.6199999999999992</v>
      </c>
      <c r="K24" s="341"/>
      <c r="L24" s="337"/>
      <c r="M24" s="2560"/>
      <c r="N24" s="2561"/>
    </row>
    <row r="25" spans="1:14" ht="22.9" customHeight="1" x14ac:dyDescent="0.35">
      <c r="A25" s="2537" t="s">
        <v>436</v>
      </c>
      <c r="B25" s="2538"/>
      <c r="C25" s="2538"/>
      <c r="D25" s="2538"/>
      <c r="E25" s="2539"/>
      <c r="F25" s="352" t="e">
        <f>((D28-D29)/D29)*100</f>
        <v>#DIV/0!</v>
      </c>
      <c r="G25" s="2562" t="s">
        <v>405</v>
      </c>
      <c r="H25" s="2562"/>
      <c r="I25" s="2562"/>
      <c r="J25" s="2562"/>
      <c r="K25" s="2562"/>
      <c r="L25" s="2562"/>
      <c r="M25" s="353" t="s">
        <v>406</v>
      </c>
      <c r="N25" s="349"/>
    </row>
    <row r="26" spans="1:14" ht="21" customHeight="1" x14ac:dyDescent="0.35">
      <c r="A26" s="2563" t="s">
        <v>437</v>
      </c>
      <c r="B26" s="2564"/>
      <c r="C26" s="2564"/>
      <c r="D26" s="2564"/>
      <c r="E26" s="2564"/>
      <c r="F26" s="2565"/>
      <c r="G26" s="2541" t="s">
        <v>407</v>
      </c>
      <c r="H26" s="2541"/>
      <c r="I26" s="2541"/>
      <c r="J26" s="2541"/>
      <c r="K26" s="2541"/>
      <c r="L26" s="2541"/>
      <c r="M26" s="2566"/>
      <c r="N26" s="2567"/>
    </row>
    <row r="27" spans="1:14" ht="22.9" customHeight="1" x14ac:dyDescent="0.35">
      <c r="A27" s="2537" t="s">
        <v>25</v>
      </c>
      <c r="B27" s="2538"/>
      <c r="C27" s="2539"/>
      <c r="D27" s="2540"/>
      <c r="E27" s="2540"/>
      <c r="F27" s="2540"/>
      <c r="G27" s="2541" t="s">
        <v>408</v>
      </c>
      <c r="H27" s="2541"/>
      <c r="I27" s="2541"/>
      <c r="J27" s="2541"/>
      <c r="K27" s="2541"/>
      <c r="L27" s="2541"/>
      <c r="M27" s="2544"/>
      <c r="N27" s="2545"/>
    </row>
    <row r="28" spans="1:14" ht="15" customHeight="1" x14ac:dyDescent="0.35">
      <c r="A28" s="2537" t="s">
        <v>409</v>
      </c>
      <c r="B28" s="2538"/>
      <c r="C28" s="2539"/>
      <c r="D28" s="2540"/>
      <c r="E28" s="2540"/>
      <c r="F28" s="2540"/>
      <c r="G28" s="2541" t="s">
        <v>410</v>
      </c>
      <c r="H28" s="2541"/>
      <c r="I28" s="2541"/>
      <c r="J28" s="2541"/>
      <c r="K28" s="2541"/>
      <c r="L28" s="2541"/>
      <c r="M28" s="2540"/>
      <c r="N28" s="2542"/>
    </row>
    <row r="29" spans="1:14" ht="20.5" customHeight="1" x14ac:dyDescent="0.35">
      <c r="A29" s="2537" t="s">
        <v>101</v>
      </c>
      <c r="B29" s="2538"/>
      <c r="C29" s="2539"/>
      <c r="D29" s="2543"/>
      <c r="E29" s="2543"/>
      <c r="F29" s="2543"/>
      <c r="G29" s="2541" t="s">
        <v>411</v>
      </c>
      <c r="H29" s="2541"/>
      <c r="I29" s="2541"/>
      <c r="J29" s="2541"/>
      <c r="K29" s="2541"/>
      <c r="L29" s="2541"/>
      <c r="M29" s="2540"/>
      <c r="N29" s="2542"/>
    </row>
    <row r="30" spans="1:14" ht="24.65" customHeight="1" x14ac:dyDescent="0.35">
      <c r="A30" s="587" t="s">
        <v>119</v>
      </c>
      <c r="B30" s="586"/>
      <c r="C30" s="331">
        <v>0</v>
      </c>
      <c r="D30" s="2536">
        <v>1</v>
      </c>
      <c r="E30" s="2536"/>
      <c r="F30" s="2536">
        <v>2</v>
      </c>
      <c r="G30" s="2536"/>
      <c r="H30" s="2536">
        <v>3</v>
      </c>
      <c r="I30" s="2536"/>
      <c r="J30" s="2536"/>
      <c r="K30" s="2536">
        <v>4</v>
      </c>
      <c r="L30" s="2536"/>
      <c r="M30" s="2536">
        <v>5</v>
      </c>
      <c r="N30" s="2536"/>
    </row>
    <row r="31" spans="1:14" ht="23.5" customHeight="1" x14ac:dyDescent="0.35">
      <c r="A31" s="587" t="s">
        <v>120</v>
      </c>
      <c r="B31" s="586"/>
      <c r="C31" s="588"/>
      <c r="D31" s="2529"/>
      <c r="E31" s="2529"/>
      <c r="F31" s="2529"/>
      <c r="G31" s="2529"/>
      <c r="H31" s="2529"/>
      <c r="I31" s="2529"/>
      <c r="J31" s="2529"/>
      <c r="K31" s="2529"/>
      <c r="L31" s="2529"/>
      <c r="M31" s="2529"/>
      <c r="N31" s="2529"/>
    </row>
    <row r="32" spans="1:14" ht="23.5" customHeight="1" x14ac:dyDescent="0.35">
      <c r="A32" s="587" t="s">
        <v>121</v>
      </c>
      <c r="B32" s="586"/>
      <c r="C32" s="331"/>
      <c r="D32" s="2528"/>
      <c r="E32" s="2528"/>
      <c r="F32" s="2528"/>
      <c r="G32" s="2528"/>
      <c r="H32" s="2529"/>
      <c r="I32" s="2529"/>
      <c r="J32" s="2529"/>
      <c r="K32" s="2528"/>
      <c r="L32" s="2528"/>
      <c r="M32" s="2528"/>
      <c r="N32" s="2528"/>
    </row>
    <row r="33" spans="1:14" ht="12.75" customHeight="1" x14ac:dyDescent="0.35">
      <c r="A33" s="589"/>
      <c r="B33" s="390"/>
      <c r="C33" s="585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590"/>
    </row>
    <row r="34" spans="1:14" ht="12.75" customHeight="1" x14ac:dyDescent="0.35">
      <c r="A34" s="2530"/>
      <c r="B34" s="2531"/>
      <c r="C34" s="2531"/>
      <c r="D34" s="2531"/>
      <c r="E34" s="355"/>
      <c r="F34" s="355"/>
      <c r="G34" s="356" t="s">
        <v>360</v>
      </c>
      <c r="H34" s="354"/>
      <c r="I34" s="354"/>
      <c r="J34" s="357"/>
      <c r="K34" s="357"/>
      <c r="L34" s="357"/>
      <c r="M34" s="354"/>
      <c r="N34" s="590"/>
    </row>
    <row r="35" spans="1:14" ht="12.75" customHeight="1" x14ac:dyDescent="0.35">
      <c r="A35" s="2530"/>
      <c r="B35" s="2531"/>
      <c r="C35" s="2531"/>
      <c r="D35" s="2531"/>
      <c r="E35" s="355"/>
      <c r="F35" s="358" t="s">
        <v>412</v>
      </c>
      <c r="G35" s="358"/>
      <c r="K35" s="357"/>
      <c r="L35" s="2532" t="s">
        <v>413</v>
      </c>
      <c r="M35" s="2533"/>
      <c r="N35" s="359"/>
    </row>
    <row r="36" spans="1:14" ht="12.75" customHeight="1" x14ac:dyDescent="0.35">
      <c r="A36" s="2530"/>
      <c r="B36" s="2531"/>
      <c r="C36" s="2531"/>
      <c r="D36" s="2531"/>
      <c r="E36" s="355"/>
      <c r="F36" s="358" t="s">
        <v>414</v>
      </c>
      <c r="G36" s="358"/>
      <c r="K36" s="357"/>
      <c r="L36" s="2534" t="s">
        <v>415</v>
      </c>
      <c r="M36" s="2535"/>
      <c r="N36" s="359"/>
    </row>
    <row r="37" spans="1:14" ht="12.75" customHeight="1" x14ac:dyDescent="0.35">
      <c r="A37" s="2530"/>
      <c r="B37" s="2531"/>
      <c r="C37" s="2531"/>
      <c r="D37" s="2531"/>
      <c r="E37" s="355"/>
      <c r="F37" s="355"/>
      <c r="K37" s="357"/>
      <c r="L37" s="2534" t="s">
        <v>416</v>
      </c>
      <c r="M37" s="2535"/>
      <c r="N37" s="359"/>
    </row>
    <row r="38" spans="1:14" ht="12.75" customHeight="1" x14ac:dyDescent="0.35">
      <c r="A38" s="2530"/>
      <c r="B38" s="2531"/>
      <c r="C38" s="2531"/>
      <c r="D38" s="2531"/>
      <c r="E38" s="355"/>
      <c r="F38" s="355"/>
      <c r="K38" s="357"/>
      <c r="L38" s="2534" t="s">
        <v>417</v>
      </c>
      <c r="M38" s="2535"/>
      <c r="N38" s="359"/>
    </row>
    <row r="39" spans="1:14" ht="12.75" customHeight="1" x14ac:dyDescent="0.35">
      <c r="A39" s="2530"/>
      <c r="B39" s="2531"/>
      <c r="C39" s="2531"/>
      <c r="D39" s="2531"/>
      <c r="E39" s="355"/>
      <c r="F39" s="355"/>
      <c r="G39" s="354"/>
      <c r="H39" s="354"/>
      <c r="I39" s="354"/>
      <c r="J39" s="357"/>
      <c r="K39" s="357"/>
      <c r="L39" s="357"/>
      <c r="N39" s="590"/>
    </row>
    <row r="40" spans="1:14" ht="12.75" customHeight="1" x14ac:dyDescent="0.35">
      <c r="A40" s="2530"/>
      <c r="B40" s="2531"/>
      <c r="C40" s="2531"/>
      <c r="D40" s="2531"/>
      <c r="E40" s="355"/>
      <c r="F40" s="355"/>
      <c r="G40" s="354"/>
      <c r="H40" s="354"/>
      <c r="I40" s="354"/>
      <c r="J40" s="357"/>
      <c r="K40" s="357"/>
      <c r="L40" s="357"/>
      <c r="M40" s="354"/>
      <c r="N40" s="590"/>
    </row>
    <row r="41" spans="1:14" ht="12" customHeight="1" x14ac:dyDescent="0.35">
      <c r="A41" s="2530"/>
      <c r="B41" s="2531"/>
      <c r="C41" s="2531"/>
      <c r="D41" s="2531"/>
      <c r="E41" s="355"/>
      <c r="F41" s="355"/>
      <c r="G41" s="355"/>
      <c r="H41" s="355"/>
      <c r="I41" s="355"/>
      <c r="J41" s="357"/>
      <c r="K41" s="357"/>
      <c r="L41" s="357"/>
      <c r="M41" s="355"/>
      <c r="N41" s="591"/>
    </row>
    <row r="42" spans="1:14" ht="12" customHeight="1" x14ac:dyDescent="0.35">
      <c r="A42" s="2530"/>
      <c r="B42" s="2531"/>
      <c r="C42" s="2531"/>
      <c r="D42" s="2531"/>
      <c r="E42" s="355"/>
      <c r="F42" s="355"/>
      <c r="G42" s="355"/>
      <c r="H42" s="355"/>
      <c r="I42" s="355"/>
      <c r="J42" s="357"/>
      <c r="K42" s="357"/>
      <c r="L42" s="357"/>
      <c r="M42" s="355"/>
      <c r="N42" s="591"/>
    </row>
    <row r="43" spans="1:14" ht="12" customHeight="1" x14ac:dyDescent="0.35">
      <c r="A43" s="2530"/>
      <c r="B43" s="2531"/>
      <c r="C43" s="2531"/>
      <c r="D43" s="2531"/>
      <c r="E43" s="355"/>
      <c r="F43" s="355"/>
      <c r="G43" s="355"/>
      <c r="H43" s="355"/>
      <c r="I43" s="355"/>
      <c r="J43" s="357"/>
      <c r="K43" s="357"/>
      <c r="L43" s="357"/>
      <c r="M43" s="355"/>
      <c r="N43" s="591"/>
    </row>
    <row r="44" spans="1:14" ht="12" customHeight="1" x14ac:dyDescent="0.35">
      <c r="A44" s="2530"/>
      <c r="B44" s="2531"/>
      <c r="C44" s="2531"/>
      <c r="D44" s="2531"/>
      <c r="E44" s="355"/>
      <c r="F44" s="355"/>
      <c r="G44" s="355"/>
      <c r="H44" s="355"/>
      <c r="I44" s="355"/>
      <c r="J44" s="357"/>
      <c r="K44" s="357"/>
      <c r="L44" s="357"/>
      <c r="M44" s="355"/>
      <c r="N44" s="591"/>
    </row>
    <row r="45" spans="1:14" ht="12" customHeight="1" x14ac:dyDescent="0.35">
      <c r="A45" s="2530"/>
      <c r="B45" s="2531"/>
      <c r="C45" s="2531"/>
      <c r="D45" s="2531"/>
      <c r="E45" s="355"/>
      <c r="F45" s="355"/>
      <c r="G45" s="355"/>
      <c r="H45" s="355"/>
      <c r="I45" s="355"/>
      <c r="J45" s="357"/>
      <c r="K45" s="357"/>
      <c r="L45" s="357"/>
      <c r="M45" s="355"/>
      <c r="N45" s="591"/>
    </row>
    <row r="46" spans="1:14" ht="12" customHeight="1" x14ac:dyDescent="0.35">
      <c r="A46" s="2530"/>
      <c r="B46" s="2531"/>
      <c r="C46" s="2531"/>
      <c r="D46" s="2531"/>
      <c r="E46" s="355"/>
      <c r="F46" s="355"/>
      <c r="G46" s="355"/>
      <c r="H46" s="355"/>
      <c r="I46" s="355"/>
      <c r="J46" s="357"/>
      <c r="K46" s="357"/>
      <c r="L46" s="357"/>
      <c r="M46" s="355"/>
      <c r="N46" s="591"/>
    </row>
    <row r="47" spans="1:14" ht="12" customHeight="1" x14ac:dyDescent="0.35">
      <c r="A47" s="2530"/>
      <c r="B47" s="2531"/>
      <c r="C47" s="2531"/>
      <c r="D47" s="2531"/>
      <c r="E47" s="355"/>
      <c r="F47" s="355"/>
      <c r="G47" s="355"/>
      <c r="H47" s="355"/>
      <c r="I47" s="355"/>
      <c r="J47" s="357"/>
      <c r="K47" s="357"/>
      <c r="L47" s="357"/>
      <c r="M47" s="355"/>
      <c r="N47" s="591"/>
    </row>
    <row r="48" spans="1:14" ht="12" customHeight="1" x14ac:dyDescent="0.35">
      <c r="A48" s="592"/>
      <c r="B48" s="584"/>
      <c r="C48" s="584"/>
      <c r="D48" s="360"/>
      <c r="E48" s="361"/>
      <c r="F48" s="355"/>
      <c r="G48" s="355"/>
      <c r="H48" s="355"/>
      <c r="I48" s="355"/>
      <c r="J48" s="357"/>
      <c r="K48" s="357"/>
      <c r="L48" s="357"/>
      <c r="M48" s="355"/>
      <c r="N48" s="591"/>
    </row>
    <row r="49" spans="1:14" ht="12" customHeight="1" thickBot="1" x14ac:dyDescent="0.4">
      <c r="A49" s="2521"/>
      <c r="B49" s="2522"/>
      <c r="C49" s="2522"/>
      <c r="D49" s="360"/>
      <c r="E49" s="362"/>
      <c r="F49" s="355"/>
      <c r="G49" s="355"/>
      <c r="H49" s="355"/>
      <c r="I49" s="355"/>
      <c r="J49" s="355"/>
      <c r="K49" s="355"/>
      <c r="L49" s="355"/>
      <c r="M49" s="355"/>
      <c r="N49" s="591"/>
    </row>
    <row r="50" spans="1:14" ht="27" customHeight="1" thickTop="1" x14ac:dyDescent="0.3">
      <c r="A50" s="1126" t="s">
        <v>418</v>
      </c>
      <c r="B50" s="364"/>
      <c r="C50" s="363"/>
      <c r="D50" s="363"/>
      <c r="E50" s="364" t="s">
        <v>55</v>
      </c>
      <c r="F50" s="365"/>
      <c r="G50" s="363"/>
      <c r="H50" s="363"/>
      <c r="I50" s="363"/>
      <c r="J50" s="363"/>
      <c r="K50" s="364" t="s">
        <v>56</v>
      </c>
      <c r="L50" s="364"/>
      <c r="M50" s="54"/>
      <c r="N50" s="1127"/>
    </row>
    <row r="51" spans="1:14" ht="23.5" customHeight="1" x14ac:dyDescent="0.25">
      <c r="A51" s="1124"/>
      <c r="B51" s="100"/>
      <c r="C51" s="2523"/>
      <c r="D51" s="2523"/>
      <c r="E51" s="366"/>
      <c r="F51" s="2524"/>
      <c r="G51" s="2524"/>
      <c r="H51" s="366"/>
      <c r="I51" s="366"/>
      <c r="J51" s="366"/>
      <c r="K51" s="367"/>
      <c r="L51" s="2525"/>
      <c r="M51" s="2525"/>
      <c r="N51" s="2526"/>
    </row>
    <row r="52" spans="1:14" ht="12" customHeight="1" x14ac:dyDescent="0.25">
      <c r="A52" s="1124"/>
      <c r="B52" s="100"/>
      <c r="C52" s="2527"/>
      <c r="D52" s="2527"/>
      <c r="E52" s="1125"/>
      <c r="F52" s="2527"/>
      <c r="G52" s="2527"/>
      <c r="H52" s="1125"/>
      <c r="I52" s="1125"/>
      <c r="J52" s="1125"/>
      <c r="K52" s="367"/>
      <c r="L52" s="2525"/>
      <c r="M52" s="2525"/>
      <c r="N52" s="2526"/>
    </row>
    <row r="53" spans="1:14" ht="13.5" customHeight="1" x14ac:dyDescent="0.35">
      <c r="A53" s="369" t="s">
        <v>332</v>
      </c>
      <c r="B53" s="392"/>
      <c r="C53" s="1120"/>
      <c r="D53" s="1120"/>
      <c r="E53" s="1120"/>
      <c r="F53" s="1120"/>
      <c r="G53" s="1120"/>
      <c r="H53" s="1120"/>
      <c r="I53" s="1120"/>
      <c r="J53" s="1120"/>
      <c r="K53" s="1120"/>
      <c r="L53" s="1121"/>
      <c r="M53" s="1122"/>
      <c r="N53" s="1123"/>
    </row>
    <row r="54" spans="1:14" ht="14.25" customHeight="1" x14ac:dyDescent="0.35">
      <c r="A54" s="369" t="s">
        <v>333</v>
      </c>
      <c r="B54" s="392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1"/>
    </row>
    <row r="55" spans="1:14" ht="12" customHeight="1" x14ac:dyDescent="0.3">
      <c r="A55" s="372" t="s">
        <v>334</v>
      </c>
      <c r="B55" s="393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373"/>
    </row>
    <row r="56" spans="1:14" ht="13.5" customHeight="1" x14ac:dyDescent="0.25">
      <c r="A56" s="374" t="s">
        <v>335</v>
      </c>
      <c r="B56" s="37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373"/>
    </row>
    <row r="57" spans="1:14" ht="12" customHeight="1" thickBot="1" x14ac:dyDescent="0.3">
      <c r="A57" s="368"/>
      <c r="B57" s="391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1128"/>
    </row>
    <row r="58" spans="1:14" ht="12" customHeight="1" thickTop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</row>
    <row r="59" spans="1:14" ht="12" customHeight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</row>
    <row r="60" spans="1:14" ht="12" customHeight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</row>
    <row r="61" spans="1:14" ht="12" customHeight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</row>
    <row r="62" spans="1:14" ht="12" customHeight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</row>
    <row r="63" spans="1:14" ht="13.5" customHeight="1" thickBot="1" x14ac:dyDescent="0.4"/>
    <row r="64" spans="1:14" ht="12.75" customHeight="1" x14ac:dyDescent="0.35">
      <c r="C64" s="2517" t="s">
        <v>419</v>
      </c>
      <c r="D64" s="2518"/>
    </row>
    <row r="65" spans="1:14" ht="12.75" customHeight="1" x14ac:dyDescent="0.35">
      <c r="C65" s="375">
        <f>C30</f>
        <v>0</v>
      </c>
      <c r="D65" s="376">
        <f>C32</f>
        <v>0</v>
      </c>
    </row>
    <row r="66" spans="1:14" ht="12.75" customHeight="1" x14ac:dyDescent="0.35">
      <c r="C66" s="377">
        <f>D30</f>
        <v>1</v>
      </c>
      <c r="D66" s="378">
        <f>D32</f>
        <v>0</v>
      </c>
    </row>
    <row r="67" spans="1:14" x14ac:dyDescent="0.35">
      <c r="C67" s="377">
        <f>F30</f>
        <v>2</v>
      </c>
      <c r="D67" s="378">
        <f>F32</f>
        <v>0</v>
      </c>
    </row>
    <row r="68" spans="1:14" x14ac:dyDescent="0.35">
      <c r="C68" s="377">
        <f>K30</f>
        <v>4</v>
      </c>
      <c r="D68" s="378">
        <f>K32</f>
        <v>0</v>
      </c>
    </row>
    <row r="69" spans="1:14" ht="13" thickBot="1" x14ac:dyDescent="0.4">
      <c r="C69" s="379">
        <f>M30</f>
        <v>5</v>
      </c>
      <c r="D69" s="380">
        <f>M32</f>
        <v>0</v>
      </c>
    </row>
    <row r="73" spans="1:14" ht="25" customHeight="1" x14ac:dyDescent="0.35">
      <c r="A73" s="218" t="s">
        <v>420</v>
      </c>
      <c r="C73" s="219" t="s">
        <v>421</v>
      </c>
      <c r="D73" s="219" t="s">
        <v>422</v>
      </c>
    </row>
    <row r="74" spans="1:14" ht="25" customHeight="1" x14ac:dyDescent="0.35">
      <c r="A74" s="218" t="s">
        <v>423</v>
      </c>
      <c r="C74" s="381">
        <f>G20</f>
        <v>0</v>
      </c>
      <c r="D74" s="382">
        <f>N20</f>
        <v>0</v>
      </c>
    </row>
    <row r="75" spans="1:14" ht="25" customHeight="1" x14ac:dyDescent="0.35">
      <c r="A75" s="218" t="s">
        <v>424</v>
      </c>
      <c r="C75" s="381">
        <f>MAX(G23)</f>
        <v>0</v>
      </c>
      <c r="D75" s="382">
        <f>N23</f>
        <v>0</v>
      </c>
    </row>
    <row r="76" spans="1:14" ht="25" customHeight="1" x14ac:dyDescent="0.35">
      <c r="A76" s="218" t="s">
        <v>425</v>
      </c>
      <c r="C76" s="2519" t="e">
        <f>F25</f>
        <v>#DIV/0!</v>
      </c>
      <c r="D76" s="2519"/>
    </row>
    <row r="77" spans="1:14" ht="25" customHeight="1" x14ac:dyDescent="0.35">
      <c r="A77" s="218" t="s">
        <v>426</v>
      </c>
      <c r="C77" s="354">
        <f>M32</f>
        <v>0</v>
      </c>
    </row>
    <row r="78" spans="1:14" ht="25" customHeight="1" x14ac:dyDescent="0.35"/>
    <row r="79" spans="1:14" ht="28" x14ac:dyDescent="0.6">
      <c r="C79" s="317"/>
      <c r="D79" s="317"/>
      <c r="E79" s="317"/>
      <c r="F79" s="383"/>
      <c r="G79" s="384"/>
      <c r="H79" s="384"/>
      <c r="I79" s="384"/>
      <c r="J79" s="384"/>
      <c r="K79" s="385"/>
      <c r="L79" s="385"/>
      <c r="M79" s="385"/>
      <c r="N79" s="385"/>
    </row>
    <row r="80" spans="1:14" ht="28" x14ac:dyDescent="0.6">
      <c r="C80" s="317"/>
      <c r="D80" s="317"/>
      <c r="E80" s="386"/>
      <c r="F80" s="386"/>
      <c r="G80" s="386"/>
      <c r="H80" s="386"/>
      <c r="I80" s="386"/>
      <c r="J80" s="386"/>
      <c r="K80" s="385"/>
      <c r="L80" s="385"/>
      <c r="M80" s="385"/>
      <c r="N80" s="385"/>
    </row>
    <row r="81" spans="3:14" ht="13" x14ac:dyDescent="0.2">
      <c r="C81" s="319"/>
      <c r="D81" s="319"/>
      <c r="E81" s="319"/>
      <c r="F81" s="320"/>
      <c r="G81" s="319"/>
      <c r="H81" s="319"/>
      <c r="I81" s="319"/>
      <c r="J81" s="319"/>
      <c r="K81" s="323"/>
      <c r="L81" s="323"/>
      <c r="M81" s="323"/>
      <c r="N81" s="387"/>
    </row>
    <row r="82" spans="3:14" ht="13" x14ac:dyDescent="0.2">
      <c r="C82" s="319"/>
      <c r="D82" s="319"/>
      <c r="E82" s="319"/>
      <c r="F82" s="326"/>
      <c r="G82" s="320"/>
      <c r="H82" s="320"/>
      <c r="I82" s="320"/>
      <c r="J82" s="320"/>
      <c r="K82" s="2520"/>
      <c r="L82" s="2520"/>
      <c r="M82" s="2520"/>
      <c r="N82" s="2520"/>
    </row>
  </sheetData>
  <mergeCells count="79">
    <mergeCell ref="C6:J6"/>
    <mergeCell ref="M6:N6"/>
    <mergeCell ref="G1:N2"/>
    <mergeCell ref="D2:F2"/>
    <mergeCell ref="G4:N4"/>
    <mergeCell ref="C5:J5"/>
    <mergeCell ref="M5:N5"/>
    <mergeCell ref="K5:L5"/>
    <mergeCell ref="K6:L6"/>
    <mergeCell ref="C7:J7"/>
    <mergeCell ref="M7:N7"/>
    <mergeCell ref="C8:J8"/>
    <mergeCell ref="K8:N8"/>
    <mergeCell ref="C9:J9"/>
    <mergeCell ref="M9:N9"/>
    <mergeCell ref="K7:L7"/>
    <mergeCell ref="A10:K10"/>
    <mergeCell ref="M10:N10"/>
    <mergeCell ref="A11:C11"/>
    <mergeCell ref="D11:N11"/>
    <mergeCell ref="A12:C12"/>
    <mergeCell ref="D12:G12"/>
    <mergeCell ref="H12:J13"/>
    <mergeCell ref="K12:N12"/>
    <mergeCell ref="A13:C13"/>
    <mergeCell ref="D13:G13"/>
    <mergeCell ref="A27:C27"/>
    <mergeCell ref="D27:F27"/>
    <mergeCell ref="G27:L27"/>
    <mergeCell ref="M27:N27"/>
    <mergeCell ref="K13:N13"/>
    <mergeCell ref="A14:C14"/>
    <mergeCell ref="H14:J14"/>
    <mergeCell ref="F21:G22"/>
    <mergeCell ref="M21:N22"/>
    <mergeCell ref="M24:N24"/>
    <mergeCell ref="A25:E25"/>
    <mergeCell ref="G25:L25"/>
    <mergeCell ref="A26:F26"/>
    <mergeCell ref="G26:L26"/>
    <mergeCell ref="M26:N26"/>
    <mergeCell ref="A28:C28"/>
    <mergeCell ref="D28:F28"/>
    <mergeCell ref="G28:L28"/>
    <mergeCell ref="M28:N28"/>
    <mergeCell ref="A29:C29"/>
    <mergeCell ref="D29:F29"/>
    <mergeCell ref="G29:L29"/>
    <mergeCell ref="M29:N29"/>
    <mergeCell ref="D31:E31"/>
    <mergeCell ref="F31:G31"/>
    <mergeCell ref="H31:J31"/>
    <mergeCell ref="K31:L31"/>
    <mergeCell ref="M31:N31"/>
    <mergeCell ref="D30:E30"/>
    <mergeCell ref="F30:G30"/>
    <mergeCell ref="H30:J30"/>
    <mergeCell ref="K30:L30"/>
    <mergeCell ref="M30:N30"/>
    <mergeCell ref="A34:D47"/>
    <mergeCell ref="L35:M35"/>
    <mergeCell ref="L36:M36"/>
    <mergeCell ref="L37:M37"/>
    <mergeCell ref="L38:M38"/>
    <mergeCell ref="D32:E32"/>
    <mergeCell ref="F32:G32"/>
    <mergeCell ref="H32:J32"/>
    <mergeCell ref="K32:L32"/>
    <mergeCell ref="M32:N32"/>
    <mergeCell ref="C64:D64"/>
    <mergeCell ref="C76:D76"/>
    <mergeCell ref="K82:N82"/>
    <mergeCell ref="A49:C49"/>
    <mergeCell ref="C51:D51"/>
    <mergeCell ref="F51:G51"/>
    <mergeCell ref="L51:N51"/>
    <mergeCell ref="C52:D52"/>
    <mergeCell ref="F52:G52"/>
    <mergeCell ref="L52:N52"/>
  </mergeCells>
  <hyperlinks>
    <hyperlink ref="A55" r:id="rId1" xr:uid="{00000000-0004-0000-0E00-000000000000}"/>
  </hyperlinks>
  <printOptions horizontalCentered="1" verticalCentered="1"/>
  <pageMargins left="0.59055118110236227" right="0.59055118110236227" top="0.39370078740157483" bottom="0.39370078740157483" header="0" footer="0"/>
  <pageSetup scale="68" orientation="portrait" horizontalDpi="300" verticalDpi="30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3"/>
  <sheetViews>
    <sheetView showGridLines="0" view="pageBreakPreview" zoomScaleNormal="70" zoomScaleSheetLayoutView="100" workbookViewId="0">
      <selection activeCell="A14" sqref="A14:I14"/>
    </sheetView>
  </sheetViews>
  <sheetFormatPr baseColWidth="10" defaultColWidth="9.1796875" defaultRowHeight="13" x14ac:dyDescent="0.3"/>
  <cols>
    <col min="1" max="1" width="12.7265625" style="405" customWidth="1"/>
    <col min="2" max="3" width="9.26953125" style="405" customWidth="1"/>
    <col min="4" max="4" width="9.7265625" style="405" customWidth="1"/>
    <col min="5" max="5" width="9.453125" style="405" customWidth="1"/>
    <col min="6" max="6" width="9.81640625" style="405" customWidth="1"/>
    <col min="7" max="7" width="10.81640625" style="405" customWidth="1"/>
    <col min="8" max="8" width="10.54296875" style="405" customWidth="1"/>
    <col min="9" max="9" width="11.7265625" style="405" customWidth="1"/>
    <col min="10" max="10" width="10.54296875" style="405" customWidth="1"/>
    <col min="11" max="16384" width="9.1796875" style="405"/>
  </cols>
  <sheetData>
    <row r="1" spans="1:10" ht="27" customHeight="1" thickTop="1" x14ac:dyDescent="0.3">
      <c r="A1" s="399"/>
      <c r="B1" s="400"/>
      <c r="C1" s="401"/>
      <c r="D1" s="402"/>
      <c r="E1" s="403" t="s">
        <v>123</v>
      </c>
      <c r="F1" s="404"/>
      <c r="G1" s="2650" t="s">
        <v>438</v>
      </c>
      <c r="H1" s="2651"/>
      <c r="I1" s="2651"/>
      <c r="J1" s="2652"/>
    </row>
    <row r="2" spans="1:10" ht="20.5" thickBot="1" x14ac:dyDescent="0.35">
      <c r="A2" s="406"/>
      <c r="B2" s="407"/>
      <c r="C2" s="408"/>
      <c r="E2" s="409" t="s">
        <v>124</v>
      </c>
      <c r="F2" s="410"/>
      <c r="G2" s="2653" t="s">
        <v>439</v>
      </c>
      <c r="H2" s="2654"/>
      <c r="I2" s="2654"/>
      <c r="J2" s="2655"/>
    </row>
    <row r="3" spans="1:10" ht="14" thickTop="1" thickBot="1" x14ac:dyDescent="0.35">
      <c r="A3" s="411"/>
      <c r="B3" s="412"/>
      <c r="C3" s="408"/>
      <c r="E3" s="110" t="s">
        <v>440</v>
      </c>
      <c r="F3" s="410"/>
      <c r="G3" s="413" t="s">
        <v>130</v>
      </c>
      <c r="H3" s="414"/>
      <c r="I3" s="413" t="s">
        <v>131</v>
      </c>
      <c r="J3" s="415"/>
    </row>
    <row r="4" spans="1:10" ht="14" thickTop="1" thickBot="1" x14ac:dyDescent="0.35">
      <c r="A4" s="416"/>
      <c r="B4" s="417"/>
      <c r="C4" s="418"/>
      <c r="D4" s="419"/>
      <c r="E4" s="420" t="s">
        <v>441</v>
      </c>
      <c r="F4" s="421"/>
      <c r="G4" s="2656" t="s">
        <v>481</v>
      </c>
      <c r="H4" s="2657"/>
      <c r="I4" s="2657"/>
      <c r="J4" s="2658"/>
    </row>
    <row r="5" spans="1:10" ht="20.149999999999999" customHeight="1" thickTop="1" thickBot="1" x14ac:dyDescent="0.4">
      <c r="A5" s="422"/>
      <c r="B5" s="423"/>
      <c r="C5" s="423"/>
      <c r="D5" s="423"/>
      <c r="E5" s="423"/>
      <c r="F5" s="423"/>
      <c r="G5" s="423"/>
      <c r="H5" s="423"/>
      <c r="I5" s="423"/>
      <c r="J5" s="423"/>
    </row>
    <row r="6" spans="1:10" ht="23.5" customHeight="1" thickTop="1" x14ac:dyDescent="0.3">
      <c r="A6" s="1225" t="s">
        <v>7</v>
      </c>
      <c r="B6" s="1221"/>
      <c r="C6" s="1221"/>
      <c r="D6" s="1221"/>
      <c r="E6" s="1221"/>
      <c r="F6" s="1221"/>
      <c r="G6" s="2667" t="s">
        <v>442</v>
      </c>
      <c r="H6" s="2667"/>
      <c r="I6" s="2663"/>
      <c r="J6" s="2664"/>
    </row>
    <row r="7" spans="1:10" ht="23.5" customHeight="1" x14ac:dyDescent="0.3">
      <c r="A7" s="1226" t="s">
        <v>443</v>
      </c>
      <c r="B7" s="2659"/>
      <c r="C7" s="2659"/>
      <c r="D7" s="2659"/>
      <c r="E7" s="2659"/>
      <c r="F7" s="425"/>
      <c r="G7" s="2666" t="s">
        <v>444</v>
      </c>
      <c r="H7" s="2666"/>
      <c r="I7" s="1223"/>
      <c r="J7" s="1223"/>
    </row>
    <row r="8" spans="1:10" ht="24.65" customHeight="1" x14ac:dyDescent="0.3">
      <c r="A8" s="1226" t="s">
        <v>445</v>
      </c>
      <c r="B8" s="1222"/>
      <c r="C8" s="1222"/>
      <c r="D8" s="1222"/>
      <c r="E8" s="1222"/>
      <c r="F8" s="1222"/>
      <c r="G8" s="2666" t="s">
        <v>95</v>
      </c>
      <c r="H8" s="2666"/>
      <c r="I8" s="1223"/>
      <c r="J8" s="1223"/>
    </row>
    <row r="9" spans="1:10" ht="24" customHeight="1" x14ac:dyDescent="0.3">
      <c r="A9" s="1226" t="s">
        <v>94</v>
      </c>
      <c r="B9" s="1222"/>
      <c r="C9" s="1222"/>
      <c r="D9" s="1222"/>
      <c r="E9" s="2665" t="s">
        <v>446</v>
      </c>
      <c r="F9" s="2665"/>
      <c r="G9" s="1223"/>
      <c r="H9" s="1223"/>
      <c r="I9" s="1223"/>
      <c r="J9" s="1224"/>
    </row>
    <row r="10" spans="1:10" x14ac:dyDescent="0.3">
      <c r="A10" s="2660"/>
      <c r="B10" s="2661"/>
      <c r="C10" s="2661"/>
      <c r="D10" s="2661"/>
      <c r="E10" s="2661"/>
      <c r="F10" s="2661"/>
      <c r="G10" s="2661"/>
      <c r="H10" s="2661"/>
      <c r="I10" s="2661"/>
      <c r="J10" s="2662"/>
    </row>
    <row r="11" spans="1:10" ht="15" customHeight="1" x14ac:dyDescent="0.3">
      <c r="A11" s="2669" t="s">
        <v>447</v>
      </c>
      <c r="B11" s="2670"/>
      <c r="C11" s="2670"/>
      <c r="D11" s="2670"/>
      <c r="E11" s="2670"/>
      <c r="F11" s="2670"/>
      <c r="G11" s="2670"/>
      <c r="H11" s="2670"/>
      <c r="I11" s="2670"/>
      <c r="J11" s="2671"/>
    </row>
    <row r="12" spans="1:10" ht="12.75" customHeight="1" x14ac:dyDescent="0.3">
      <c r="A12" s="2668" t="s">
        <v>448</v>
      </c>
      <c r="B12" s="2626" t="s">
        <v>449</v>
      </c>
      <c r="C12" s="2626" t="s">
        <v>450</v>
      </c>
      <c r="D12" s="2672" t="s">
        <v>452</v>
      </c>
      <c r="E12" s="2673"/>
      <c r="F12" s="2626" t="s">
        <v>453</v>
      </c>
      <c r="G12" s="2627" t="s">
        <v>454</v>
      </c>
      <c r="H12" s="2627"/>
      <c r="I12" s="2626" t="s">
        <v>455</v>
      </c>
      <c r="J12" s="2633" t="s">
        <v>456</v>
      </c>
    </row>
    <row r="13" spans="1:10" x14ac:dyDescent="0.3">
      <c r="A13" s="2668"/>
      <c r="B13" s="2626"/>
      <c r="C13" s="2626"/>
      <c r="D13" s="2674"/>
      <c r="E13" s="2675"/>
      <c r="F13" s="2626"/>
      <c r="G13" s="426" t="s">
        <v>457</v>
      </c>
      <c r="H13" s="426" t="s">
        <v>188</v>
      </c>
      <c r="I13" s="2626"/>
      <c r="J13" s="2633"/>
    </row>
    <row r="14" spans="1:10" x14ac:dyDescent="0.3">
      <c r="A14" s="427" t="s">
        <v>458</v>
      </c>
      <c r="B14" s="428"/>
      <c r="C14" s="428"/>
      <c r="D14" s="1218"/>
      <c r="E14" s="1218"/>
      <c r="F14" s="1219"/>
      <c r="G14" s="1219"/>
      <c r="H14" s="1219"/>
      <c r="I14" s="1219"/>
      <c r="J14" s="1220"/>
    </row>
    <row r="15" spans="1:10" x14ac:dyDescent="0.3">
      <c r="A15" s="427" t="s">
        <v>34</v>
      </c>
      <c r="B15" s="428"/>
      <c r="C15" s="494"/>
      <c r="D15" s="2648">
        <v>5000</v>
      </c>
      <c r="E15" s="441">
        <v>3000</v>
      </c>
      <c r="F15" s="2649"/>
      <c r="G15" s="2645" t="s">
        <v>459</v>
      </c>
      <c r="H15" s="2649"/>
      <c r="I15" s="2645"/>
      <c r="J15" s="2646"/>
    </row>
    <row r="16" spans="1:10" x14ac:dyDescent="0.3">
      <c r="A16" s="427" t="s">
        <v>35</v>
      </c>
      <c r="B16" s="428"/>
      <c r="C16" s="494"/>
      <c r="D16" s="2648"/>
      <c r="E16" s="441">
        <v>2000</v>
      </c>
      <c r="F16" s="2649"/>
      <c r="G16" s="2645"/>
      <c r="H16" s="2649"/>
      <c r="I16" s="2645"/>
      <c r="J16" s="2646"/>
    </row>
    <row r="17" spans="1:10" x14ac:dyDescent="0.3">
      <c r="A17" s="427" t="s">
        <v>36</v>
      </c>
      <c r="B17" s="428"/>
      <c r="C17" s="494"/>
      <c r="D17" s="2648">
        <v>1500</v>
      </c>
      <c r="E17" s="441">
        <v>1000</v>
      </c>
      <c r="F17" s="2649"/>
      <c r="G17" s="2645" t="s">
        <v>460</v>
      </c>
      <c r="H17" s="2649"/>
      <c r="I17" s="2645"/>
      <c r="J17" s="2646"/>
    </row>
    <row r="18" spans="1:10" x14ac:dyDescent="0.3">
      <c r="A18" s="427" t="s">
        <v>37</v>
      </c>
      <c r="B18" s="428"/>
      <c r="C18" s="494"/>
      <c r="D18" s="2648"/>
      <c r="E18" s="441">
        <v>500</v>
      </c>
      <c r="F18" s="2649"/>
      <c r="G18" s="2645"/>
      <c r="H18" s="2649"/>
      <c r="I18" s="2645"/>
      <c r="J18" s="2646"/>
    </row>
    <row r="19" spans="1:10" x14ac:dyDescent="0.3">
      <c r="A19" s="427" t="s">
        <v>212</v>
      </c>
      <c r="B19" s="428"/>
      <c r="C19" s="494"/>
      <c r="D19" s="2648">
        <v>1000</v>
      </c>
      <c r="E19" s="441">
        <v>670</v>
      </c>
      <c r="F19" s="2649"/>
      <c r="G19" s="2645" t="s">
        <v>461</v>
      </c>
      <c r="H19" s="2649"/>
      <c r="I19" s="2645"/>
      <c r="J19" s="2646"/>
    </row>
    <row r="20" spans="1:10" x14ac:dyDescent="0.3">
      <c r="A20" s="427" t="s">
        <v>39</v>
      </c>
      <c r="B20" s="428"/>
      <c r="C20" s="494"/>
      <c r="D20" s="2648"/>
      <c r="E20" s="441">
        <v>330</v>
      </c>
      <c r="F20" s="2649"/>
      <c r="G20" s="2645"/>
      <c r="H20" s="2649"/>
      <c r="I20" s="2645"/>
      <c r="J20" s="2646"/>
    </row>
    <row r="21" spans="1:10" x14ac:dyDescent="0.3">
      <c r="A21" s="2647" t="s">
        <v>462</v>
      </c>
      <c r="B21" s="2645"/>
      <c r="C21" s="2645"/>
      <c r="D21" s="2648">
        <v>300</v>
      </c>
      <c r="E21" s="2648">
        <v>300</v>
      </c>
      <c r="F21" s="2649"/>
      <c r="G21" s="2645" t="s">
        <v>463</v>
      </c>
      <c r="H21" s="2649"/>
      <c r="I21" s="2645"/>
      <c r="J21" s="2646"/>
    </row>
    <row r="22" spans="1:10" x14ac:dyDescent="0.3">
      <c r="A22" s="2647"/>
      <c r="B22" s="2645"/>
      <c r="C22" s="2645"/>
      <c r="D22" s="2648"/>
      <c r="E22" s="2648"/>
      <c r="F22" s="2649"/>
      <c r="G22" s="2645"/>
      <c r="H22" s="2649"/>
      <c r="I22" s="2645"/>
      <c r="J22" s="2646"/>
    </row>
    <row r="23" spans="1:10" x14ac:dyDescent="0.3">
      <c r="A23" s="2613" t="s">
        <v>46</v>
      </c>
      <c r="B23" s="2614"/>
      <c r="C23" s="2617"/>
      <c r="D23" s="2617"/>
      <c r="E23" s="429"/>
      <c r="F23" s="430"/>
      <c r="G23" s="430"/>
      <c r="H23" s="430"/>
      <c r="I23" s="431"/>
      <c r="J23" s="2621"/>
    </row>
    <row r="24" spans="1:10" x14ac:dyDescent="0.3">
      <c r="A24" s="2615"/>
      <c r="B24" s="2616"/>
      <c r="C24" s="2618"/>
      <c r="D24" s="2618"/>
      <c r="E24" s="432"/>
      <c r="F24" s="433"/>
      <c r="G24" s="433"/>
      <c r="H24" s="433"/>
      <c r="I24" s="434"/>
      <c r="J24" s="2622"/>
    </row>
    <row r="25" spans="1:10" x14ac:dyDescent="0.3">
      <c r="A25" s="2619" t="s">
        <v>464</v>
      </c>
      <c r="B25" s="2620"/>
      <c r="C25" s="2620"/>
      <c r="D25" s="2620"/>
      <c r="E25" s="435"/>
      <c r="F25" s="436" t="s">
        <v>87</v>
      </c>
      <c r="G25" s="437"/>
      <c r="H25" s="437"/>
      <c r="I25" s="437"/>
      <c r="J25" s="438"/>
    </row>
    <row r="26" spans="1:10" x14ac:dyDescent="0.3">
      <c r="A26" s="439"/>
      <c r="B26" s="437"/>
      <c r="C26" s="437"/>
      <c r="D26" s="437"/>
      <c r="E26" s="435"/>
      <c r="F26" s="436"/>
      <c r="G26" s="437"/>
      <c r="H26" s="437"/>
      <c r="I26" s="437"/>
      <c r="J26" s="438"/>
    </row>
    <row r="27" spans="1:10" ht="15" customHeight="1" x14ac:dyDescent="0.3">
      <c r="A27" s="2623" t="s">
        <v>465</v>
      </c>
      <c r="B27" s="2624"/>
      <c r="C27" s="2624"/>
      <c r="D27" s="2624"/>
      <c r="E27" s="2624"/>
      <c r="F27" s="2624"/>
      <c r="G27" s="2624"/>
      <c r="H27" s="2624"/>
      <c r="I27" s="2624"/>
      <c r="J27" s="2625"/>
    </row>
    <row r="28" spans="1:10" ht="12.75" customHeight="1" x14ac:dyDescent="0.3">
      <c r="A28" s="2644" t="s">
        <v>448</v>
      </c>
      <c r="B28" s="2626" t="s">
        <v>449</v>
      </c>
      <c r="C28" s="2626" t="s">
        <v>450</v>
      </c>
      <c r="D28" s="2626" t="s">
        <v>451</v>
      </c>
      <c r="E28" s="2626" t="s">
        <v>452</v>
      </c>
      <c r="F28" s="2626" t="s">
        <v>453</v>
      </c>
      <c r="G28" s="2627" t="s">
        <v>454</v>
      </c>
      <c r="H28" s="2627"/>
      <c r="I28" s="2626" t="s">
        <v>455</v>
      </c>
      <c r="J28" s="2633" t="s">
        <v>456</v>
      </c>
    </row>
    <row r="29" spans="1:10" x14ac:dyDescent="0.3">
      <c r="A29" s="2644"/>
      <c r="B29" s="2626"/>
      <c r="C29" s="2626"/>
      <c r="D29" s="2626"/>
      <c r="E29" s="2626"/>
      <c r="F29" s="2626"/>
      <c r="G29" s="426" t="s">
        <v>457</v>
      </c>
      <c r="H29" s="426" t="s">
        <v>188</v>
      </c>
      <c r="I29" s="2626"/>
      <c r="J29" s="2633"/>
    </row>
    <row r="30" spans="1:10" x14ac:dyDescent="0.3">
      <c r="A30" s="2634"/>
      <c r="B30" s="2635"/>
      <c r="C30" s="2635"/>
      <c r="D30" s="2635"/>
      <c r="E30" s="2635"/>
      <c r="F30" s="2635"/>
      <c r="G30" s="2635"/>
      <c r="H30" s="2635"/>
      <c r="I30" s="2635"/>
      <c r="J30" s="2636"/>
    </row>
    <row r="31" spans="1:10" x14ac:dyDescent="0.3">
      <c r="A31" s="427" t="s">
        <v>462</v>
      </c>
      <c r="B31" s="428"/>
      <c r="C31" s="2637"/>
      <c r="D31" s="2638"/>
      <c r="E31" s="2638"/>
      <c r="F31" s="2638"/>
      <c r="G31" s="2638"/>
      <c r="H31" s="2638"/>
      <c r="I31" s="2638"/>
      <c r="J31" s="2639"/>
    </row>
    <row r="32" spans="1:10" x14ac:dyDescent="0.3">
      <c r="A32" s="427" t="s">
        <v>466</v>
      </c>
      <c r="B32" s="428"/>
      <c r="C32" s="440"/>
      <c r="D32" s="440"/>
      <c r="E32" s="441">
        <v>100</v>
      </c>
      <c r="F32" s="442"/>
      <c r="G32" s="443" t="s">
        <v>466</v>
      </c>
      <c r="H32" s="442"/>
      <c r="I32" s="440"/>
      <c r="J32" s="444"/>
    </row>
    <row r="33" spans="1:10" x14ac:dyDescent="0.3">
      <c r="A33" s="427" t="s">
        <v>467</v>
      </c>
      <c r="B33" s="428"/>
      <c r="C33" s="440"/>
      <c r="D33" s="440"/>
      <c r="E33" s="441">
        <v>100</v>
      </c>
      <c r="F33" s="442"/>
      <c r="G33" s="443" t="s">
        <v>467</v>
      </c>
      <c r="H33" s="442"/>
      <c r="I33" s="440"/>
      <c r="J33" s="444"/>
    </row>
    <row r="34" spans="1:10" x14ac:dyDescent="0.3">
      <c r="A34" s="427" t="s">
        <v>468</v>
      </c>
      <c r="B34" s="428"/>
      <c r="C34" s="440"/>
      <c r="D34" s="440"/>
      <c r="E34" s="441">
        <v>100</v>
      </c>
      <c r="F34" s="442"/>
      <c r="G34" s="443" t="s">
        <v>468</v>
      </c>
      <c r="H34" s="442"/>
      <c r="I34" s="440"/>
      <c r="J34" s="444"/>
    </row>
    <row r="35" spans="1:10" x14ac:dyDescent="0.3">
      <c r="A35" s="427" t="s">
        <v>469</v>
      </c>
      <c r="B35" s="1215"/>
      <c r="C35" s="440"/>
      <c r="D35" s="440"/>
      <c r="E35" s="441">
        <v>100</v>
      </c>
      <c r="F35" s="442"/>
      <c r="G35" s="443" t="s">
        <v>469</v>
      </c>
      <c r="H35" s="442"/>
      <c r="I35" s="440"/>
      <c r="J35" s="444"/>
    </row>
    <row r="36" spans="1:10" x14ac:dyDescent="0.3">
      <c r="A36" s="2640" t="s">
        <v>46</v>
      </c>
      <c r="B36" s="1216"/>
      <c r="C36" s="2617"/>
      <c r="D36" s="2617"/>
      <c r="E36" s="2642"/>
      <c r="F36" s="2642"/>
      <c r="G36" s="2642"/>
      <c r="H36" s="2642"/>
      <c r="I36" s="2642"/>
      <c r="J36" s="2643"/>
    </row>
    <row r="37" spans="1:10" x14ac:dyDescent="0.3">
      <c r="A37" s="2641"/>
      <c r="B37" s="1217"/>
      <c r="C37" s="2618"/>
      <c r="D37" s="2618"/>
      <c r="E37" s="2642"/>
      <c r="F37" s="2642"/>
      <c r="G37" s="2642"/>
      <c r="H37" s="2642"/>
      <c r="I37" s="2642"/>
      <c r="J37" s="2643"/>
    </row>
    <row r="38" spans="1:10" x14ac:dyDescent="0.3">
      <c r="A38" s="445" t="s">
        <v>470</v>
      </c>
      <c r="B38" s="446"/>
      <c r="C38" s="446"/>
      <c r="D38" s="446"/>
      <c r="E38" s="447"/>
      <c r="F38" s="448" t="s">
        <v>87</v>
      </c>
      <c r="G38" s="446"/>
      <c r="H38" s="446"/>
      <c r="I38" s="446"/>
      <c r="J38" s="449"/>
    </row>
    <row r="39" spans="1:10" x14ac:dyDescent="0.3">
      <c r="A39" s="445"/>
      <c r="B39" s="446"/>
      <c r="C39" s="446"/>
      <c r="D39" s="446"/>
      <c r="E39" s="447"/>
      <c r="F39" s="448"/>
      <c r="G39" s="446"/>
      <c r="H39" s="446"/>
      <c r="I39" s="446"/>
      <c r="J39" s="449"/>
    </row>
    <row r="40" spans="1:10" x14ac:dyDescent="0.3">
      <c r="A40" s="445"/>
      <c r="B40" s="446"/>
      <c r="C40" s="2629" t="s">
        <v>471</v>
      </c>
      <c r="D40" s="2629"/>
      <c r="E40" s="2629"/>
      <c r="F40" s="2629"/>
      <c r="G40" s="2629"/>
      <c r="H40" s="2629"/>
      <c r="I40" s="446"/>
      <c r="J40" s="449"/>
    </row>
    <row r="41" spans="1:10" x14ac:dyDescent="0.3">
      <c r="A41" s="445"/>
      <c r="B41" s="446"/>
      <c r="C41" s="2629" t="s">
        <v>472</v>
      </c>
      <c r="D41" s="2629"/>
      <c r="E41" s="2629"/>
      <c r="F41" s="2629"/>
      <c r="G41" s="2630"/>
      <c r="H41" s="2630"/>
      <c r="I41" s="446"/>
      <c r="J41" s="449"/>
    </row>
    <row r="42" spans="1:10" x14ac:dyDescent="0.3">
      <c r="A42" s="424"/>
      <c r="C42" s="450" t="s">
        <v>473</v>
      </c>
      <c r="D42" s="451"/>
      <c r="E42" s="452"/>
      <c r="F42" s="453" t="s">
        <v>474</v>
      </c>
      <c r="G42" s="453"/>
      <c r="H42" s="454"/>
      <c r="J42" s="449"/>
    </row>
    <row r="43" spans="1:10" x14ac:dyDescent="0.3">
      <c r="A43" s="445"/>
      <c r="C43" s="450" t="s">
        <v>475</v>
      </c>
      <c r="D43" s="451"/>
      <c r="E43" s="452"/>
      <c r="F43" s="453" t="s">
        <v>476</v>
      </c>
      <c r="G43" s="455"/>
      <c r="H43" s="454"/>
      <c r="I43" s="446"/>
      <c r="J43" s="449"/>
    </row>
    <row r="44" spans="1:10" x14ac:dyDescent="0.3">
      <c r="A44" s="445"/>
      <c r="C44" s="446"/>
      <c r="F44" s="448"/>
      <c r="H44" s="446"/>
      <c r="I44" s="446"/>
      <c r="J44" s="449"/>
    </row>
    <row r="45" spans="1:10" ht="26.5" customHeight="1" x14ac:dyDescent="0.3">
      <c r="A45" s="456" t="s">
        <v>88</v>
      </c>
      <c r="B45" s="457"/>
      <c r="C45" s="458"/>
      <c r="D45" s="457"/>
      <c r="E45" s="459"/>
      <c r="F45" s="459"/>
      <c r="G45" s="460"/>
      <c r="H45" s="460"/>
      <c r="I45" s="461"/>
      <c r="J45" s="462"/>
    </row>
    <row r="46" spans="1:10" ht="26.5" customHeight="1" x14ac:dyDescent="0.3">
      <c r="A46" s="456"/>
      <c r="B46" s="484"/>
      <c r="C46" s="485"/>
      <c r="D46" s="484"/>
      <c r="E46" s="486"/>
      <c r="F46" s="486"/>
      <c r="G46" s="487"/>
      <c r="H46" s="487"/>
      <c r="I46" s="488"/>
      <c r="J46" s="489"/>
    </row>
    <row r="47" spans="1:10" ht="28.15" customHeight="1" thickBot="1" x14ac:dyDescent="0.35">
      <c r="A47" s="463"/>
      <c r="B47" s="464"/>
      <c r="C47" s="465"/>
      <c r="D47" s="464"/>
      <c r="E47" s="466"/>
      <c r="F47" s="466"/>
      <c r="G47" s="467"/>
      <c r="H47" s="467"/>
      <c r="I47" s="468"/>
      <c r="J47" s="469"/>
    </row>
    <row r="48" spans="1:10" ht="13.5" thickTop="1" x14ac:dyDescent="0.3">
      <c r="A48" s="470"/>
      <c r="B48" s="471"/>
      <c r="C48" s="471"/>
      <c r="D48" s="471"/>
      <c r="E48" s="471"/>
      <c r="F48" s="471"/>
      <c r="G48" s="471"/>
      <c r="H48" s="471"/>
      <c r="I48" s="472"/>
      <c r="J48" s="404"/>
    </row>
    <row r="49" spans="1:10" ht="23.5" customHeight="1" x14ac:dyDescent="0.3">
      <c r="A49" s="473" t="s">
        <v>418</v>
      </c>
      <c r="B49" s="457"/>
      <c r="C49" s="490"/>
      <c r="D49" s="474"/>
      <c r="E49" s="474" t="s">
        <v>477</v>
      </c>
      <c r="F49" s="491"/>
      <c r="G49" s="492"/>
      <c r="H49" s="474" t="s">
        <v>478</v>
      </c>
      <c r="I49" s="492"/>
      <c r="J49" s="493"/>
    </row>
    <row r="50" spans="1:10" ht="15" customHeight="1" x14ac:dyDescent="0.3">
      <c r="A50" s="2631"/>
      <c r="B50" s="2632"/>
      <c r="C50" s="2632"/>
      <c r="D50" s="2632"/>
      <c r="E50" s="2632"/>
      <c r="F50" s="2632"/>
      <c r="G50" s="2632"/>
      <c r="H50" s="2632"/>
      <c r="I50" s="45"/>
      <c r="J50" s="475"/>
    </row>
    <row r="51" spans="1:10" ht="13.5" thickBot="1" x14ac:dyDescent="0.35">
      <c r="A51" s="476"/>
      <c r="B51" s="477"/>
      <c r="C51" s="2628"/>
      <c r="D51" s="2628"/>
      <c r="E51" s="2628"/>
      <c r="F51" s="2628"/>
      <c r="G51" s="2628"/>
      <c r="H51" s="2628"/>
      <c r="I51" s="478"/>
      <c r="J51" s="421"/>
    </row>
    <row r="52" spans="1:10" ht="54.75" customHeight="1" thickTop="1" x14ac:dyDescent="0.35">
      <c r="A52" s="479" t="s">
        <v>479</v>
      </c>
      <c r="B52" s="480"/>
      <c r="C52" s="480"/>
      <c r="D52" s="480"/>
      <c r="E52" s="480"/>
      <c r="F52" s="480"/>
      <c r="G52" s="481"/>
      <c r="H52" s="482" t="s">
        <v>480</v>
      </c>
      <c r="I52" s="45"/>
      <c r="J52" s="483"/>
    </row>
    <row r="53" spans="1:10" ht="21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</row>
  </sheetData>
  <mergeCells count="78">
    <mergeCell ref="A12:A13"/>
    <mergeCell ref="B12:B13"/>
    <mergeCell ref="C12:C13"/>
    <mergeCell ref="F12:F13"/>
    <mergeCell ref="A11:J11"/>
    <mergeCell ref="G12:H12"/>
    <mergeCell ref="I12:I13"/>
    <mergeCell ref="J12:J13"/>
    <mergeCell ref="D12:E13"/>
    <mergeCell ref="G1:J1"/>
    <mergeCell ref="G2:J2"/>
    <mergeCell ref="G4:J4"/>
    <mergeCell ref="B7:E7"/>
    <mergeCell ref="A10:J10"/>
    <mergeCell ref="I6:J6"/>
    <mergeCell ref="E9:F9"/>
    <mergeCell ref="G8:H8"/>
    <mergeCell ref="G6:H6"/>
    <mergeCell ref="G7:H7"/>
    <mergeCell ref="J15:J16"/>
    <mergeCell ref="D17:D18"/>
    <mergeCell ref="F17:F18"/>
    <mergeCell ref="G17:G18"/>
    <mergeCell ref="H17:H18"/>
    <mergeCell ref="I17:I18"/>
    <mergeCell ref="J17:J18"/>
    <mergeCell ref="D15:D16"/>
    <mergeCell ref="F15:F16"/>
    <mergeCell ref="G15:G16"/>
    <mergeCell ref="H15:H16"/>
    <mergeCell ref="I15:I16"/>
    <mergeCell ref="I19:I20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D19:D20"/>
    <mergeCell ref="F19:F20"/>
    <mergeCell ref="G19:G20"/>
    <mergeCell ref="H19:H20"/>
    <mergeCell ref="I21:I22"/>
    <mergeCell ref="J21:J22"/>
    <mergeCell ref="A50:B50"/>
    <mergeCell ref="C50:D50"/>
    <mergeCell ref="E50:F50"/>
    <mergeCell ref="G50:H50"/>
    <mergeCell ref="J28:J29"/>
    <mergeCell ref="A30:J30"/>
    <mergeCell ref="C31:J31"/>
    <mergeCell ref="A36:A37"/>
    <mergeCell ref="C36:C37"/>
    <mergeCell ref="D36:D37"/>
    <mergeCell ref="E36:I37"/>
    <mergeCell ref="J36:J37"/>
    <mergeCell ref="A28:A29"/>
    <mergeCell ref="B28:B29"/>
    <mergeCell ref="C28:C29"/>
    <mergeCell ref="D28:D29"/>
    <mergeCell ref="C51:D51"/>
    <mergeCell ref="E51:F51"/>
    <mergeCell ref="G51:H51"/>
    <mergeCell ref="C40:H40"/>
    <mergeCell ref="C41:H41"/>
    <mergeCell ref="A27:J27"/>
    <mergeCell ref="E28:E29"/>
    <mergeCell ref="F28:F29"/>
    <mergeCell ref="G28:H28"/>
    <mergeCell ref="I28:I29"/>
    <mergeCell ref="A23:B24"/>
    <mergeCell ref="C23:C24"/>
    <mergeCell ref="A25:D25"/>
    <mergeCell ref="D23:D24"/>
    <mergeCell ref="J23:J24"/>
  </mergeCells>
  <hyperlinks>
    <hyperlink ref="A52" r:id="rId1" display="http://www.bogota.gov.co/" xr:uid="{00000000-0004-0000-0F00-000000000000}"/>
  </hyperlinks>
  <pageMargins left="1.1811023622047245" right="0.59055118110236227" top="0.59055118110236227" bottom="0.59055118110236227" header="0" footer="0"/>
  <pageSetup scale="76" orientation="portrait" horizontalDpi="300" verticalDpi="360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FF00"/>
  </sheetPr>
  <dimension ref="A1:IU47"/>
  <sheetViews>
    <sheetView showGridLines="0" view="pageBreakPreview" zoomScaleSheetLayoutView="100" zoomScalePageLayoutView="80" workbookViewId="0">
      <selection activeCell="A14" sqref="A14:I14"/>
    </sheetView>
  </sheetViews>
  <sheetFormatPr baseColWidth="10" defaultColWidth="11.453125" defaultRowHeight="12.5" x14ac:dyDescent="0.25"/>
  <cols>
    <col min="1" max="1" width="17" style="45" customWidth="1"/>
    <col min="2" max="2" width="15.54296875" style="45" customWidth="1"/>
    <col min="3" max="3" width="13.453125" style="45" customWidth="1"/>
    <col min="4" max="4" width="12" style="45" customWidth="1"/>
    <col min="5" max="5" width="10.54296875" style="45" customWidth="1"/>
    <col min="6" max="6" width="13" style="45" customWidth="1"/>
    <col min="7" max="7" width="12.54296875" style="45" customWidth="1"/>
    <col min="8" max="9" width="11.453125" style="45" customWidth="1"/>
    <col min="10" max="10" width="1" style="45" customWidth="1"/>
    <col min="11" max="255" width="11.453125" style="45"/>
    <col min="256" max="256" width="1" style="45" customWidth="1"/>
    <col min="257" max="257" width="17" style="45" customWidth="1"/>
    <col min="258" max="258" width="15.54296875" style="45" customWidth="1"/>
    <col min="259" max="259" width="13.453125" style="45" customWidth="1"/>
    <col min="260" max="260" width="12" style="45" customWidth="1"/>
    <col min="261" max="261" width="10.54296875" style="45" customWidth="1"/>
    <col min="262" max="262" width="13" style="45" customWidth="1"/>
    <col min="263" max="263" width="12.54296875" style="45" customWidth="1"/>
    <col min="264" max="265" width="11.453125" style="45" customWidth="1"/>
    <col min="266" max="266" width="1" style="45" customWidth="1"/>
    <col min="267" max="511" width="11.453125" style="45"/>
    <col min="512" max="512" width="1" style="45" customWidth="1"/>
    <col min="513" max="513" width="17" style="45" customWidth="1"/>
    <col min="514" max="514" width="15.54296875" style="45" customWidth="1"/>
    <col min="515" max="515" width="13.453125" style="45" customWidth="1"/>
    <col min="516" max="516" width="12" style="45" customWidth="1"/>
    <col min="517" max="517" width="10.54296875" style="45" customWidth="1"/>
    <col min="518" max="518" width="13" style="45" customWidth="1"/>
    <col min="519" max="519" width="12.54296875" style="45" customWidth="1"/>
    <col min="520" max="521" width="11.453125" style="45" customWidth="1"/>
    <col min="522" max="522" width="1" style="45" customWidth="1"/>
    <col min="523" max="767" width="11.453125" style="45"/>
    <col min="768" max="768" width="1" style="45" customWidth="1"/>
    <col min="769" max="769" width="17" style="45" customWidth="1"/>
    <col min="770" max="770" width="15.54296875" style="45" customWidth="1"/>
    <col min="771" max="771" width="13.453125" style="45" customWidth="1"/>
    <col min="772" max="772" width="12" style="45" customWidth="1"/>
    <col min="773" max="773" width="10.54296875" style="45" customWidth="1"/>
    <col min="774" max="774" width="13" style="45" customWidth="1"/>
    <col min="775" max="775" width="12.54296875" style="45" customWidth="1"/>
    <col min="776" max="777" width="11.453125" style="45" customWidth="1"/>
    <col min="778" max="778" width="1" style="45" customWidth="1"/>
    <col min="779" max="1023" width="11.453125" style="45"/>
    <col min="1024" max="1024" width="1" style="45" customWidth="1"/>
    <col min="1025" max="1025" width="17" style="45" customWidth="1"/>
    <col min="1026" max="1026" width="15.54296875" style="45" customWidth="1"/>
    <col min="1027" max="1027" width="13.453125" style="45" customWidth="1"/>
    <col min="1028" max="1028" width="12" style="45" customWidth="1"/>
    <col min="1029" max="1029" width="10.54296875" style="45" customWidth="1"/>
    <col min="1030" max="1030" width="13" style="45" customWidth="1"/>
    <col min="1031" max="1031" width="12.54296875" style="45" customWidth="1"/>
    <col min="1032" max="1033" width="11.453125" style="45" customWidth="1"/>
    <col min="1034" max="1034" width="1" style="45" customWidth="1"/>
    <col min="1035" max="1279" width="11.453125" style="45"/>
    <col min="1280" max="1280" width="1" style="45" customWidth="1"/>
    <col min="1281" max="1281" width="17" style="45" customWidth="1"/>
    <col min="1282" max="1282" width="15.54296875" style="45" customWidth="1"/>
    <col min="1283" max="1283" width="13.453125" style="45" customWidth="1"/>
    <col min="1284" max="1284" width="12" style="45" customWidth="1"/>
    <col min="1285" max="1285" width="10.54296875" style="45" customWidth="1"/>
    <col min="1286" max="1286" width="13" style="45" customWidth="1"/>
    <col min="1287" max="1287" width="12.54296875" style="45" customWidth="1"/>
    <col min="1288" max="1289" width="11.453125" style="45" customWidth="1"/>
    <col min="1290" max="1290" width="1" style="45" customWidth="1"/>
    <col min="1291" max="1535" width="11.453125" style="45"/>
    <col min="1536" max="1536" width="1" style="45" customWidth="1"/>
    <col min="1537" max="1537" width="17" style="45" customWidth="1"/>
    <col min="1538" max="1538" width="15.54296875" style="45" customWidth="1"/>
    <col min="1539" max="1539" width="13.453125" style="45" customWidth="1"/>
    <col min="1540" max="1540" width="12" style="45" customWidth="1"/>
    <col min="1541" max="1541" width="10.54296875" style="45" customWidth="1"/>
    <col min="1542" max="1542" width="13" style="45" customWidth="1"/>
    <col min="1543" max="1543" width="12.54296875" style="45" customWidth="1"/>
    <col min="1544" max="1545" width="11.453125" style="45" customWidth="1"/>
    <col min="1546" max="1546" width="1" style="45" customWidth="1"/>
    <col min="1547" max="1791" width="11.453125" style="45"/>
    <col min="1792" max="1792" width="1" style="45" customWidth="1"/>
    <col min="1793" max="1793" width="17" style="45" customWidth="1"/>
    <col min="1794" max="1794" width="15.54296875" style="45" customWidth="1"/>
    <col min="1795" max="1795" width="13.453125" style="45" customWidth="1"/>
    <col min="1796" max="1796" width="12" style="45" customWidth="1"/>
    <col min="1797" max="1797" width="10.54296875" style="45" customWidth="1"/>
    <col min="1798" max="1798" width="13" style="45" customWidth="1"/>
    <col min="1799" max="1799" width="12.54296875" style="45" customWidth="1"/>
    <col min="1800" max="1801" width="11.453125" style="45" customWidth="1"/>
    <col min="1802" max="1802" width="1" style="45" customWidth="1"/>
    <col min="1803" max="2047" width="11.453125" style="45"/>
    <col min="2048" max="2048" width="1" style="45" customWidth="1"/>
    <col min="2049" max="2049" width="17" style="45" customWidth="1"/>
    <col min="2050" max="2050" width="15.54296875" style="45" customWidth="1"/>
    <col min="2051" max="2051" width="13.453125" style="45" customWidth="1"/>
    <col min="2052" max="2052" width="12" style="45" customWidth="1"/>
    <col min="2053" max="2053" width="10.54296875" style="45" customWidth="1"/>
    <col min="2054" max="2054" width="13" style="45" customWidth="1"/>
    <col min="2055" max="2055" width="12.54296875" style="45" customWidth="1"/>
    <col min="2056" max="2057" width="11.453125" style="45" customWidth="1"/>
    <col min="2058" max="2058" width="1" style="45" customWidth="1"/>
    <col min="2059" max="2303" width="11.453125" style="45"/>
    <col min="2304" max="2304" width="1" style="45" customWidth="1"/>
    <col min="2305" max="2305" width="17" style="45" customWidth="1"/>
    <col min="2306" max="2306" width="15.54296875" style="45" customWidth="1"/>
    <col min="2307" max="2307" width="13.453125" style="45" customWidth="1"/>
    <col min="2308" max="2308" width="12" style="45" customWidth="1"/>
    <col min="2309" max="2309" width="10.54296875" style="45" customWidth="1"/>
    <col min="2310" max="2310" width="13" style="45" customWidth="1"/>
    <col min="2311" max="2311" width="12.54296875" style="45" customWidth="1"/>
    <col min="2312" max="2313" width="11.453125" style="45" customWidth="1"/>
    <col min="2314" max="2314" width="1" style="45" customWidth="1"/>
    <col min="2315" max="2559" width="11.453125" style="45"/>
    <col min="2560" max="2560" width="1" style="45" customWidth="1"/>
    <col min="2561" max="2561" width="17" style="45" customWidth="1"/>
    <col min="2562" max="2562" width="15.54296875" style="45" customWidth="1"/>
    <col min="2563" max="2563" width="13.453125" style="45" customWidth="1"/>
    <col min="2564" max="2564" width="12" style="45" customWidth="1"/>
    <col min="2565" max="2565" width="10.54296875" style="45" customWidth="1"/>
    <col min="2566" max="2566" width="13" style="45" customWidth="1"/>
    <col min="2567" max="2567" width="12.54296875" style="45" customWidth="1"/>
    <col min="2568" max="2569" width="11.453125" style="45" customWidth="1"/>
    <col min="2570" max="2570" width="1" style="45" customWidth="1"/>
    <col min="2571" max="2815" width="11.453125" style="45"/>
    <col min="2816" max="2816" width="1" style="45" customWidth="1"/>
    <col min="2817" max="2817" width="17" style="45" customWidth="1"/>
    <col min="2818" max="2818" width="15.54296875" style="45" customWidth="1"/>
    <col min="2819" max="2819" width="13.453125" style="45" customWidth="1"/>
    <col min="2820" max="2820" width="12" style="45" customWidth="1"/>
    <col min="2821" max="2821" width="10.54296875" style="45" customWidth="1"/>
    <col min="2822" max="2822" width="13" style="45" customWidth="1"/>
    <col min="2823" max="2823" width="12.54296875" style="45" customWidth="1"/>
    <col min="2824" max="2825" width="11.453125" style="45" customWidth="1"/>
    <col min="2826" max="2826" width="1" style="45" customWidth="1"/>
    <col min="2827" max="3071" width="11.453125" style="45"/>
    <col min="3072" max="3072" width="1" style="45" customWidth="1"/>
    <col min="3073" max="3073" width="17" style="45" customWidth="1"/>
    <col min="3074" max="3074" width="15.54296875" style="45" customWidth="1"/>
    <col min="3075" max="3075" width="13.453125" style="45" customWidth="1"/>
    <col min="3076" max="3076" width="12" style="45" customWidth="1"/>
    <col min="3077" max="3077" width="10.54296875" style="45" customWidth="1"/>
    <col min="3078" max="3078" width="13" style="45" customWidth="1"/>
    <col min="3079" max="3079" width="12.54296875" style="45" customWidth="1"/>
    <col min="3080" max="3081" width="11.453125" style="45" customWidth="1"/>
    <col min="3082" max="3082" width="1" style="45" customWidth="1"/>
    <col min="3083" max="3327" width="11.453125" style="45"/>
    <col min="3328" max="3328" width="1" style="45" customWidth="1"/>
    <col min="3329" max="3329" width="17" style="45" customWidth="1"/>
    <col min="3330" max="3330" width="15.54296875" style="45" customWidth="1"/>
    <col min="3331" max="3331" width="13.453125" style="45" customWidth="1"/>
    <col min="3332" max="3332" width="12" style="45" customWidth="1"/>
    <col min="3333" max="3333" width="10.54296875" style="45" customWidth="1"/>
    <col min="3334" max="3334" width="13" style="45" customWidth="1"/>
    <col min="3335" max="3335" width="12.54296875" style="45" customWidth="1"/>
    <col min="3336" max="3337" width="11.453125" style="45" customWidth="1"/>
    <col min="3338" max="3338" width="1" style="45" customWidth="1"/>
    <col min="3339" max="3583" width="11.453125" style="45"/>
    <col min="3584" max="3584" width="1" style="45" customWidth="1"/>
    <col min="3585" max="3585" width="17" style="45" customWidth="1"/>
    <col min="3586" max="3586" width="15.54296875" style="45" customWidth="1"/>
    <col min="3587" max="3587" width="13.453125" style="45" customWidth="1"/>
    <col min="3588" max="3588" width="12" style="45" customWidth="1"/>
    <col min="3589" max="3589" width="10.54296875" style="45" customWidth="1"/>
    <col min="3590" max="3590" width="13" style="45" customWidth="1"/>
    <col min="3591" max="3591" width="12.54296875" style="45" customWidth="1"/>
    <col min="3592" max="3593" width="11.453125" style="45" customWidth="1"/>
    <col min="3594" max="3594" width="1" style="45" customWidth="1"/>
    <col min="3595" max="3839" width="11.453125" style="45"/>
    <col min="3840" max="3840" width="1" style="45" customWidth="1"/>
    <col min="3841" max="3841" width="17" style="45" customWidth="1"/>
    <col min="3842" max="3842" width="15.54296875" style="45" customWidth="1"/>
    <col min="3843" max="3843" width="13.453125" style="45" customWidth="1"/>
    <col min="3844" max="3844" width="12" style="45" customWidth="1"/>
    <col min="3845" max="3845" width="10.54296875" style="45" customWidth="1"/>
    <col min="3846" max="3846" width="13" style="45" customWidth="1"/>
    <col min="3847" max="3847" width="12.54296875" style="45" customWidth="1"/>
    <col min="3848" max="3849" width="11.453125" style="45" customWidth="1"/>
    <col min="3850" max="3850" width="1" style="45" customWidth="1"/>
    <col min="3851" max="4095" width="11.453125" style="45"/>
    <col min="4096" max="4096" width="1" style="45" customWidth="1"/>
    <col min="4097" max="4097" width="17" style="45" customWidth="1"/>
    <col min="4098" max="4098" width="15.54296875" style="45" customWidth="1"/>
    <col min="4099" max="4099" width="13.453125" style="45" customWidth="1"/>
    <col min="4100" max="4100" width="12" style="45" customWidth="1"/>
    <col min="4101" max="4101" width="10.54296875" style="45" customWidth="1"/>
    <col min="4102" max="4102" width="13" style="45" customWidth="1"/>
    <col min="4103" max="4103" width="12.54296875" style="45" customWidth="1"/>
    <col min="4104" max="4105" width="11.453125" style="45" customWidth="1"/>
    <col min="4106" max="4106" width="1" style="45" customWidth="1"/>
    <col min="4107" max="4351" width="11.453125" style="45"/>
    <col min="4352" max="4352" width="1" style="45" customWidth="1"/>
    <col min="4353" max="4353" width="17" style="45" customWidth="1"/>
    <col min="4354" max="4354" width="15.54296875" style="45" customWidth="1"/>
    <col min="4355" max="4355" width="13.453125" style="45" customWidth="1"/>
    <col min="4356" max="4356" width="12" style="45" customWidth="1"/>
    <col min="4357" max="4357" width="10.54296875" style="45" customWidth="1"/>
    <col min="4358" max="4358" width="13" style="45" customWidth="1"/>
    <col min="4359" max="4359" width="12.54296875" style="45" customWidth="1"/>
    <col min="4360" max="4361" width="11.453125" style="45" customWidth="1"/>
    <col min="4362" max="4362" width="1" style="45" customWidth="1"/>
    <col min="4363" max="4607" width="11.453125" style="45"/>
    <col min="4608" max="4608" width="1" style="45" customWidth="1"/>
    <col min="4609" max="4609" width="17" style="45" customWidth="1"/>
    <col min="4610" max="4610" width="15.54296875" style="45" customWidth="1"/>
    <col min="4611" max="4611" width="13.453125" style="45" customWidth="1"/>
    <col min="4612" max="4612" width="12" style="45" customWidth="1"/>
    <col min="4613" max="4613" width="10.54296875" style="45" customWidth="1"/>
    <col min="4614" max="4614" width="13" style="45" customWidth="1"/>
    <col min="4615" max="4615" width="12.54296875" style="45" customWidth="1"/>
    <col min="4616" max="4617" width="11.453125" style="45" customWidth="1"/>
    <col min="4618" max="4618" width="1" style="45" customWidth="1"/>
    <col min="4619" max="4863" width="11.453125" style="45"/>
    <col min="4864" max="4864" width="1" style="45" customWidth="1"/>
    <col min="4865" max="4865" width="17" style="45" customWidth="1"/>
    <col min="4866" max="4866" width="15.54296875" style="45" customWidth="1"/>
    <col min="4867" max="4867" width="13.453125" style="45" customWidth="1"/>
    <col min="4868" max="4868" width="12" style="45" customWidth="1"/>
    <col min="4869" max="4869" width="10.54296875" style="45" customWidth="1"/>
    <col min="4870" max="4870" width="13" style="45" customWidth="1"/>
    <col min="4871" max="4871" width="12.54296875" style="45" customWidth="1"/>
    <col min="4872" max="4873" width="11.453125" style="45" customWidth="1"/>
    <col min="4874" max="4874" width="1" style="45" customWidth="1"/>
    <col min="4875" max="5119" width="11.453125" style="45"/>
    <col min="5120" max="5120" width="1" style="45" customWidth="1"/>
    <col min="5121" max="5121" width="17" style="45" customWidth="1"/>
    <col min="5122" max="5122" width="15.54296875" style="45" customWidth="1"/>
    <col min="5123" max="5123" width="13.453125" style="45" customWidth="1"/>
    <col min="5124" max="5124" width="12" style="45" customWidth="1"/>
    <col min="5125" max="5125" width="10.54296875" style="45" customWidth="1"/>
    <col min="5126" max="5126" width="13" style="45" customWidth="1"/>
    <col min="5127" max="5127" width="12.54296875" style="45" customWidth="1"/>
    <col min="5128" max="5129" width="11.453125" style="45" customWidth="1"/>
    <col min="5130" max="5130" width="1" style="45" customWidth="1"/>
    <col min="5131" max="5375" width="11.453125" style="45"/>
    <col min="5376" max="5376" width="1" style="45" customWidth="1"/>
    <col min="5377" max="5377" width="17" style="45" customWidth="1"/>
    <col min="5378" max="5378" width="15.54296875" style="45" customWidth="1"/>
    <col min="5379" max="5379" width="13.453125" style="45" customWidth="1"/>
    <col min="5380" max="5380" width="12" style="45" customWidth="1"/>
    <col min="5381" max="5381" width="10.54296875" style="45" customWidth="1"/>
    <col min="5382" max="5382" width="13" style="45" customWidth="1"/>
    <col min="5383" max="5383" width="12.54296875" style="45" customWidth="1"/>
    <col min="5384" max="5385" width="11.453125" style="45" customWidth="1"/>
    <col min="5386" max="5386" width="1" style="45" customWidth="1"/>
    <col min="5387" max="5631" width="11.453125" style="45"/>
    <col min="5632" max="5632" width="1" style="45" customWidth="1"/>
    <col min="5633" max="5633" width="17" style="45" customWidth="1"/>
    <col min="5634" max="5634" width="15.54296875" style="45" customWidth="1"/>
    <col min="5635" max="5635" width="13.453125" style="45" customWidth="1"/>
    <col min="5636" max="5636" width="12" style="45" customWidth="1"/>
    <col min="5637" max="5637" width="10.54296875" style="45" customWidth="1"/>
    <col min="5638" max="5638" width="13" style="45" customWidth="1"/>
    <col min="5639" max="5639" width="12.54296875" style="45" customWidth="1"/>
    <col min="5640" max="5641" width="11.453125" style="45" customWidth="1"/>
    <col min="5642" max="5642" width="1" style="45" customWidth="1"/>
    <col min="5643" max="5887" width="11.453125" style="45"/>
    <col min="5888" max="5888" width="1" style="45" customWidth="1"/>
    <col min="5889" max="5889" width="17" style="45" customWidth="1"/>
    <col min="5890" max="5890" width="15.54296875" style="45" customWidth="1"/>
    <col min="5891" max="5891" width="13.453125" style="45" customWidth="1"/>
    <col min="5892" max="5892" width="12" style="45" customWidth="1"/>
    <col min="5893" max="5893" width="10.54296875" style="45" customWidth="1"/>
    <col min="5894" max="5894" width="13" style="45" customWidth="1"/>
    <col min="5895" max="5895" width="12.54296875" style="45" customWidth="1"/>
    <col min="5896" max="5897" width="11.453125" style="45" customWidth="1"/>
    <col min="5898" max="5898" width="1" style="45" customWidth="1"/>
    <col min="5899" max="6143" width="11.453125" style="45"/>
    <col min="6144" max="6144" width="1" style="45" customWidth="1"/>
    <col min="6145" max="6145" width="17" style="45" customWidth="1"/>
    <col min="6146" max="6146" width="15.54296875" style="45" customWidth="1"/>
    <col min="6147" max="6147" width="13.453125" style="45" customWidth="1"/>
    <col min="6148" max="6148" width="12" style="45" customWidth="1"/>
    <col min="6149" max="6149" width="10.54296875" style="45" customWidth="1"/>
    <col min="6150" max="6150" width="13" style="45" customWidth="1"/>
    <col min="6151" max="6151" width="12.54296875" style="45" customWidth="1"/>
    <col min="6152" max="6153" width="11.453125" style="45" customWidth="1"/>
    <col min="6154" max="6154" width="1" style="45" customWidth="1"/>
    <col min="6155" max="6399" width="11.453125" style="45"/>
    <col min="6400" max="6400" width="1" style="45" customWidth="1"/>
    <col min="6401" max="6401" width="17" style="45" customWidth="1"/>
    <col min="6402" max="6402" width="15.54296875" style="45" customWidth="1"/>
    <col min="6403" max="6403" width="13.453125" style="45" customWidth="1"/>
    <col min="6404" max="6404" width="12" style="45" customWidth="1"/>
    <col min="6405" max="6405" width="10.54296875" style="45" customWidth="1"/>
    <col min="6406" max="6406" width="13" style="45" customWidth="1"/>
    <col min="6407" max="6407" width="12.54296875" style="45" customWidth="1"/>
    <col min="6408" max="6409" width="11.453125" style="45" customWidth="1"/>
    <col min="6410" max="6410" width="1" style="45" customWidth="1"/>
    <col min="6411" max="6655" width="11.453125" style="45"/>
    <col min="6656" max="6656" width="1" style="45" customWidth="1"/>
    <col min="6657" max="6657" width="17" style="45" customWidth="1"/>
    <col min="6658" max="6658" width="15.54296875" style="45" customWidth="1"/>
    <col min="6659" max="6659" width="13.453125" style="45" customWidth="1"/>
    <col min="6660" max="6660" width="12" style="45" customWidth="1"/>
    <col min="6661" max="6661" width="10.54296875" style="45" customWidth="1"/>
    <col min="6662" max="6662" width="13" style="45" customWidth="1"/>
    <col min="6663" max="6663" width="12.54296875" style="45" customWidth="1"/>
    <col min="6664" max="6665" width="11.453125" style="45" customWidth="1"/>
    <col min="6666" max="6666" width="1" style="45" customWidth="1"/>
    <col min="6667" max="6911" width="11.453125" style="45"/>
    <col min="6912" max="6912" width="1" style="45" customWidth="1"/>
    <col min="6913" max="6913" width="17" style="45" customWidth="1"/>
    <col min="6914" max="6914" width="15.54296875" style="45" customWidth="1"/>
    <col min="6915" max="6915" width="13.453125" style="45" customWidth="1"/>
    <col min="6916" max="6916" width="12" style="45" customWidth="1"/>
    <col min="6917" max="6917" width="10.54296875" style="45" customWidth="1"/>
    <col min="6918" max="6918" width="13" style="45" customWidth="1"/>
    <col min="6919" max="6919" width="12.54296875" style="45" customWidth="1"/>
    <col min="6920" max="6921" width="11.453125" style="45" customWidth="1"/>
    <col min="6922" max="6922" width="1" style="45" customWidth="1"/>
    <col min="6923" max="7167" width="11.453125" style="45"/>
    <col min="7168" max="7168" width="1" style="45" customWidth="1"/>
    <col min="7169" max="7169" width="17" style="45" customWidth="1"/>
    <col min="7170" max="7170" width="15.54296875" style="45" customWidth="1"/>
    <col min="7171" max="7171" width="13.453125" style="45" customWidth="1"/>
    <col min="7172" max="7172" width="12" style="45" customWidth="1"/>
    <col min="7173" max="7173" width="10.54296875" style="45" customWidth="1"/>
    <col min="7174" max="7174" width="13" style="45" customWidth="1"/>
    <col min="7175" max="7175" width="12.54296875" style="45" customWidth="1"/>
    <col min="7176" max="7177" width="11.453125" style="45" customWidth="1"/>
    <col min="7178" max="7178" width="1" style="45" customWidth="1"/>
    <col min="7179" max="7423" width="11.453125" style="45"/>
    <col min="7424" max="7424" width="1" style="45" customWidth="1"/>
    <col min="7425" max="7425" width="17" style="45" customWidth="1"/>
    <col min="7426" max="7426" width="15.54296875" style="45" customWidth="1"/>
    <col min="7427" max="7427" width="13.453125" style="45" customWidth="1"/>
    <col min="7428" max="7428" width="12" style="45" customWidth="1"/>
    <col min="7429" max="7429" width="10.54296875" style="45" customWidth="1"/>
    <col min="7430" max="7430" width="13" style="45" customWidth="1"/>
    <col min="7431" max="7431" width="12.54296875" style="45" customWidth="1"/>
    <col min="7432" max="7433" width="11.453125" style="45" customWidth="1"/>
    <col min="7434" max="7434" width="1" style="45" customWidth="1"/>
    <col min="7435" max="7679" width="11.453125" style="45"/>
    <col min="7680" max="7680" width="1" style="45" customWidth="1"/>
    <col min="7681" max="7681" width="17" style="45" customWidth="1"/>
    <col min="7682" max="7682" width="15.54296875" style="45" customWidth="1"/>
    <col min="7683" max="7683" width="13.453125" style="45" customWidth="1"/>
    <col min="7684" max="7684" width="12" style="45" customWidth="1"/>
    <col min="7685" max="7685" width="10.54296875" style="45" customWidth="1"/>
    <col min="7686" max="7686" width="13" style="45" customWidth="1"/>
    <col min="7687" max="7687" width="12.54296875" style="45" customWidth="1"/>
    <col min="7688" max="7689" width="11.453125" style="45" customWidth="1"/>
    <col min="7690" max="7690" width="1" style="45" customWidth="1"/>
    <col min="7691" max="7935" width="11.453125" style="45"/>
    <col min="7936" max="7936" width="1" style="45" customWidth="1"/>
    <col min="7937" max="7937" width="17" style="45" customWidth="1"/>
    <col min="7938" max="7938" width="15.54296875" style="45" customWidth="1"/>
    <col min="7939" max="7939" width="13.453125" style="45" customWidth="1"/>
    <col min="7940" max="7940" width="12" style="45" customWidth="1"/>
    <col min="7941" max="7941" width="10.54296875" style="45" customWidth="1"/>
    <col min="7942" max="7942" width="13" style="45" customWidth="1"/>
    <col min="7943" max="7943" width="12.54296875" style="45" customWidth="1"/>
    <col min="7944" max="7945" width="11.453125" style="45" customWidth="1"/>
    <col min="7946" max="7946" width="1" style="45" customWidth="1"/>
    <col min="7947" max="8191" width="11.453125" style="45"/>
    <col min="8192" max="8192" width="1" style="45" customWidth="1"/>
    <col min="8193" max="8193" width="17" style="45" customWidth="1"/>
    <col min="8194" max="8194" width="15.54296875" style="45" customWidth="1"/>
    <col min="8195" max="8195" width="13.453125" style="45" customWidth="1"/>
    <col min="8196" max="8196" width="12" style="45" customWidth="1"/>
    <col min="8197" max="8197" width="10.54296875" style="45" customWidth="1"/>
    <col min="8198" max="8198" width="13" style="45" customWidth="1"/>
    <col min="8199" max="8199" width="12.54296875" style="45" customWidth="1"/>
    <col min="8200" max="8201" width="11.453125" style="45" customWidth="1"/>
    <col min="8202" max="8202" width="1" style="45" customWidth="1"/>
    <col min="8203" max="8447" width="11.453125" style="45"/>
    <col min="8448" max="8448" width="1" style="45" customWidth="1"/>
    <col min="8449" max="8449" width="17" style="45" customWidth="1"/>
    <col min="8450" max="8450" width="15.54296875" style="45" customWidth="1"/>
    <col min="8451" max="8451" width="13.453125" style="45" customWidth="1"/>
    <col min="8452" max="8452" width="12" style="45" customWidth="1"/>
    <col min="8453" max="8453" width="10.54296875" style="45" customWidth="1"/>
    <col min="8454" max="8454" width="13" style="45" customWidth="1"/>
    <col min="8455" max="8455" width="12.54296875" style="45" customWidth="1"/>
    <col min="8456" max="8457" width="11.453125" style="45" customWidth="1"/>
    <col min="8458" max="8458" width="1" style="45" customWidth="1"/>
    <col min="8459" max="8703" width="11.453125" style="45"/>
    <col min="8704" max="8704" width="1" style="45" customWidth="1"/>
    <col min="8705" max="8705" width="17" style="45" customWidth="1"/>
    <col min="8706" max="8706" width="15.54296875" style="45" customWidth="1"/>
    <col min="8707" max="8707" width="13.453125" style="45" customWidth="1"/>
    <col min="8708" max="8708" width="12" style="45" customWidth="1"/>
    <col min="8709" max="8709" width="10.54296875" style="45" customWidth="1"/>
    <col min="8710" max="8710" width="13" style="45" customWidth="1"/>
    <col min="8711" max="8711" width="12.54296875" style="45" customWidth="1"/>
    <col min="8712" max="8713" width="11.453125" style="45" customWidth="1"/>
    <col min="8714" max="8714" width="1" style="45" customWidth="1"/>
    <col min="8715" max="8959" width="11.453125" style="45"/>
    <col min="8960" max="8960" width="1" style="45" customWidth="1"/>
    <col min="8961" max="8961" width="17" style="45" customWidth="1"/>
    <col min="8962" max="8962" width="15.54296875" style="45" customWidth="1"/>
    <col min="8963" max="8963" width="13.453125" style="45" customWidth="1"/>
    <col min="8964" max="8964" width="12" style="45" customWidth="1"/>
    <col min="8965" max="8965" width="10.54296875" style="45" customWidth="1"/>
    <col min="8966" max="8966" width="13" style="45" customWidth="1"/>
    <col min="8967" max="8967" width="12.54296875" style="45" customWidth="1"/>
    <col min="8968" max="8969" width="11.453125" style="45" customWidth="1"/>
    <col min="8970" max="8970" width="1" style="45" customWidth="1"/>
    <col min="8971" max="9215" width="11.453125" style="45"/>
    <col min="9216" max="9216" width="1" style="45" customWidth="1"/>
    <col min="9217" max="9217" width="17" style="45" customWidth="1"/>
    <col min="9218" max="9218" width="15.54296875" style="45" customWidth="1"/>
    <col min="9219" max="9219" width="13.453125" style="45" customWidth="1"/>
    <col min="9220" max="9220" width="12" style="45" customWidth="1"/>
    <col min="9221" max="9221" width="10.54296875" style="45" customWidth="1"/>
    <col min="9222" max="9222" width="13" style="45" customWidth="1"/>
    <col min="9223" max="9223" width="12.54296875" style="45" customWidth="1"/>
    <col min="9224" max="9225" width="11.453125" style="45" customWidth="1"/>
    <col min="9226" max="9226" width="1" style="45" customWidth="1"/>
    <col min="9227" max="9471" width="11.453125" style="45"/>
    <col min="9472" max="9472" width="1" style="45" customWidth="1"/>
    <col min="9473" max="9473" width="17" style="45" customWidth="1"/>
    <col min="9474" max="9474" width="15.54296875" style="45" customWidth="1"/>
    <col min="9475" max="9475" width="13.453125" style="45" customWidth="1"/>
    <col min="9476" max="9476" width="12" style="45" customWidth="1"/>
    <col min="9477" max="9477" width="10.54296875" style="45" customWidth="1"/>
    <col min="9478" max="9478" width="13" style="45" customWidth="1"/>
    <col min="9479" max="9479" width="12.54296875" style="45" customWidth="1"/>
    <col min="9480" max="9481" width="11.453125" style="45" customWidth="1"/>
    <col min="9482" max="9482" width="1" style="45" customWidth="1"/>
    <col min="9483" max="9727" width="11.453125" style="45"/>
    <col min="9728" max="9728" width="1" style="45" customWidth="1"/>
    <col min="9729" max="9729" width="17" style="45" customWidth="1"/>
    <col min="9730" max="9730" width="15.54296875" style="45" customWidth="1"/>
    <col min="9731" max="9731" width="13.453125" style="45" customWidth="1"/>
    <col min="9732" max="9732" width="12" style="45" customWidth="1"/>
    <col min="9733" max="9733" width="10.54296875" style="45" customWidth="1"/>
    <col min="9734" max="9734" width="13" style="45" customWidth="1"/>
    <col min="9735" max="9735" width="12.54296875" style="45" customWidth="1"/>
    <col min="9736" max="9737" width="11.453125" style="45" customWidth="1"/>
    <col min="9738" max="9738" width="1" style="45" customWidth="1"/>
    <col min="9739" max="9983" width="11.453125" style="45"/>
    <col min="9984" max="9984" width="1" style="45" customWidth="1"/>
    <col min="9985" max="9985" width="17" style="45" customWidth="1"/>
    <col min="9986" max="9986" width="15.54296875" style="45" customWidth="1"/>
    <col min="9987" max="9987" width="13.453125" style="45" customWidth="1"/>
    <col min="9988" max="9988" width="12" style="45" customWidth="1"/>
    <col min="9989" max="9989" width="10.54296875" style="45" customWidth="1"/>
    <col min="9990" max="9990" width="13" style="45" customWidth="1"/>
    <col min="9991" max="9991" width="12.54296875" style="45" customWidth="1"/>
    <col min="9992" max="9993" width="11.453125" style="45" customWidth="1"/>
    <col min="9994" max="9994" width="1" style="45" customWidth="1"/>
    <col min="9995" max="10239" width="11.453125" style="45"/>
    <col min="10240" max="10240" width="1" style="45" customWidth="1"/>
    <col min="10241" max="10241" width="17" style="45" customWidth="1"/>
    <col min="10242" max="10242" width="15.54296875" style="45" customWidth="1"/>
    <col min="10243" max="10243" width="13.453125" style="45" customWidth="1"/>
    <col min="10244" max="10244" width="12" style="45" customWidth="1"/>
    <col min="10245" max="10245" width="10.54296875" style="45" customWidth="1"/>
    <col min="10246" max="10246" width="13" style="45" customWidth="1"/>
    <col min="10247" max="10247" width="12.54296875" style="45" customWidth="1"/>
    <col min="10248" max="10249" width="11.453125" style="45" customWidth="1"/>
    <col min="10250" max="10250" width="1" style="45" customWidth="1"/>
    <col min="10251" max="10495" width="11.453125" style="45"/>
    <col min="10496" max="10496" width="1" style="45" customWidth="1"/>
    <col min="10497" max="10497" width="17" style="45" customWidth="1"/>
    <col min="10498" max="10498" width="15.54296875" style="45" customWidth="1"/>
    <col min="10499" max="10499" width="13.453125" style="45" customWidth="1"/>
    <col min="10500" max="10500" width="12" style="45" customWidth="1"/>
    <col min="10501" max="10501" width="10.54296875" style="45" customWidth="1"/>
    <col min="10502" max="10502" width="13" style="45" customWidth="1"/>
    <col min="10503" max="10503" width="12.54296875" style="45" customWidth="1"/>
    <col min="10504" max="10505" width="11.453125" style="45" customWidth="1"/>
    <col min="10506" max="10506" width="1" style="45" customWidth="1"/>
    <col min="10507" max="10751" width="11.453125" style="45"/>
    <col min="10752" max="10752" width="1" style="45" customWidth="1"/>
    <col min="10753" max="10753" width="17" style="45" customWidth="1"/>
    <col min="10754" max="10754" width="15.54296875" style="45" customWidth="1"/>
    <col min="10755" max="10755" width="13.453125" style="45" customWidth="1"/>
    <col min="10756" max="10756" width="12" style="45" customWidth="1"/>
    <col min="10757" max="10757" width="10.54296875" style="45" customWidth="1"/>
    <col min="10758" max="10758" width="13" style="45" customWidth="1"/>
    <col min="10759" max="10759" width="12.54296875" style="45" customWidth="1"/>
    <col min="10760" max="10761" width="11.453125" style="45" customWidth="1"/>
    <col min="10762" max="10762" width="1" style="45" customWidth="1"/>
    <col min="10763" max="11007" width="11.453125" style="45"/>
    <col min="11008" max="11008" width="1" style="45" customWidth="1"/>
    <col min="11009" max="11009" width="17" style="45" customWidth="1"/>
    <col min="11010" max="11010" width="15.54296875" style="45" customWidth="1"/>
    <col min="11011" max="11011" width="13.453125" style="45" customWidth="1"/>
    <col min="11012" max="11012" width="12" style="45" customWidth="1"/>
    <col min="11013" max="11013" width="10.54296875" style="45" customWidth="1"/>
    <col min="11014" max="11014" width="13" style="45" customWidth="1"/>
    <col min="11015" max="11015" width="12.54296875" style="45" customWidth="1"/>
    <col min="11016" max="11017" width="11.453125" style="45" customWidth="1"/>
    <col min="11018" max="11018" width="1" style="45" customWidth="1"/>
    <col min="11019" max="11263" width="11.453125" style="45"/>
    <col min="11264" max="11264" width="1" style="45" customWidth="1"/>
    <col min="11265" max="11265" width="17" style="45" customWidth="1"/>
    <col min="11266" max="11266" width="15.54296875" style="45" customWidth="1"/>
    <col min="11267" max="11267" width="13.453125" style="45" customWidth="1"/>
    <col min="11268" max="11268" width="12" style="45" customWidth="1"/>
    <col min="11269" max="11269" width="10.54296875" style="45" customWidth="1"/>
    <col min="11270" max="11270" width="13" style="45" customWidth="1"/>
    <col min="11271" max="11271" width="12.54296875" style="45" customWidth="1"/>
    <col min="11272" max="11273" width="11.453125" style="45" customWidth="1"/>
    <col min="11274" max="11274" width="1" style="45" customWidth="1"/>
    <col min="11275" max="11519" width="11.453125" style="45"/>
    <col min="11520" max="11520" width="1" style="45" customWidth="1"/>
    <col min="11521" max="11521" width="17" style="45" customWidth="1"/>
    <col min="11522" max="11522" width="15.54296875" style="45" customWidth="1"/>
    <col min="11523" max="11523" width="13.453125" style="45" customWidth="1"/>
    <col min="11524" max="11524" width="12" style="45" customWidth="1"/>
    <col min="11525" max="11525" width="10.54296875" style="45" customWidth="1"/>
    <col min="11526" max="11526" width="13" style="45" customWidth="1"/>
    <col min="11527" max="11527" width="12.54296875" style="45" customWidth="1"/>
    <col min="11528" max="11529" width="11.453125" style="45" customWidth="1"/>
    <col min="11530" max="11530" width="1" style="45" customWidth="1"/>
    <col min="11531" max="11775" width="11.453125" style="45"/>
    <col min="11776" max="11776" width="1" style="45" customWidth="1"/>
    <col min="11777" max="11777" width="17" style="45" customWidth="1"/>
    <col min="11778" max="11778" width="15.54296875" style="45" customWidth="1"/>
    <col min="11779" max="11779" width="13.453125" style="45" customWidth="1"/>
    <col min="11780" max="11780" width="12" style="45" customWidth="1"/>
    <col min="11781" max="11781" width="10.54296875" style="45" customWidth="1"/>
    <col min="11782" max="11782" width="13" style="45" customWidth="1"/>
    <col min="11783" max="11783" width="12.54296875" style="45" customWidth="1"/>
    <col min="11784" max="11785" width="11.453125" style="45" customWidth="1"/>
    <col min="11786" max="11786" width="1" style="45" customWidth="1"/>
    <col min="11787" max="12031" width="11.453125" style="45"/>
    <col min="12032" max="12032" width="1" style="45" customWidth="1"/>
    <col min="12033" max="12033" width="17" style="45" customWidth="1"/>
    <col min="12034" max="12034" width="15.54296875" style="45" customWidth="1"/>
    <col min="12035" max="12035" width="13.453125" style="45" customWidth="1"/>
    <col min="12036" max="12036" width="12" style="45" customWidth="1"/>
    <col min="12037" max="12037" width="10.54296875" style="45" customWidth="1"/>
    <col min="12038" max="12038" width="13" style="45" customWidth="1"/>
    <col min="12039" max="12039" width="12.54296875" style="45" customWidth="1"/>
    <col min="12040" max="12041" width="11.453125" style="45" customWidth="1"/>
    <col min="12042" max="12042" width="1" style="45" customWidth="1"/>
    <col min="12043" max="12287" width="11.453125" style="45"/>
    <col min="12288" max="12288" width="1" style="45" customWidth="1"/>
    <col min="12289" max="12289" width="17" style="45" customWidth="1"/>
    <col min="12290" max="12290" width="15.54296875" style="45" customWidth="1"/>
    <col min="12291" max="12291" width="13.453125" style="45" customWidth="1"/>
    <col min="12292" max="12292" width="12" style="45" customWidth="1"/>
    <col min="12293" max="12293" width="10.54296875" style="45" customWidth="1"/>
    <col min="12294" max="12294" width="13" style="45" customWidth="1"/>
    <col min="12295" max="12295" width="12.54296875" style="45" customWidth="1"/>
    <col min="12296" max="12297" width="11.453125" style="45" customWidth="1"/>
    <col min="12298" max="12298" width="1" style="45" customWidth="1"/>
    <col min="12299" max="12543" width="11.453125" style="45"/>
    <col min="12544" max="12544" width="1" style="45" customWidth="1"/>
    <col min="12545" max="12545" width="17" style="45" customWidth="1"/>
    <col min="12546" max="12546" width="15.54296875" style="45" customWidth="1"/>
    <col min="12547" max="12547" width="13.453125" style="45" customWidth="1"/>
    <col min="12548" max="12548" width="12" style="45" customWidth="1"/>
    <col min="12549" max="12549" width="10.54296875" style="45" customWidth="1"/>
    <col min="12550" max="12550" width="13" style="45" customWidth="1"/>
    <col min="12551" max="12551" width="12.54296875" style="45" customWidth="1"/>
    <col min="12552" max="12553" width="11.453125" style="45" customWidth="1"/>
    <col min="12554" max="12554" width="1" style="45" customWidth="1"/>
    <col min="12555" max="12799" width="11.453125" style="45"/>
    <col min="12800" max="12800" width="1" style="45" customWidth="1"/>
    <col min="12801" max="12801" width="17" style="45" customWidth="1"/>
    <col min="12802" max="12802" width="15.54296875" style="45" customWidth="1"/>
    <col min="12803" max="12803" width="13.453125" style="45" customWidth="1"/>
    <col min="12804" max="12804" width="12" style="45" customWidth="1"/>
    <col min="12805" max="12805" width="10.54296875" style="45" customWidth="1"/>
    <col min="12806" max="12806" width="13" style="45" customWidth="1"/>
    <col min="12807" max="12807" width="12.54296875" style="45" customWidth="1"/>
    <col min="12808" max="12809" width="11.453125" style="45" customWidth="1"/>
    <col min="12810" max="12810" width="1" style="45" customWidth="1"/>
    <col min="12811" max="13055" width="11.453125" style="45"/>
    <col min="13056" max="13056" width="1" style="45" customWidth="1"/>
    <col min="13057" max="13057" width="17" style="45" customWidth="1"/>
    <col min="13058" max="13058" width="15.54296875" style="45" customWidth="1"/>
    <col min="13059" max="13059" width="13.453125" style="45" customWidth="1"/>
    <col min="13060" max="13060" width="12" style="45" customWidth="1"/>
    <col min="13061" max="13061" width="10.54296875" style="45" customWidth="1"/>
    <col min="13062" max="13062" width="13" style="45" customWidth="1"/>
    <col min="13063" max="13063" width="12.54296875" style="45" customWidth="1"/>
    <col min="13064" max="13065" width="11.453125" style="45" customWidth="1"/>
    <col min="13066" max="13066" width="1" style="45" customWidth="1"/>
    <col min="13067" max="13311" width="11.453125" style="45"/>
    <col min="13312" max="13312" width="1" style="45" customWidth="1"/>
    <col min="13313" max="13313" width="17" style="45" customWidth="1"/>
    <col min="13314" max="13314" width="15.54296875" style="45" customWidth="1"/>
    <col min="13315" max="13315" width="13.453125" style="45" customWidth="1"/>
    <col min="13316" max="13316" width="12" style="45" customWidth="1"/>
    <col min="13317" max="13317" width="10.54296875" style="45" customWidth="1"/>
    <col min="13318" max="13318" width="13" style="45" customWidth="1"/>
    <col min="13319" max="13319" width="12.54296875" style="45" customWidth="1"/>
    <col min="13320" max="13321" width="11.453125" style="45" customWidth="1"/>
    <col min="13322" max="13322" width="1" style="45" customWidth="1"/>
    <col min="13323" max="13567" width="11.453125" style="45"/>
    <col min="13568" max="13568" width="1" style="45" customWidth="1"/>
    <col min="13569" max="13569" width="17" style="45" customWidth="1"/>
    <col min="13570" max="13570" width="15.54296875" style="45" customWidth="1"/>
    <col min="13571" max="13571" width="13.453125" style="45" customWidth="1"/>
    <col min="13572" max="13572" width="12" style="45" customWidth="1"/>
    <col min="13573" max="13573" width="10.54296875" style="45" customWidth="1"/>
    <col min="13574" max="13574" width="13" style="45" customWidth="1"/>
    <col min="13575" max="13575" width="12.54296875" style="45" customWidth="1"/>
    <col min="13576" max="13577" width="11.453125" style="45" customWidth="1"/>
    <col min="13578" max="13578" width="1" style="45" customWidth="1"/>
    <col min="13579" max="13823" width="11.453125" style="45"/>
    <col min="13824" max="13824" width="1" style="45" customWidth="1"/>
    <col min="13825" max="13825" width="17" style="45" customWidth="1"/>
    <col min="13826" max="13826" width="15.54296875" style="45" customWidth="1"/>
    <col min="13827" max="13827" width="13.453125" style="45" customWidth="1"/>
    <col min="13828" max="13828" width="12" style="45" customWidth="1"/>
    <col min="13829" max="13829" width="10.54296875" style="45" customWidth="1"/>
    <col min="13830" max="13830" width="13" style="45" customWidth="1"/>
    <col min="13831" max="13831" width="12.54296875" style="45" customWidth="1"/>
    <col min="13832" max="13833" width="11.453125" style="45" customWidth="1"/>
    <col min="13834" max="13834" width="1" style="45" customWidth="1"/>
    <col min="13835" max="14079" width="11.453125" style="45"/>
    <col min="14080" max="14080" width="1" style="45" customWidth="1"/>
    <col min="14081" max="14081" width="17" style="45" customWidth="1"/>
    <col min="14082" max="14082" width="15.54296875" style="45" customWidth="1"/>
    <col min="14083" max="14083" width="13.453125" style="45" customWidth="1"/>
    <col min="14084" max="14084" width="12" style="45" customWidth="1"/>
    <col min="14085" max="14085" width="10.54296875" style="45" customWidth="1"/>
    <col min="14086" max="14086" width="13" style="45" customWidth="1"/>
    <col min="14087" max="14087" width="12.54296875" style="45" customWidth="1"/>
    <col min="14088" max="14089" width="11.453125" style="45" customWidth="1"/>
    <col min="14090" max="14090" width="1" style="45" customWidth="1"/>
    <col min="14091" max="14335" width="11.453125" style="45"/>
    <col min="14336" max="14336" width="1" style="45" customWidth="1"/>
    <col min="14337" max="14337" width="17" style="45" customWidth="1"/>
    <col min="14338" max="14338" width="15.54296875" style="45" customWidth="1"/>
    <col min="14339" max="14339" width="13.453125" style="45" customWidth="1"/>
    <col min="14340" max="14340" width="12" style="45" customWidth="1"/>
    <col min="14341" max="14341" width="10.54296875" style="45" customWidth="1"/>
    <col min="14342" max="14342" width="13" style="45" customWidth="1"/>
    <col min="14343" max="14343" width="12.54296875" style="45" customWidth="1"/>
    <col min="14344" max="14345" width="11.453125" style="45" customWidth="1"/>
    <col min="14346" max="14346" width="1" style="45" customWidth="1"/>
    <col min="14347" max="14591" width="11.453125" style="45"/>
    <col min="14592" max="14592" width="1" style="45" customWidth="1"/>
    <col min="14593" max="14593" width="17" style="45" customWidth="1"/>
    <col min="14594" max="14594" width="15.54296875" style="45" customWidth="1"/>
    <col min="14595" max="14595" width="13.453125" style="45" customWidth="1"/>
    <col min="14596" max="14596" width="12" style="45" customWidth="1"/>
    <col min="14597" max="14597" width="10.54296875" style="45" customWidth="1"/>
    <col min="14598" max="14598" width="13" style="45" customWidth="1"/>
    <col min="14599" max="14599" width="12.54296875" style="45" customWidth="1"/>
    <col min="14600" max="14601" width="11.453125" style="45" customWidth="1"/>
    <col min="14602" max="14602" width="1" style="45" customWidth="1"/>
    <col min="14603" max="14847" width="11.453125" style="45"/>
    <col min="14848" max="14848" width="1" style="45" customWidth="1"/>
    <col min="14849" max="14849" width="17" style="45" customWidth="1"/>
    <col min="14850" max="14850" width="15.54296875" style="45" customWidth="1"/>
    <col min="14851" max="14851" width="13.453125" style="45" customWidth="1"/>
    <col min="14852" max="14852" width="12" style="45" customWidth="1"/>
    <col min="14853" max="14853" width="10.54296875" style="45" customWidth="1"/>
    <col min="14854" max="14854" width="13" style="45" customWidth="1"/>
    <col min="14855" max="14855" width="12.54296875" style="45" customWidth="1"/>
    <col min="14856" max="14857" width="11.453125" style="45" customWidth="1"/>
    <col min="14858" max="14858" width="1" style="45" customWidth="1"/>
    <col min="14859" max="15103" width="11.453125" style="45"/>
    <col min="15104" max="15104" width="1" style="45" customWidth="1"/>
    <col min="15105" max="15105" width="17" style="45" customWidth="1"/>
    <col min="15106" max="15106" width="15.54296875" style="45" customWidth="1"/>
    <col min="15107" max="15107" width="13.453125" style="45" customWidth="1"/>
    <col min="15108" max="15108" width="12" style="45" customWidth="1"/>
    <col min="15109" max="15109" width="10.54296875" style="45" customWidth="1"/>
    <col min="15110" max="15110" width="13" style="45" customWidth="1"/>
    <col min="15111" max="15111" width="12.54296875" style="45" customWidth="1"/>
    <col min="15112" max="15113" width="11.453125" style="45" customWidth="1"/>
    <col min="15114" max="15114" width="1" style="45" customWidth="1"/>
    <col min="15115" max="15359" width="11.453125" style="45"/>
    <col min="15360" max="15360" width="1" style="45" customWidth="1"/>
    <col min="15361" max="15361" width="17" style="45" customWidth="1"/>
    <col min="15362" max="15362" width="15.54296875" style="45" customWidth="1"/>
    <col min="15363" max="15363" width="13.453125" style="45" customWidth="1"/>
    <col min="15364" max="15364" width="12" style="45" customWidth="1"/>
    <col min="15365" max="15365" width="10.54296875" style="45" customWidth="1"/>
    <col min="15366" max="15366" width="13" style="45" customWidth="1"/>
    <col min="15367" max="15367" width="12.54296875" style="45" customWidth="1"/>
    <col min="15368" max="15369" width="11.453125" style="45" customWidth="1"/>
    <col min="15370" max="15370" width="1" style="45" customWidth="1"/>
    <col min="15371" max="15615" width="11.453125" style="45"/>
    <col min="15616" max="15616" width="1" style="45" customWidth="1"/>
    <col min="15617" max="15617" width="17" style="45" customWidth="1"/>
    <col min="15618" max="15618" width="15.54296875" style="45" customWidth="1"/>
    <col min="15619" max="15619" width="13.453125" style="45" customWidth="1"/>
    <col min="15620" max="15620" width="12" style="45" customWidth="1"/>
    <col min="15621" max="15621" width="10.54296875" style="45" customWidth="1"/>
    <col min="15622" max="15622" width="13" style="45" customWidth="1"/>
    <col min="15623" max="15623" width="12.54296875" style="45" customWidth="1"/>
    <col min="15624" max="15625" width="11.453125" style="45" customWidth="1"/>
    <col min="15626" max="15626" width="1" style="45" customWidth="1"/>
    <col min="15627" max="15871" width="11.453125" style="45"/>
    <col min="15872" max="15872" width="1" style="45" customWidth="1"/>
    <col min="15873" max="15873" width="17" style="45" customWidth="1"/>
    <col min="15874" max="15874" width="15.54296875" style="45" customWidth="1"/>
    <col min="15875" max="15875" width="13.453125" style="45" customWidth="1"/>
    <col min="15876" max="15876" width="12" style="45" customWidth="1"/>
    <col min="15877" max="15877" width="10.54296875" style="45" customWidth="1"/>
    <col min="15878" max="15878" width="13" style="45" customWidth="1"/>
    <col min="15879" max="15879" width="12.54296875" style="45" customWidth="1"/>
    <col min="15880" max="15881" width="11.453125" style="45" customWidth="1"/>
    <col min="15882" max="15882" width="1" style="45" customWidth="1"/>
    <col min="15883" max="16127" width="11.453125" style="45"/>
    <col min="16128" max="16128" width="1" style="45" customWidth="1"/>
    <col min="16129" max="16129" width="17" style="45" customWidth="1"/>
    <col min="16130" max="16130" width="15.54296875" style="45" customWidth="1"/>
    <col min="16131" max="16131" width="13.453125" style="45" customWidth="1"/>
    <col min="16132" max="16132" width="12" style="45" customWidth="1"/>
    <col min="16133" max="16133" width="10.54296875" style="45" customWidth="1"/>
    <col min="16134" max="16134" width="13" style="45" customWidth="1"/>
    <col min="16135" max="16135" width="12.54296875" style="45" customWidth="1"/>
    <col min="16136" max="16137" width="11.453125" style="45" customWidth="1"/>
    <col min="16138" max="16138" width="1" style="45" customWidth="1"/>
    <col min="16139" max="16384" width="11.453125" style="45"/>
  </cols>
  <sheetData>
    <row r="1" spans="1:255" ht="58.5" customHeight="1" x14ac:dyDescent="0.25">
      <c r="A1" s="1863"/>
      <c r="B1" s="1864"/>
      <c r="C1" s="2706" t="s">
        <v>786</v>
      </c>
      <c r="D1" s="2707"/>
      <c r="E1" s="2707"/>
      <c r="F1" s="2707"/>
      <c r="G1" s="2707"/>
      <c r="H1" s="2707"/>
      <c r="I1" s="2708"/>
      <c r="J1" s="19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</row>
    <row r="2" spans="1:255" ht="13" x14ac:dyDescent="0.25">
      <c r="A2" s="1854"/>
      <c r="B2" s="1865"/>
      <c r="C2" s="641" t="s">
        <v>584</v>
      </c>
      <c r="D2" s="642"/>
      <c r="E2" s="642"/>
      <c r="F2" s="643"/>
      <c r="G2" s="1873" t="s">
        <v>1</v>
      </c>
      <c r="H2" s="1622"/>
      <c r="I2" s="1874"/>
      <c r="J2" s="191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</row>
    <row r="3" spans="1:255" ht="13" x14ac:dyDescent="0.25">
      <c r="A3" s="1866"/>
      <c r="B3" s="1867"/>
      <c r="C3" s="641" t="s">
        <v>2</v>
      </c>
      <c r="D3" s="642"/>
      <c r="E3" s="642"/>
      <c r="F3" s="642"/>
      <c r="G3" s="642"/>
      <c r="H3" s="642"/>
      <c r="I3" s="1412"/>
      <c r="J3" s="19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</row>
    <row r="4" spans="1:255" ht="19.5" customHeight="1" x14ac:dyDescent="0.25">
      <c r="A4" s="1823"/>
      <c r="B4" s="1824"/>
      <c r="C4" s="1824"/>
      <c r="D4" s="1824"/>
      <c r="E4" s="1824"/>
      <c r="F4" s="1824"/>
      <c r="G4" s="1824"/>
      <c r="H4" s="1824"/>
      <c r="I4" s="1825"/>
      <c r="K4" s="201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spans="1:255" ht="28.15" customHeight="1" x14ac:dyDescent="0.25">
      <c r="A5" s="1333" t="s">
        <v>58</v>
      </c>
      <c r="B5" s="2709"/>
      <c r="C5" s="2710"/>
      <c r="D5" s="2710"/>
      <c r="E5" s="2711"/>
      <c r="F5" s="2466" t="s">
        <v>489</v>
      </c>
      <c r="G5" s="2692"/>
      <c r="H5" s="1920"/>
      <c r="I5" s="2694"/>
      <c r="J5" s="71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</row>
    <row r="6" spans="1:255" ht="21.75" customHeight="1" x14ac:dyDescent="0.25">
      <c r="A6" s="1333" t="s">
        <v>336</v>
      </c>
      <c r="B6" s="2689"/>
      <c r="C6" s="2690"/>
      <c r="D6" s="2690"/>
      <c r="E6" s="2691"/>
      <c r="F6" s="2466" t="s">
        <v>60</v>
      </c>
      <c r="G6" s="2692" t="s">
        <v>60</v>
      </c>
      <c r="H6" s="2693"/>
      <c r="I6" s="2694"/>
      <c r="J6" s="71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</row>
    <row r="7" spans="1:255" ht="21.75" customHeight="1" x14ac:dyDescent="0.25">
      <c r="A7" s="1333" t="s">
        <v>585</v>
      </c>
      <c r="B7" s="2695"/>
      <c r="C7" s="2696"/>
      <c r="D7" s="2696"/>
      <c r="E7" s="2697"/>
      <c r="F7" s="2466" t="s">
        <v>62</v>
      </c>
      <c r="G7" s="2692" t="s">
        <v>62</v>
      </c>
      <c r="H7" s="2693"/>
      <c r="I7" s="2694"/>
      <c r="J7" s="7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</row>
    <row r="8" spans="1:255" ht="27" customHeight="1" x14ac:dyDescent="0.25">
      <c r="A8" s="1333" t="s">
        <v>586</v>
      </c>
      <c r="B8" s="2698"/>
      <c r="C8" s="2699"/>
      <c r="D8" s="2699"/>
      <c r="E8" s="2700"/>
      <c r="F8" s="2466" t="s">
        <v>569</v>
      </c>
      <c r="G8" s="2692"/>
      <c r="H8" s="1920"/>
      <c r="I8" s="2694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</row>
    <row r="9" spans="1:255" ht="9" customHeight="1" x14ac:dyDescent="0.25">
      <c r="A9" s="1448"/>
      <c r="B9" s="82"/>
      <c r="C9" s="82"/>
      <c r="D9" s="82"/>
      <c r="E9" s="82"/>
      <c r="F9" s="82"/>
      <c r="G9" s="82"/>
      <c r="H9" s="82"/>
      <c r="I9" s="1449"/>
    </row>
    <row r="10" spans="1:255" ht="27" customHeight="1" x14ac:dyDescent="0.25">
      <c r="A10" s="1450"/>
      <c r="B10" s="2701" t="s">
        <v>658</v>
      </c>
      <c r="C10" s="2702"/>
      <c r="D10" s="859"/>
      <c r="F10" s="2703" t="s">
        <v>787</v>
      </c>
      <c r="G10" s="2703"/>
      <c r="H10" s="2703"/>
      <c r="I10" s="1451"/>
    </row>
    <row r="11" spans="1:255" ht="27" customHeight="1" x14ac:dyDescent="0.25">
      <c r="A11" s="1452"/>
      <c r="B11" s="232" t="s">
        <v>587</v>
      </c>
      <c r="C11" s="860">
        <v>1</v>
      </c>
      <c r="D11" s="861"/>
      <c r="E11" s="624"/>
      <c r="F11" s="232" t="s">
        <v>587</v>
      </c>
      <c r="G11" s="232">
        <v>1</v>
      </c>
      <c r="H11" s="232">
        <v>2</v>
      </c>
      <c r="I11" s="1453"/>
    </row>
    <row r="12" spans="1:255" ht="27" customHeight="1" x14ac:dyDescent="0.25">
      <c r="A12" s="1454"/>
      <c r="B12" s="817" t="s">
        <v>125</v>
      </c>
      <c r="C12" s="862"/>
      <c r="D12" s="863"/>
      <c r="E12" s="624"/>
      <c r="F12" s="817" t="s">
        <v>125</v>
      </c>
      <c r="G12" s="864"/>
      <c r="H12" s="864"/>
      <c r="I12" s="1453"/>
    </row>
    <row r="13" spans="1:255" ht="27" customHeight="1" x14ac:dyDescent="0.25">
      <c r="A13" s="1454"/>
      <c r="B13" s="817" t="s">
        <v>126</v>
      </c>
      <c r="C13" s="862"/>
      <c r="D13" s="863"/>
      <c r="E13" s="624"/>
      <c r="F13" s="817" t="s">
        <v>126</v>
      </c>
      <c r="G13" s="864"/>
      <c r="H13" s="864"/>
      <c r="I13" s="1453"/>
    </row>
    <row r="14" spans="1:255" ht="27" customHeight="1" x14ac:dyDescent="0.25">
      <c r="A14" s="1454"/>
      <c r="B14" s="817" t="s">
        <v>127</v>
      </c>
      <c r="C14" s="862"/>
      <c r="D14" s="863"/>
      <c r="E14" s="739"/>
      <c r="F14" s="817" t="s">
        <v>127</v>
      </c>
      <c r="G14" s="864"/>
      <c r="H14" s="864"/>
      <c r="I14" s="1453"/>
    </row>
    <row r="15" spans="1:255" ht="27" customHeight="1" x14ac:dyDescent="0.25">
      <c r="A15" s="1455"/>
      <c r="B15" s="865"/>
      <c r="C15" s="866"/>
      <c r="D15" s="91"/>
      <c r="F15" s="817" t="s">
        <v>128</v>
      </c>
      <c r="G15" s="864"/>
      <c r="H15" s="864"/>
      <c r="I15" s="1456"/>
    </row>
    <row r="16" spans="1:255" ht="25" customHeight="1" x14ac:dyDescent="0.3">
      <c r="A16" s="1457" t="s">
        <v>588</v>
      </c>
      <c r="B16" s="867" t="s">
        <v>657</v>
      </c>
      <c r="C16" s="868"/>
      <c r="D16" s="868"/>
      <c r="E16" s="624" t="s">
        <v>588</v>
      </c>
      <c r="F16" s="2683" t="s">
        <v>788</v>
      </c>
      <c r="G16" s="2683"/>
      <c r="H16" s="2683"/>
      <c r="I16" s="1456"/>
    </row>
    <row r="17" spans="1:9" ht="25" customHeight="1" x14ac:dyDescent="0.25">
      <c r="A17" s="1457" t="s">
        <v>589</v>
      </c>
      <c r="B17" s="2704" t="s">
        <v>1077</v>
      </c>
      <c r="C17" s="2704"/>
      <c r="D17" s="2704"/>
      <c r="E17" s="624" t="s">
        <v>589</v>
      </c>
      <c r="F17" s="2683" t="s">
        <v>1074</v>
      </c>
      <c r="G17" s="2683"/>
      <c r="H17" s="2683"/>
      <c r="I17" s="1456"/>
    </row>
    <row r="18" spans="1:9" ht="25" customHeight="1" x14ac:dyDescent="0.25">
      <c r="A18" s="1458" t="s">
        <v>590</v>
      </c>
      <c r="B18" s="2705" t="s">
        <v>1078</v>
      </c>
      <c r="C18" s="2705"/>
      <c r="D18" s="2705"/>
      <c r="E18" s="624" t="s">
        <v>590</v>
      </c>
      <c r="F18" s="2683" t="s">
        <v>1075</v>
      </c>
      <c r="G18" s="2683"/>
      <c r="H18" s="2683"/>
      <c r="I18" s="1456"/>
    </row>
    <row r="19" spans="1:9" ht="25" customHeight="1" x14ac:dyDescent="0.25">
      <c r="A19" s="1458"/>
      <c r="B19" s="2688" t="s">
        <v>1072</v>
      </c>
      <c r="C19" s="2688"/>
      <c r="D19" s="2688"/>
      <c r="E19" s="624" t="s">
        <v>1079</v>
      </c>
      <c r="F19" s="2683" t="s">
        <v>1076</v>
      </c>
      <c r="G19" s="2683"/>
      <c r="H19" s="2683"/>
      <c r="I19" s="1456"/>
    </row>
    <row r="20" spans="1:9" ht="25" customHeight="1" x14ac:dyDescent="0.25">
      <c r="A20" s="1459"/>
      <c r="B20" s="75"/>
      <c r="C20" s="75"/>
      <c r="D20" s="75"/>
      <c r="F20" s="2688" t="s">
        <v>1073</v>
      </c>
      <c r="G20" s="2688"/>
      <c r="H20" s="2688"/>
      <c r="I20" s="1456"/>
    </row>
    <row r="21" spans="1:9" ht="9" customHeight="1" x14ac:dyDescent="0.25">
      <c r="A21" s="1460"/>
      <c r="B21" s="71"/>
      <c r="C21" s="71"/>
      <c r="D21" s="71"/>
      <c r="E21" s="75"/>
      <c r="F21" s="71"/>
      <c r="I21" s="1451"/>
    </row>
    <row r="22" spans="1:9" ht="25.9" customHeight="1" x14ac:dyDescent="0.3">
      <c r="A22" s="1461"/>
      <c r="B22" s="2684" t="s">
        <v>789</v>
      </c>
      <c r="C22" s="2684"/>
      <c r="D22" s="2684"/>
      <c r="E22" s="869"/>
      <c r="F22" s="2684" t="s">
        <v>790</v>
      </c>
      <c r="G22" s="2684"/>
      <c r="H22" s="2684"/>
      <c r="I22" s="1462"/>
    </row>
    <row r="23" spans="1:9" ht="27" customHeight="1" x14ac:dyDescent="0.25">
      <c r="A23" s="1463"/>
      <c r="B23" s="2685" t="s">
        <v>591</v>
      </c>
      <c r="C23" s="2686"/>
      <c r="D23" s="870" t="s">
        <v>397</v>
      </c>
      <c r="E23" s="871"/>
      <c r="F23" s="2687" t="s">
        <v>397</v>
      </c>
      <c r="G23" s="2687" t="s">
        <v>592</v>
      </c>
      <c r="H23" s="2687"/>
      <c r="I23" s="1464"/>
    </row>
    <row r="24" spans="1:9" ht="27" customHeight="1" x14ac:dyDescent="0.3">
      <c r="A24" s="1463"/>
      <c r="B24" s="2681">
        <v>1</v>
      </c>
      <c r="C24" s="2681"/>
      <c r="D24" s="872"/>
      <c r="E24" s="873"/>
      <c r="F24" s="2687"/>
      <c r="G24" s="2687"/>
      <c r="H24" s="2687"/>
      <c r="I24" s="1464"/>
    </row>
    <row r="25" spans="1:9" ht="27" customHeight="1" x14ac:dyDescent="0.3">
      <c r="A25" s="1463"/>
      <c r="B25" s="2681">
        <v>2</v>
      </c>
      <c r="C25" s="2681"/>
      <c r="D25" s="872"/>
      <c r="E25" s="873"/>
      <c r="F25" s="874" t="s">
        <v>593</v>
      </c>
      <c r="G25" s="1920">
        <v>2</v>
      </c>
      <c r="H25" s="1921"/>
      <c r="I25" s="1465"/>
    </row>
    <row r="26" spans="1:9" ht="27" customHeight="1" x14ac:dyDescent="0.3">
      <c r="A26" s="1463"/>
      <c r="B26" s="2681">
        <v>3</v>
      </c>
      <c r="C26" s="2681"/>
      <c r="D26" s="872"/>
      <c r="E26" s="873"/>
      <c r="F26" s="874" t="s">
        <v>594</v>
      </c>
      <c r="G26" s="1813">
        <v>4</v>
      </c>
      <c r="H26" s="1814"/>
      <c r="I26" s="1465"/>
    </row>
    <row r="27" spans="1:9" ht="27" customHeight="1" x14ac:dyDescent="0.25">
      <c r="A27" s="1463"/>
      <c r="B27" s="2682" t="s">
        <v>592</v>
      </c>
      <c r="C27" s="2682"/>
      <c r="D27" s="872"/>
      <c r="E27" s="875"/>
      <c r="F27" s="123" t="s">
        <v>595</v>
      </c>
      <c r="G27" s="2677">
        <v>12</v>
      </c>
      <c r="H27" s="2678"/>
      <c r="I27" s="1465"/>
    </row>
    <row r="28" spans="1:9" ht="27" customHeight="1" x14ac:dyDescent="0.25">
      <c r="A28" s="1466"/>
      <c r="B28" s="876"/>
      <c r="C28" s="876"/>
      <c r="D28" s="877"/>
      <c r="E28" s="875"/>
      <c r="F28" s="874" t="s">
        <v>596</v>
      </c>
      <c r="G28" s="2677">
        <v>20</v>
      </c>
      <c r="H28" s="2678"/>
      <c r="I28" s="1465"/>
    </row>
    <row r="29" spans="1:9" ht="9" customHeight="1" x14ac:dyDescent="0.25">
      <c r="A29" s="1467"/>
      <c r="B29" s="625"/>
      <c r="C29" s="626"/>
      <c r="D29" s="626"/>
      <c r="E29" s="625"/>
      <c r="F29" s="132"/>
      <c r="G29" s="132"/>
      <c r="I29" s="1451"/>
    </row>
    <row r="30" spans="1:9" ht="30" customHeight="1" x14ac:dyDescent="0.25">
      <c r="A30" s="1468"/>
      <c r="B30" s="1886" t="s">
        <v>791</v>
      </c>
      <c r="C30" s="1886"/>
      <c r="D30" s="1886"/>
      <c r="E30" s="1886"/>
      <c r="F30" s="1886"/>
      <c r="G30" s="1886"/>
      <c r="H30" s="1886"/>
      <c r="I30" s="1464"/>
    </row>
    <row r="31" spans="1:9" ht="15" customHeight="1" x14ac:dyDescent="0.25">
      <c r="A31" s="1468"/>
      <c r="B31" s="1885" t="s">
        <v>597</v>
      </c>
      <c r="C31" s="1885"/>
      <c r="D31" s="1885" t="s">
        <v>598</v>
      </c>
      <c r="E31" s="1885" t="s">
        <v>792</v>
      </c>
      <c r="F31" s="1885"/>
      <c r="G31" s="1885" t="s">
        <v>793</v>
      </c>
      <c r="H31" s="1885" t="s">
        <v>794</v>
      </c>
      <c r="I31" s="1464"/>
    </row>
    <row r="32" spans="1:9" ht="15" customHeight="1" x14ac:dyDescent="0.25">
      <c r="A32" s="1468"/>
      <c r="B32" s="1885"/>
      <c r="C32" s="1885"/>
      <c r="D32" s="1885"/>
      <c r="E32" s="1373" t="s">
        <v>795</v>
      </c>
      <c r="F32" s="1373" t="s">
        <v>796</v>
      </c>
      <c r="G32" s="1885"/>
      <c r="H32" s="1885"/>
      <c r="I32" s="1469"/>
    </row>
    <row r="33" spans="1:9" ht="27" customHeight="1" x14ac:dyDescent="0.25">
      <c r="A33" s="1470"/>
      <c r="B33" s="2679" t="s">
        <v>797</v>
      </c>
      <c r="C33" s="2679"/>
      <c r="D33" s="1372" t="s">
        <v>599</v>
      </c>
      <c r="E33" s="874"/>
      <c r="F33" s="874"/>
      <c r="G33" s="874"/>
      <c r="H33" s="878"/>
      <c r="I33" s="2680"/>
    </row>
    <row r="34" spans="1:9" ht="27" customHeight="1" x14ac:dyDescent="0.25">
      <c r="A34" s="1471"/>
      <c r="B34" s="1959" t="s">
        <v>798</v>
      </c>
      <c r="C34" s="1959"/>
      <c r="D34" s="1372" t="s">
        <v>799</v>
      </c>
      <c r="E34" s="874"/>
      <c r="F34" s="879"/>
      <c r="G34" s="874"/>
      <c r="H34" s="878"/>
      <c r="I34" s="2680"/>
    </row>
    <row r="35" spans="1:9" ht="27" customHeight="1" x14ac:dyDescent="0.25">
      <c r="A35" s="1472"/>
      <c r="B35" s="1959" t="s">
        <v>800</v>
      </c>
      <c r="C35" s="1959"/>
      <c r="D35" s="1372" t="s">
        <v>801</v>
      </c>
      <c r="E35" s="874"/>
      <c r="F35" s="879"/>
      <c r="G35" s="874"/>
      <c r="H35" s="878"/>
      <c r="I35" s="1473"/>
    </row>
    <row r="36" spans="1:9" ht="27" customHeight="1" x14ac:dyDescent="0.25">
      <c r="A36" s="1471"/>
      <c r="B36" s="1959" t="s">
        <v>802</v>
      </c>
      <c r="C36" s="1959"/>
      <c r="D36" s="1372" t="s">
        <v>803</v>
      </c>
      <c r="E36" s="879">
        <v>0</v>
      </c>
      <c r="F36" s="874">
        <v>0.1</v>
      </c>
      <c r="G36" s="880"/>
      <c r="H36" s="878"/>
      <c r="I36" s="1473"/>
    </row>
    <row r="37" spans="1:9" ht="27" customHeight="1" x14ac:dyDescent="0.25">
      <c r="A37" s="1472"/>
      <c r="B37" s="1959" t="s">
        <v>804</v>
      </c>
      <c r="C37" s="1959"/>
      <c r="D37" s="1372" t="s">
        <v>805</v>
      </c>
      <c r="E37" s="879">
        <v>0</v>
      </c>
      <c r="F37" s="874">
        <v>6</v>
      </c>
      <c r="G37" s="874"/>
      <c r="H37" s="878"/>
      <c r="I37" s="1473"/>
    </row>
    <row r="38" spans="1:9" ht="27" customHeight="1" x14ac:dyDescent="0.25">
      <c r="A38" s="1472"/>
      <c r="B38" s="1959" t="s">
        <v>806</v>
      </c>
      <c r="C38" s="1959"/>
      <c r="D38" s="1372" t="s">
        <v>807</v>
      </c>
      <c r="E38" s="2072" t="s">
        <v>808</v>
      </c>
      <c r="F38" s="2072"/>
      <c r="G38" s="128"/>
      <c r="H38" s="878"/>
      <c r="I38" s="1473"/>
    </row>
    <row r="39" spans="1:9" ht="9" customHeight="1" x14ac:dyDescent="0.25">
      <c r="A39" s="1866"/>
      <c r="B39" s="1824"/>
      <c r="C39" s="1824"/>
      <c r="D39" s="1824"/>
      <c r="E39" s="1824"/>
      <c r="F39" s="1824"/>
      <c r="G39" s="1824"/>
      <c r="H39" s="1824"/>
      <c r="I39" s="2676"/>
    </row>
    <row r="40" spans="1:9" ht="15.75" customHeight="1" x14ac:dyDescent="0.3">
      <c r="A40" s="1474" t="s">
        <v>88</v>
      </c>
      <c r="B40" s="1447"/>
      <c r="C40" s="1447"/>
      <c r="D40" s="1447"/>
      <c r="E40" s="1447"/>
      <c r="F40" s="1447"/>
      <c r="G40" s="1447"/>
      <c r="H40" s="1447"/>
      <c r="I40" s="1475"/>
    </row>
    <row r="41" spans="1:9" ht="21" customHeight="1" x14ac:dyDescent="0.25">
      <c r="A41" s="1476"/>
      <c r="B41" s="638"/>
      <c r="C41" s="638"/>
      <c r="D41" s="638"/>
      <c r="E41" s="638"/>
      <c r="F41" s="638"/>
      <c r="G41" s="638"/>
      <c r="H41" s="638"/>
      <c r="I41" s="1477"/>
    </row>
    <row r="42" spans="1:9" ht="21" customHeight="1" x14ac:dyDescent="0.25">
      <c r="A42" s="1478"/>
      <c r="B42" s="139"/>
      <c r="C42" s="139"/>
      <c r="D42" s="139"/>
      <c r="E42" s="139"/>
      <c r="F42" s="139"/>
      <c r="G42" s="139"/>
      <c r="H42" s="139"/>
      <c r="I42" s="1479"/>
    </row>
    <row r="43" spans="1:9" ht="15" customHeight="1" x14ac:dyDescent="0.25">
      <c r="A43" s="1832" t="s">
        <v>89</v>
      </c>
      <c r="B43" s="1739"/>
      <c r="C43" s="1740"/>
      <c r="D43" s="1738" t="s">
        <v>90</v>
      </c>
      <c r="E43" s="1739"/>
      <c r="F43" s="1740"/>
      <c r="G43" s="1738" t="s">
        <v>91</v>
      </c>
      <c r="H43" s="1739"/>
      <c r="I43" s="1833"/>
    </row>
    <row r="44" spans="1:9" ht="33" customHeight="1" x14ac:dyDescent="0.3">
      <c r="A44" s="1346" t="s">
        <v>92</v>
      </c>
      <c r="B44" s="1834"/>
      <c r="C44" s="1835"/>
      <c r="D44" s="269" t="s">
        <v>92</v>
      </c>
      <c r="E44" s="1834"/>
      <c r="F44" s="1835"/>
      <c r="G44" s="269" t="s">
        <v>92</v>
      </c>
      <c r="H44" s="1834"/>
      <c r="I44" s="1836"/>
    </row>
    <row r="45" spans="1:9" ht="15" customHeight="1" x14ac:dyDescent="0.3">
      <c r="A45" s="1346" t="s">
        <v>93</v>
      </c>
      <c r="B45" s="1834"/>
      <c r="C45" s="1835"/>
      <c r="D45" s="269" t="s">
        <v>93</v>
      </c>
      <c r="E45" s="1834"/>
      <c r="F45" s="1835"/>
      <c r="G45" s="269" t="s">
        <v>93</v>
      </c>
      <c r="H45" s="1834"/>
      <c r="I45" s="1836"/>
    </row>
    <row r="46" spans="1:9" ht="15" customHeight="1" thickBot="1" x14ac:dyDescent="0.35">
      <c r="A46" s="1347" t="s">
        <v>292</v>
      </c>
      <c r="B46" s="1820"/>
      <c r="C46" s="1821"/>
      <c r="D46" s="1348" t="s">
        <v>292</v>
      </c>
      <c r="E46" s="1820"/>
      <c r="F46" s="1821"/>
      <c r="G46" s="1348" t="s">
        <v>292</v>
      </c>
      <c r="H46" s="1820"/>
      <c r="I46" s="1822"/>
    </row>
    <row r="47" spans="1:9" ht="6.75" customHeight="1" x14ac:dyDescent="0.25"/>
  </sheetData>
  <mergeCells count="66">
    <mergeCell ref="A4:I4"/>
    <mergeCell ref="G2:I2"/>
    <mergeCell ref="C1:I1"/>
    <mergeCell ref="A1:B3"/>
    <mergeCell ref="B5:E5"/>
    <mergeCell ref="F5:G5"/>
    <mergeCell ref="H5:I5"/>
    <mergeCell ref="B6:E6"/>
    <mergeCell ref="F6:G6"/>
    <mergeCell ref="H6:I6"/>
    <mergeCell ref="F18:H18"/>
    <mergeCell ref="B7:E7"/>
    <mergeCell ref="F7:G7"/>
    <mergeCell ref="H7:I7"/>
    <mergeCell ref="B8:E8"/>
    <mergeCell ref="F8:G8"/>
    <mergeCell ref="H8:I8"/>
    <mergeCell ref="B10:C10"/>
    <mergeCell ref="F10:H10"/>
    <mergeCell ref="F16:H16"/>
    <mergeCell ref="B17:D17"/>
    <mergeCell ref="F17:H17"/>
    <mergeCell ref="B18:D18"/>
    <mergeCell ref="F19:H19"/>
    <mergeCell ref="B22:D22"/>
    <mergeCell ref="F22:H22"/>
    <mergeCell ref="B23:C23"/>
    <mergeCell ref="F23:F24"/>
    <mergeCell ref="G23:H24"/>
    <mergeCell ref="B24:C24"/>
    <mergeCell ref="B19:D19"/>
    <mergeCell ref="F20:H20"/>
    <mergeCell ref="B25:C25"/>
    <mergeCell ref="G25:H25"/>
    <mergeCell ref="B26:C26"/>
    <mergeCell ref="G26:H26"/>
    <mergeCell ref="B27:C27"/>
    <mergeCell ref="G27:H27"/>
    <mergeCell ref="B37:C37"/>
    <mergeCell ref="B38:C38"/>
    <mergeCell ref="E38:F38"/>
    <mergeCell ref="A39:I39"/>
    <mergeCell ref="G28:H28"/>
    <mergeCell ref="B30:H30"/>
    <mergeCell ref="B31:C32"/>
    <mergeCell ref="D31:D32"/>
    <mergeCell ref="E31:F31"/>
    <mergeCell ref="G31:G32"/>
    <mergeCell ref="H31:H32"/>
    <mergeCell ref="B33:C33"/>
    <mergeCell ref="I33:I34"/>
    <mergeCell ref="B34:C34"/>
    <mergeCell ref="B35:C35"/>
    <mergeCell ref="B36:C36"/>
    <mergeCell ref="A43:C43"/>
    <mergeCell ref="D43:F43"/>
    <mergeCell ref="G43:I43"/>
    <mergeCell ref="B44:C44"/>
    <mergeCell ref="E44:F44"/>
    <mergeCell ref="H44:I44"/>
    <mergeCell ref="B45:C45"/>
    <mergeCell ref="E45:F45"/>
    <mergeCell ref="H45:I45"/>
    <mergeCell ref="B46:C46"/>
    <mergeCell ref="E46:F46"/>
    <mergeCell ref="H46:I46"/>
  </mergeCells>
  <printOptions horizontalCentered="1"/>
  <pageMargins left="0.59055118110236227" right="0.19685039370078741" top="0.39370078740157483" bottom="0.39370078740157483" header="0.19685039370078741" footer="0.19685039370078741"/>
  <pageSetup scale="68" orientation="portrait" horizontalDpi="300" verticalDpi="144" r:id="rId1"/>
  <headerFooter>
    <oddFooter>&amp;L&amp;8Cra. 30 N° 25-90 Piso 16 - CP: 1113111            
Tel. 7470909 -  Info: Línea 195       
www.umv.gov.co &amp;CPRO-FM-011
&amp;R&amp;G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IV88"/>
  <sheetViews>
    <sheetView showGridLines="0" view="pageBreakPreview" zoomScaleSheetLayoutView="100" workbookViewId="0">
      <selection activeCell="A14" sqref="A14:I14"/>
    </sheetView>
  </sheetViews>
  <sheetFormatPr baseColWidth="10" defaultColWidth="11.453125" defaultRowHeight="10.5" customHeight="1" x14ac:dyDescent="0.35"/>
  <cols>
    <col min="1" max="1" width="2" style="501" customWidth="1"/>
    <col min="2" max="2" width="15.81640625" style="501" customWidth="1"/>
    <col min="3" max="3" width="8.81640625" style="502" customWidth="1"/>
    <col min="4" max="4" width="6.81640625" style="502" customWidth="1"/>
    <col min="5" max="5" width="3.7265625" style="502" customWidth="1"/>
    <col min="6" max="6" width="10.1796875" style="575" customWidth="1"/>
    <col min="7" max="7" width="9.453125" style="575" customWidth="1"/>
    <col min="8" max="9" width="10.1796875" style="502" customWidth="1"/>
    <col min="10" max="10" width="11.1796875" style="502" customWidth="1"/>
    <col min="11" max="12" width="10.1796875" style="502" customWidth="1"/>
    <col min="13" max="13" width="2.453125" style="501" customWidth="1"/>
    <col min="14" max="14" width="19.453125" style="499" customWidth="1"/>
    <col min="15" max="16" width="8.1796875" style="500" customWidth="1"/>
    <col min="17" max="17" width="11.26953125" style="500" customWidth="1"/>
    <col min="18" max="19" width="9.26953125" style="500" customWidth="1"/>
    <col min="20" max="21" width="11.453125" style="500"/>
    <col min="22" max="16384" width="11.453125" style="501"/>
  </cols>
  <sheetData>
    <row r="1" spans="1:256" s="221" customFormat="1" ht="6.75" customHeight="1" x14ac:dyDescent="0.35">
      <c r="K1" s="200"/>
    </row>
    <row r="2" spans="1:256" s="124" customFormat="1" ht="42.75" customHeight="1" x14ac:dyDescent="0.35">
      <c r="A2" s="180"/>
      <c r="B2" s="1897"/>
      <c r="C2" s="2065" t="s">
        <v>622</v>
      </c>
      <c r="D2" s="2065"/>
      <c r="E2" s="2065"/>
      <c r="F2" s="2065"/>
      <c r="G2" s="2065"/>
      <c r="H2" s="2065"/>
      <c r="I2" s="2065"/>
      <c r="J2" s="2065"/>
      <c r="K2" s="2065"/>
      <c r="L2" s="2065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spans="1:256" s="124" customFormat="1" ht="14" x14ac:dyDescent="0.35">
      <c r="A3" s="180"/>
      <c r="B3" s="1897"/>
      <c r="C3" s="1619" t="s">
        <v>484</v>
      </c>
      <c r="D3" s="1619"/>
      <c r="E3" s="1619"/>
      <c r="F3" s="1619"/>
      <c r="G3" s="1619"/>
      <c r="H3" s="1619" t="s">
        <v>1</v>
      </c>
      <c r="I3" s="1619"/>
      <c r="J3" s="1619"/>
      <c r="K3" s="1619"/>
      <c r="L3" s="1619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spans="1:256" s="124" customFormat="1" ht="12.75" customHeight="1" x14ac:dyDescent="0.35">
      <c r="A4" s="180"/>
      <c r="B4" s="1897"/>
      <c r="C4" s="1619" t="s">
        <v>2</v>
      </c>
      <c r="D4" s="1619"/>
      <c r="E4" s="1619"/>
      <c r="F4" s="1619"/>
      <c r="G4" s="1619"/>
      <c r="H4" s="1619"/>
      <c r="I4" s="1619"/>
      <c r="J4" s="1619"/>
      <c r="K4" s="1619"/>
      <c r="L4" s="1619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spans="1:256" s="124" customFormat="1" ht="15.75" customHeight="1" x14ac:dyDescent="0.35">
      <c r="A5" s="180"/>
      <c r="B5" s="2749"/>
      <c r="C5" s="2749"/>
      <c r="D5" s="2749"/>
      <c r="E5" s="2749"/>
      <c r="F5" s="2749"/>
      <c r="G5" s="2749"/>
      <c r="H5" s="2749"/>
      <c r="I5" s="2749"/>
      <c r="J5" s="2749"/>
      <c r="K5" s="2749"/>
      <c r="L5" s="2749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spans="1:256" s="124" customFormat="1" ht="22.5" customHeight="1" x14ac:dyDescent="0.35">
      <c r="A6" s="180"/>
      <c r="B6" s="498" t="s">
        <v>58</v>
      </c>
      <c r="C6" s="2072"/>
      <c r="D6" s="2072"/>
      <c r="E6" s="2072"/>
      <c r="F6" s="2072"/>
      <c r="G6" s="2072"/>
      <c r="H6" s="2748" t="s">
        <v>485</v>
      </c>
      <c r="I6" s="2748"/>
      <c r="J6" s="2072"/>
      <c r="K6" s="2072"/>
      <c r="L6" s="2072"/>
    </row>
    <row r="7" spans="1:256" s="124" customFormat="1" ht="22.5" customHeight="1" x14ac:dyDescent="0.35">
      <c r="A7" s="180"/>
      <c r="B7" s="498" t="s">
        <v>486</v>
      </c>
      <c r="C7" s="2072"/>
      <c r="D7" s="2072"/>
      <c r="E7" s="2072"/>
      <c r="F7" s="2072"/>
      <c r="G7" s="2072"/>
      <c r="H7" s="2748" t="s">
        <v>60</v>
      </c>
      <c r="I7" s="2748"/>
      <c r="J7" s="2072"/>
      <c r="K7" s="2072"/>
      <c r="L7" s="2072"/>
    </row>
    <row r="8" spans="1:256" s="124" customFormat="1" ht="22.5" customHeight="1" x14ac:dyDescent="0.35">
      <c r="A8" s="180"/>
      <c r="B8" s="498" t="s">
        <v>487</v>
      </c>
      <c r="C8" s="2072"/>
      <c r="D8" s="2072"/>
      <c r="E8" s="2072"/>
      <c r="F8" s="2072"/>
      <c r="G8" s="2072"/>
      <c r="H8" s="2748" t="s">
        <v>62</v>
      </c>
      <c r="I8" s="2748"/>
      <c r="J8" s="2072"/>
      <c r="K8" s="2072"/>
      <c r="L8" s="2072"/>
    </row>
    <row r="9" spans="1:256" s="124" customFormat="1" ht="22.5" customHeight="1" x14ac:dyDescent="0.35">
      <c r="A9" s="180"/>
      <c r="B9" s="498" t="s">
        <v>488</v>
      </c>
      <c r="C9" s="2072"/>
      <c r="D9" s="2072"/>
      <c r="E9" s="2072"/>
      <c r="F9" s="2072"/>
      <c r="G9" s="2072"/>
      <c r="H9" s="2748" t="s">
        <v>489</v>
      </c>
      <c r="I9" s="2748"/>
      <c r="J9" s="2072"/>
      <c r="K9" s="2072"/>
      <c r="L9" s="2072"/>
    </row>
    <row r="10" spans="1:256" ht="14.25" customHeight="1" x14ac:dyDescent="0.35">
      <c r="A10" s="180"/>
      <c r="B10" s="2718"/>
      <c r="C10" s="2718"/>
      <c r="D10" s="2718"/>
      <c r="E10" s="2718"/>
      <c r="F10" s="2718"/>
      <c r="G10" s="2718"/>
      <c r="H10" s="2718"/>
      <c r="I10" s="2718"/>
      <c r="J10" s="2718"/>
      <c r="K10" s="2718"/>
      <c r="L10" s="2718"/>
      <c r="M10" s="124"/>
    </row>
    <row r="11" spans="1:256" ht="15.75" customHeight="1" x14ac:dyDescent="0.35">
      <c r="A11" s="180"/>
      <c r="B11" s="2734" t="s">
        <v>490</v>
      </c>
      <c r="C11" s="2735"/>
      <c r="D11" s="2736"/>
      <c r="F11" s="2724" t="s">
        <v>491</v>
      </c>
      <c r="G11" s="2724"/>
      <c r="H11" s="2724"/>
      <c r="I11" s="2724"/>
      <c r="J11" s="2724"/>
      <c r="K11" s="2724" t="s">
        <v>492</v>
      </c>
      <c r="L11" s="2724"/>
      <c r="M11" s="124"/>
    </row>
    <row r="12" spans="1:256" ht="15" customHeight="1" x14ac:dyDescent="0.35">
      <c r="A12" s="180"/>
      <c r="B12" s="503" t="s">
        <v>493</v>
      </c>
      <c r="C12" s="2737">
        <v>1</v>
      </c>
      <c r="D12" s="2738"/>
      <c r="F12" s="504" t="s">
        <v>494</v>
      </c>
      <c r="G12" s="628">
        <f>C14+C18</f>
        <v>0</v>
      </c>
      <c r="H12" s="505" t="s">
        <v>495</v>
      </c>
      <c r="I12" s="627">
        <v>0</v>
      </c>
      <c r="J12" s="506"/>
      <c r="K12" s="506" t="s">
        <v>496</v>
      </c>
      <c r="L12" s="629">
        <v>0</v>
      </c>
      <c r="M12" s="124"/>
      <c r="O12" s="507"/>
      <c r="P12" s="507"/>
      <c r="Q12" s="507"/>
    </row>
    <row r="13" spans="1:256" ht="12" customHeight="1" x14ac:dyDescent="0.35">
      <c r="A13" s="180"/>
      <c r="B13" s="508" t="s">
        <v>497</v>
      </c>
      <c r="C13" s="619">
        <v>0</v>
      </c>
      <c r="D13" s="509" t="s">
        <v>361</v>
      </c>
      <c r="F13" s="510" t="s">
        <v>498</v>
      </c>
      <c r="G13" s="511" t="s">
        <v>498</v>
      </c>
      <c r="H13" s="512" t="s">
        <v>499</v>
      </c>
      <c r="I13" s="512" t="s">
        <v>500</v>
      </c>
      <c r="J13" s="513" t="s">
        <v>501</v>
      </c>
      <c r="K13" s="2739" t="s">
        <v>502</v>
      </c>
      <c r="L13" s="2740"/>
      <c r="M13" s="124"/>
      <c r="O13" s="507"/>
      <c r="P13" s="507"/>
      <c r="Q13" s="507"/>
    </row>
    <row r="14" spans="1:256" ht="12" customHeight="1" x14ac:dyDescent="0.35">
      <c r="A14" s="180"/>
      <c r="B14" s="514" t="s">
        <v>503</v>
      </c>
      <c r="C14" s="620">
        <v>0</v>
      </c>
      <c r="D14" s="515" t="s">
        <v>361</v>
      </c>
      <c r="F14" s="516" t="s">
        <v>359</v>
      </c>
      <c r="G14" s="517" t="s">
        <v>360</v>
      </c>
      <c r="H14" s="518" t="s">
        <v>504</v>
      </c>
      <c r="I14" s="518" t="s">
        <v>87</v>
      </c>
      <c r="J14" s="519" t="s">
        <v>87</v>
      </c>
      <c r="K14" s="520" t="s">
        <v>505</v>
      </c>
      <c r="L14" s="520" t="s">
        <v>506</v>
      </c>
      <c r="M14" s="124"/>
      <c r="O14" s="507"/>
      <c r="P14" s="507"/>
      <c r="Q14" s="507"/>
      <c r="R14" s="521"/>
    </row>
    <row r="15" spans="1:256" ht="15" customHeight="1" x14ac:dyDescent="0.35">
      <c r="A15" s="180"/>
      <c r="B15" s="514" t="s">
        <v>507</v>
      </c>
      <c r="C15" s="621">
        <f>C13-C14</f>
        <v>0</v>
      </c>
      <c r="D15" s="515" t="s">
        <v>361</v>
      </c>
      <c r="F15" s="522">
        <v>1.5</v>
      </c>
      <c r="G15" s="522"/>
      <c r="H15" s="523">
        <v>0</v>
      </c>
      <c r="I15" s="524" t="e">
        <f>H15/G12*100</f>
        <v>#DIV/0!</v>
      </c>
      <c r="J15" s="524" t="e">
        <f>100-I15*100</f>
        <v>#DIV/0!</v>
      </c>
      <c r="K15" s="525"/>
      <c r="L15" s="525"/>
      <c r="M15" s="124"/>
      <c r="N15" s="124"/>
      <c r="O15" s="507"/>
      <c r="P15" s="507"/>
      <c r="Q15" s="507"/>
      <c r="R15" s="526"/>
      <c r="S15" s="527"/>
    </row>
    <row r="16" spans="1:256" s="500" customFormat="1" ht="15" customHeight="1" x14ac:dyDescent="0.35">
      <c r="A16" s="180"/>
      <c r="B16" s="514" t="s">
        <v>508</v>
      </c>
      <c r="C16" s="620">
        <v>0</v>
      </c>
      <c r="D16" s="528" t="s">
        <v>361</v>
      </c>
      <c r="E16" s="502"/>
      <c r="F16" s="529">
        <v>1</v>
      </c>
      <c r="G16" s="530"/>
      <c r="H16" s="531">
        <v>0</v>
      </c>
      <c r="I16" s="532" t="e">
        <f>H16/G12*100</f>
        <v>#DIV/0!</v>
      </c>
      <c r="J16" s="532" t="e">
        <f>J15-I16*100</f>
        <v>#DIV/0!</v>
      </c>
      <c r="K16" s="533"/>
      <c r="L16" s="533"/>
      <c r="M16" s="124"/>
      <c r="N16" s="499"/>
      <c r="P16" s="521"/>
      <c r="Q16" s="521"/>
      <c r="R16" s="521"/>
      <c r="S16" s="521"/>
    </row>
    <row r="17" spans="1:19" s="500" customFormat="1" ht="15" customHeight="1" x14ac:dyDescent="0.35">
      <c r="A17" s="180"/>
      <c r="B17" s="514" t="s">
        <v>509</v>
      </c>
      <c r="C17" s="620">
        <v>0</v>
      </c>
      <c r="D17" s="528" t="s">
        <v>361</v>
      </c>
      <c r="E17" s="534">
        <f>C17-C16</f>
        <v>0</v>
      </c>
      <c r="F17" s="535" t="s">
        <v>35</v>
      </c>
      <c r="G17" s="536">
        <v>37.5</v>
      </c>
      <c r="H17" s="630">
        <v>0</v>
      </c>
      <c r="I17" s="635" t="e">
        <f>H17/$G$12*100</f>
        <v>#DIV/0!</v>
      </c>
      <c r="J17" s="635" t="e">
        <f>100-I17</f>
        <v>#DIV/0!</v>
      </c>
      <c r="K17" s="537">
        <v>100</v>
      </c>
      <c r="L17" s="537">
        <v>100</v>
      </c>
      <c r="M17" s="124"/>
      <c r="N17" s="538" t="e">
        <f>AND(K17&lt;=J17,L17&gt;=J17)</f>
        <v>#DIV/0!</v>
      </c>
      <c r="O17" s="507"/>
      <c r="P17" s="507"/>
      <c r="Q17" s="507"/>
      <c r="R17" s="539"/>
      <c r="S17" s="539"/>
    </row>
    <row r="18" spans="1:19" s="500" customFormat="1" ht="15" customHeight="1" x14ac:dyDescent="0.35">
      <c r="A18" s="180"/>
      <c r="B18" s="514" t="s">
        <v>510</v>
      </c>
      <c r="C18" s="621">
        <f>C17-C16</f>
        <v>0</v>
      </c>
      <c r="D18" s="528" t="s">
        <v>361</v>
      </c>
      <c r="E18" s="502"/>
      <c r="F18" s="535" t="s">
        <v>36</v>
      </c>
      <c r="G18" s="540">
        <v>25</v>
      </c>
      <c r="H18" s="630">
        <v>0</v>
      </c>
      <c r="I18" s="635" t="e">
        <f t="shared" ref="I18:I25" si="0">H18/$G$12*100</f>
        <v>#DIV/0!</v>
      </c>
      <c r="J18" s="635" t="e">
        <f>J17-I18</f>
        <v>#DIV/0!</v>
      </c>
      <c r="K18" s="537">
        <v>75</v>
      </c>
      <c r="L18" s="537">
        <v>100</v>
      </c>
      <c r="M18" s="124"/>
      <c r="N18" s="538" t="e">
        <f t="shared" ref="N18:N24" si="1">AND(K18&lt;=J18,L18&gt;=J18)</f>
        <v>#DIV/0!</v>
      </c>
      <c r="O18" s="507"/>
      <c r="P18" s="507"/>
      <c r="Q18" s="541"/>
      <c r="R18" s="539"/>
      <c r="S18" s="539"/>
    </row>
    <row r="19" spans="1:19" s="500" customFormat="1" ht="15" customHeight="1" x14ac:dyDescent="0.35">
      <c r="A19" s="180"/>
      <c r="B19" s="542" t="s">
        <v>511</v>
      </c>
      <c r="C19" s="622" t="e">
        <f>(C15+C17-C16)/C13*100</f>
        <v>#DIV/0!</v>
      </c>
      <c r="D19" s="543" t="s">
        <v>87</v>
      </c>
      <c r="E19" s="502"/>
      <c r="F19" s="535">
        <v>0.75</v>
      </c>
      <c r="G19" s="540">
        <v>19</v>
      </c>
      <c r="H19" s="631">
        <v>0</v>
      </c>
      <c r="I19" s="635" t="e">
        <f t="shared" si="0"/>
        <v>#DIV/0!</v>
      </c>
      <c r="J19" s="635" t="e">
        <f>J18-I19</f>
        <v>#DIV/0!</v>
      </c>
      <c r="K19" s="537">
        <v>65</v>
      </c>
      <c r="L19" s="537">
        <v>100</v>
      </c>
      <c r="M19" s="124"/>
      <c r="N19" s="538" t="e">
        <f t="shared" si="1"/>
        <v>#DIV/0!</v>
      </c>
      <c r="O19" s="507"/>
      <c r="Q19" s="541"/>
      <c r="R19" s="539"/>
      <c r="S19" s="539"/>
    </row>
    <row r="20" spans="1:19" s="500" customFormat="1" ht="17.25" customHeight="1" x14ac:dyDescent="0.35">
      <c r="A20" s="180"/>
      <c r="B20" s="2741" t="s">
        <v>512</v>
      </c>
      <c r="C20" s="2742"/>
      <c r="D20" s="2743"/>
      <c r="E20" s="502"/>
      <c r="F20" s="535">
        <v>0.375</v>
      </c>
      <c r="G20" s="540">
        <v>9.5</v>
      </c>
      <c r="H20" s="631">
        <v>0</v>
      </c>
      <c r="I20" s="635" t="e">
        <f t="shared" si="0"/>
        <v>#DIV/0!</v>
      </c>
      <c r="J20" s="635" t="e">
        <f>+J19-I20</f>
        <v>#DIV/0!</v>
      </c>
      <c r="K20" s="537">
        <v>45</v>
      </c>
      <c r="L20" s="537">
        <v>75</v>
      </c>
      <c r="M20" s="124"/>
      <c r="N20" s="538" t="e">
        <f t="shared" si="1"/>
        <v>#DIV/0!</v>
      </c>
      <c r="O20" s="507"/>
      <c r="P20" s="507"/>
      <c r="Q20" s="541"/>
      <c r="R20" s="539"/>
      <c r="S20" s="539"/>
    </row>
    <row r="21" spans="1:19" s="500" customFormat="1" ht="30.65" customHeight="1" x14ac:dyDescent="0.25">
      <c r="A21" s="180"/>
      <c r="B21" s="2744" t="s">
        <v>513</v>
      </c>
      <c r="C21" s="2745"/>
      <c r="D21" s="544">
        <v>5.4</v>
      </c>
      <c r="E21" s="502"/>
      <c r="F21" s="535" t="s">
        <v>462</v>
      </c>
      <c r="G21" s="540">
        <v>4.75</v>
      </c>
      <c r="H21" s="631">
        <v>0</v>
      </c>
      <c r="I21" s="635" t="e">
        <f t="shared" si="0"/>
        <v>#DIV/0!</v>
      </c>
      <c r="J21" s="635" t="e">
        <f>J20-I21</f>
        <v>#DIV/0!</v>
      </c>
      <c r="K21" s="537">
        <v>30</v>
      </c>
      <c r="L21" s="537">
        <v>60</v>
      </c>
      <c r="M21" s="124"/>
      <c r="N21" s="538" t="e">
        <f t="shared" si="1"/>
        <v>#DIV/0!</v>
      </c>
      <c r="O21" s="507"/>
      <c r="P21" s="507"/>
      <c r="Q21" s="541"/>
      <c r="R21" s="539"/>
      <c r="S21" s="539"/>
    </row>
    <row r="22" spans="1:19" s="500" customFormat="1" ht="30" customHeight="1" x14ac:dyDescent="0.25">
      <c r="A22" s="180"/>
      <c r="B22" s="2744" t="s">
        <v>514</v>
      </c>
      <c r="C22" s="2745"/>
      <c r="D22" s="545">
        <v>58</v>
      </c>
      <c r="E22" s="546">
        <v>5.6</v>
      </c>
      <c r="F22" s="535" t="s">
        <v>515</v>
      </c>
      <c r="G22" s="540">
        <v>2</v>
      </c>
      <c r="H22" s="631">
        <v>0</v>
      </c>
      <c r="I22" s="635" t="e">
        <f t="shared" si="0"/>
        <v>#DIV/0!</v>
      </c>
      <c r="J22" s="635" t="e">
        <f>J21-I22</f>
        <v>#DIV/0!</v>
      </c>
      <c r="K22" s="537">
        <v>20</v>
      </c>
      <c r="L22" s="537">
        <v>45</v>
      </c>
      <c r="M22" s="124"/>
      <c r="N22" s="538" t="e">
        <f>AND(K22&lt;=J22,L22&gt;=J22)</f>
        <v>#DIV/0!</v>
      </c>
      <c r="O22" s="507"/>
      <c r="P22" s="507"/>
      <c r="Q22" s="541"/>
      <c r="R22" s="539"/>
      <c r="S22" s="539"/>
    </row>
    <row r="23" spans="1:19" s="500" customFormat="1" ht="28.15" customHeight="1" x14ac:dyDescent="0.25">
      <c r="A23" s="180"/>
      <c r="B23" s="2746" t="s">
        <v>516</v>
      </c>
      <c r="C23" s="2747"/>
      <c r="D23" s="623">
        <v>6.5</v>
      </c>
      <c r="E23" s="502"/>
      <c r="F23" s="535" t="s">
        <v>517</v>
      </c>
      <c r="G23" s="547">
        <v>0.42499999999999999</v>
      </c>
      <c r="H23" s="631">
        <v>0</v>
      </c>
      <c r="I23" s="635" t="e">
        <f t="shared" si="0"/>
        <v>#DIV/0!</v>
      </c>
      <c r="J23" s="635" t="e">
        <f>J22-I23</f>
        <v>#DIV/0!</v>
      </c>
      <c r="K23" s="537">
        <v>10</v>
      </c>
      <c r="L23" s="537">
        <v>30</v>
      </c>
      <c r="M23" s="124"/>
      <c r="N23" s="538" t="e">
        <f t="shared" si="1"/>
        <v>#DIV/0!</v>
      </c>
      <c r="O23" s="507"/>
      <c r="P23" s="507"/>
      <c r="Q23" s="541"/>
      <c r="R23" s="539"/>
      <c r="S23" s="539"/>
    </row>
    <row r="24" spans="1:19" s="500" customFormat="1" ht="31.15" customHeight="1" x14ac:dyDescent="0.25">
      <c r="A24" s="180"/>
      <c r="B24" s="2746" t="s">
        <v>518</v>
      </c>
      <c r="C24" s="2747"/>
      <c r="D24" s="548"/>
      <c r="E24" s="502"/>
      <c r="F24" s="535" t="s">
        <v>519</v>
      </c>
      <c r="G24" s="547">
        <v>7.3999999999999996E-2</v>
      </c>
      <c r="H24" s="631">
        <v>0</v>
      </c>
      <c r="I24" s="635" t="e">
        <f t="shared" si="0"/>
        <v>#DIV/0!</v>
      </c>
      <c r="J24" s="635" t="e">
        <f>+J23-I24</f>
        <v>#DIV/0!</v>
      </c>
      <c r="K24" s="537">
        <v>5</v>
      </c>
      <c r="L24" s="537">
        <v>20</v>
      </c>
      <c r="M24" s="124"/>
      <c r="N24" s="538" t="e">
        <f t="shared" si="1"/>
        <v>#DIV/0!</v>
      </c>
      <c r="O24" s="507"/>
      <c r="P24" s="507"/>
      <c r="Q24" s="541"/>
      <c r="R24" s="539"/>
      <c r="S24" s="539"/>
    </row>
    <row r="25" spans="1:19" s="500" customFormat="1" ht="15" customHeight="1" x14ac:dyDescent="0.35">
      <c r="A25" s="180"/>
      <c r="B25" s="549"/>
      <c r="C25" s="550"/>
      <c r="D25" s="548"/>
      <c r="E25" s="502"/>
      <c r="F25" s="551" t="s">
        <v>45</v>
      </c>
      <c r="G25" s="552"/>
      <c r="H25" s="632">
        <v>0</v>
      </c>
      <c r="I25" s="635" t="e">
        <f t="shared" si="0"/>
        <v>#DIV/0!</v>
      </c>
      <c r="J25" s="634"/>
      <c r="K25" s="553"/>
      <c r="L25" s="553"/>
      <c r="M25" s="124"/>
      <c r="N25" s="538"/>
      <c r="O25" s="507"/>
      <c r="P25" s="507"/>
      <c r="Q25" s="507"/>
      <c r="R25" s="526" t="s">
        <v>520</v>
      </c>
      <c r="S25" s="526" t="s">
        <v>520</v>
      </c>
    </row>
    <row r="26" spans="1:19" s="500" customFormat="1" ht="15" customHeight="1" x14ac:dyDescent="0.35">
      <c r="A26" s="180"/>
      <c r="B26" s="554"/>
      <c r="C26" s="2732"/>
      <c r="D26" s="2733"/>
      <c r="E26" s="502"/>
      <c r="F26" s="555" t="s">
        <v>378</v>
      </c>
      <c r="G26" s="556"/>
      <c r="H26" s="633">
        <f>SUM(H15:H25)+G12-I12</f>
        <v>0</v>
      </c>
      <c r="I26" s="636"/>
      <c r="J26" s="557"/>
      <c r="K26" s="558"/>
      <c r="L26" s="637">
        <f>SUM(H25-L12)</f>
        <v>0</v>
      </c>
      <c r="M26" s="124"/>
      <c r="N26" s="538"/>
      <c r="O26" s="559"/>
      <c r="P26" s="559"/>
      <c r="Q26" s="527"/>
      <c r="R26" s="526"/>
      <c r="S26" s="526"/>
    </row>
    <row r="27" spans="1:19" s="500" customFormat="1" ht="12" customHeight="1" x14ac:dyDescent="0.35">
      <c r="A27" s="180"/>
      <c r="B27" s="2714"/>
      <c r="C27" s="2715"/>
      <c r="D27" s="2715"/>
      <c r="E27" s="2715"/>
      <c r="F27" s="2715"/>
      <c r="G27" s="2715"/>
      <c r="H27" s="2715"/>
      <c r="I27" s="2715"/>
      <c r="J27" s="2715"/>
      <c r="K27" s="2715"/>
      <c r="L27" s="2716"/>
      <c r="M27" s="124"/>
      <c r="N27" s="499"/>
    </row>
    <row r="28" spans="1:19" s="500" customFormat="1" ht="10.5" customHeight="1" x14ac:dyDescent="0.35">
      <c r="A28" s="180"/>
      <c r="B28" s="2717"/>
      <c r="C28" s="2718"/>
      <c r="D28" s="2718"/>
      <c r="E28" s="2718"/>
      <c r="F28" s="2718"/>
      <c r="G28" s="2718"/>
      <c r="H28" s="2718"/>
      <c r="I28" s="2718"/>
      <c r="J28" s="2718"/>
      <c r="K28" s="2718"/>
      <c r="L28" s="2719"/>
      <c r="M28" s="124"/>
      <c r="N28" s="559"/>
      <c r="O28" s="507"/>
      <c r="P28" s="507"/>
      <c r="R28" s="507"/>
    </row>
    <row r="29" spans="1:19" s="500" customFormat="1" ht="10.5" customHeight="1" x14ac:dyDescent="0.35">
      <c r="A29" s="180"/>
      <c r="B29" s="2717"/>
      <c r="C29" s="2718"/>
      <c r="D29" s="2718"/>
      <c r="E29" s="2718"/>
      <c r="F29" s="2718"/>
      <c r="G29" s="2718"/>
      <c r="H29" s="2718"/>
      <c r="I29" s="2718"/>
      <c r="J29" s="2718"/>
      <c r="K29" s="2718"/>
      <c r="L29" s="2719"/>
      <c r="M29" s="124"/>
      <c r="N29" s="559"/>
      <c r="O29" s="507"/>
      <c r="P29" s="507"/>
      <c r="R29" s="507"/>
    </row>
    <row r="30" spans="1:19" s="500" customFormat="1" ht="10.5" customHeight="1" x14ac:dyDescent="0.35">
      <c r="A30" s="180"/>
      <c r="B30" s="2717"/>
      <c r="C30" s="2718"/>
      <c r="D30" s="2718"/>
      <c r="E30" s="2718"/>
      <c r="F30" s="2718"/>
      <c r="G30" s="2718"/>
      <c r="H30" s="2718"/>
      <c r="I30" s="2718"/>
      <c r="J30" s="2718"/>
      <c r="K30" s="2718"/>
      <c r="L30" s="2719"/>
      <c r="M30" s="124"/>
      <c r="N30" s="559"/>
      <c r="O30" s="507"/>
      <c r="P30" s="507"/>
    </row>
    <row r="31" spans="1:19" s="500" customFormat="1" ht="10.5" customHeight="1" x14ac:dyDescent="0.35">
      <c r="A31" s="180"/>
      <c r="B31" s="2717"/>
      <c r="C31" s="2718"/>
      <c r="D31" s="2718"/>
      <c r="E31" s="2718"/>
      <c r="F31" s="2718"/>
      <c r="G31" s="2718"/>
      <c r="H31" s="2718"/>
      <c r="I31" s="2718"/>
      <c r="J31" s="2718"/>
      <c r="K31" s="2718"/>
      <c r="L31" s="2719"/>
      <c r="M31" s="124"/>
      <c r="N31" s="560"/>
      <c r="O31" s="507"/>
      <c r="P31" s="507"/>
    </row>
    <row r="32" spans="1:19" s="500" customFormat="1" ht="10.5" customHeight="1" x14ac:dyDescent="0.35">
      <c r="A32" s="180"/>
      <c r="B32" s="2717"/>
      <c r="C32" s="2718"/>
      <c r="D32" s="2718"/>
      <c r="E32" s="2718"/>
      <c r="F32" s="2718"/>
      <c r="G32" s="2718"/>
      <c r="H32" s="2718"/>
      <c r="I32" s="2718"/>
      <c r="J32" s="2718"/>
      <c r="K32" s="2718"/>
      <c r="L32" s="2719"/>
      <c r="M32" s="124"/>
      <c r="N32" s="559"/>
      <c r="O32" s="507"/>
      <c r="P32" s="507"/>
    </row>
    <row r="33" spans="1:16" s="500" customFormat="1" ht="10.5" customHeight="1" x14ac:dyDescent="0.35">
      <c r="A33" s="180"/>
      <c r="B33" s="2717"/>
      <c r="C33" s="2718"/>
      <c r="D33" s="2718"/>
      <c r="E33" s="2718"/>
      <c r="F33" s="2718"/>
      <c r="G33" s="2718"/>
      <c r="H33" s="2718"/>
      <c r="I33" s="2718"/>
      <c r="J33" s="2718"/>
      <c r="K33" s="2718"/>
      <c r="L33" s="2719"/>
      <c r="M33" s="124"/>
      <c r="N33" s="559"/>
      <c r="O33" s="507"/>
      <c r="P33" s="507"/>
    </row>
    <row r="34" spans="1:16" s="500" customFormat="1" ht="10.5" customHeight="1" x14ac:dyDescent="0.35">
      <c r="A34" s="180"/>
      <c r="B34" s="2717"/>
      <c r="C34" s="2718"/>
      <c r="D34" s="2718"/>
      <c r="E34" s="2718"/>
      <c r="F34" s="2718"/>
      <c r="G34" s="2718"/>
      <c r="H34" s="2718"/>
      <c r="I34" s="2718"/>
      <c r="J34" s="2718"/>
      <c r="K34" s="2718"/>
      <c r="L34" s="2719"/>
      <c r="M34" s="124"/>
      <c r="N34" s="559"/>
      <c r="O34" s="507"/>
      <c r="P34" s="507"/>
    </row>
    <row r="35" spans="1:16" s="500" customFormat="1" ht="10.5" customHeight="1" x14ac:dyDescent="0.35">
      <c r="A35" s="180"/>
      <c r="B35" s="2717"/>
      <c r="C35" s="2718"/>
      <c r="D35" s="2718"/>
      <c r="E35" s="2718"/>
      <c r="F35" s="2718"/>
      <c r="G35" s="2718"/>
      <c r="H35" s="2718"/>
      <c r="I35" s="2718"/>
      <c r="J35" s="2718"/>
      <c r="K35" s="2718"/>
      <c r="L35" s="2719"/>
      <c r="M35" s="124"/>
      <c r="N35" s="559"/>
      <c r="O35" s="507"/>
      <c r="P35" s="507"/>
    </row>
    <row r="36" spans="1:16" s="500" customFormat="1" ht="10.5" customHeight="1" x14ac:dyDescent="0.35">
      <c r="A36" s="180"/>
      <c r="B36" s="2717"/>
      <c r="C36" s="2718"/>
      <c r="D36" s="2718"/>
      <c r="E36" s="2718"/>
      <c r="F36" s="2718"/>
      <c r="G36" s="2718"/>
      <c r="H36" s="2718"/>
      <c r="I36" s="2718"/>
      <c r="J36" s="2718"/>
      <c r="K36" s="2718"/>
      <c r="L36" s="2719"/>
      <c r="M36" s="124"/>
      <c r="N36" s="499"/>
      <c r="O36" s="507"/>
      <c r="P36" s="507"/>
    </row>
    <row r="37" spans="1:16" s="500" customFormat="1" ht="10.5" customHeight="1" x14ac:dyDescent="0.35">
      <c r="A37" s="180"/>
      <c r="B37" s="2717"/>
      <c r="C37" s="2718"/>
      <c r="D37" s="2718"/>
      <c r="E37" s="2718"/>
      <c r="F37" s="2718"/>
      <c r="G37" s="2718"/>
      <c r="H37" s="2718"/>
      <c r="I37" s="2718"/>
      <c r="J37" s="2718"/>
      <c r="K37" s="2718"/>
      <c r="L37" s="2719"/>
      <c r="M37" s="124"/>
      <c r="N37" s="499"/>
      <c r="O37" s="507"/>
      <c r="P37" s="507"/>
    </row>
    <row r="38" spans="1:16" s="500" customFormat="1" ht="10.5" customHeight="1" x14ac:dyDescent="0.35">
      <c r="A38" s="180"/>
      <c r="B38" s="2717"/>
      <c r="C38" s="2718"/>
      <c r="D38" s="2718"/>
      <c r="E38" s="2718"/>
      <c r="F38" s="2718"/>
      <c r="G38" s="2718"/>
      <c r="H38" s="2718"/>
      <c r="I38" s="2718"/>
      <c r="J38" s="2718"/>
      <c r="K38" s="2718"/>
      <c r="L38" s="2719"/>
      <c r="M38" s="124"/>
      <c r="N38" s="499"/>
      <c r="O38" s="507"/>
      <c r="P38" s="507"/>
    </row>
    <row r="39" spans="1:16" s="500" customFormat="1" ht="10.5" customHeight="1" x14ac:dyDescent="0.35">
      <c r="A39" s="180"/>
      <c r="B39" s="2717"/>
      <c r="C39" s="2718"/>
      <c r="D39" s="2718"/>
      <c r="E39" s="2718"/>
      <c r="F39" s="2718"/>
      <c r="G39" s="2718"/>
      <c r="H39" s="2718"/>
      <c r="I39" s="2718"/>
      <c r="J39" s="2718"/>
      <c r="K39" s="2718"/>
      <c r="L39" s="2719"/>
      <c r="M39" s="124"/>
      <c r="N39" s="499"/>
      <c r="O39" s="507"/>
      <c r="P39" s="507"/>
    </row>
    <row r="40" spans="1:16" s="500" customFormat="1" ht="10.5" customHeight="1" x14ac:dyDescent="0.35">
      <c r="A40" s="180"/>
      <c r="B40" s="2717"/>
      <c r="C40" s="2718"/>
      <c r="D40" s="2718"/>
      <c r="E40" s="2718"/>
      <c r="F40" s="2718"/>
      <c r="G40" s="2718"/>
      <c r="H40" s="2718"/>
      <c r="I40" s="2718"/>
      <c r="J40" s="2718"/>
      <c r="K40" s="2718"/>
      <c r="L40" s="2719"/>
      <c r="M40" s="124"/>
      <c r="N40" s="499"/>
      <c r="O40" s="507"/>
      <c r="P40" s="507"/>
    </row>
    <row r="41" spans="1:16" s="500" customFormat="1" ht="10.5" customHeight="1" x14ac:dyDescent="0.35">
      <c r="A41" s="180"/>
      <c r="B41" s="2717"/>
      <c r="C41" s="2718"/>
      <c r="D41" s="2718"/>
      <c r="E41" s="2718"/>
      <c r="F41" s="2718"/>
      <c r="G41" s="2718"/>
      <c r="H41" s="2718"/>
      <c r="I41" s="2718"/>
      <c r="J41" s="2718"/>
      <c r="K41" s="2718"/>
      <c r="L41" s="2719"/>
      <c r="M41" s="124"/>
      <c r="N41" s="499"/>
      <c r="O41" s="507"/>
      <c r="P41" s="507"/>
    </row>
    <row r="42" spans="1:16" s="500" customFormat="1" ht="18" customHeight="1" x14ac:dyDescent="0.35">
      <c r="A42" s="180"/>
      <c r="B42" s="2717"/>
      <c r="C42" s="2718"/>
      <c r="D42" s="2718"/>
      <c r="E42" s="2718"/>
      <c r="F42" s="2718"/>
      <c r="G42" s="2718"/>
      <c r="H42" s="2718"/>
      <c r="I42" s="2718"/>
      <c r="J42" s="2718"/>
      <c r="K42" s="2718"/>
      <c r="L42" s="2719"/>
      <c r="M42" s="124"/>
      <c r="N42" s="561"/>
      <c r="O42" s="507"/>
    </row>
    <row r="43" spans="1:16" s="500" customFormat="1" ht="12" customHeight="1" x14ac:dyDescent="0.35">
      <c r="A43" s="180"/>
      <c r="B43" s="2717"/>
      <c r="C43" s="2718"/>
      <c r="D43" s="2718"/>
      <c r="E43" s="2718"/>
      <c r="F43" s="2718"/>
      <c r="G43" s="2718"/>
      <c r="H43" s="2718"/>
      <c r="I43" s="2718"/>
      <c r="J43" s="2718"/>
      <c r="K43" s="2718"/>
      <c r="L43" s="2719"/>
      <c r="M43" s="124"/>
      <c r="N43" s="499"/>
    </row>
    <row r="44" spans="1:16" s="500" customFormat="1" ht="12" customHeight="1" x14ac:dyDescent="0.35">
      <c r="A44" s="180"/>
      <c r="B44" s="2717"/>
      <c r="C44" s="2718"/>
      <c r="D44" s="2718"/>
      <c r="E44" s="2718"/>
      <c r="F44" s="2718"/>
      <c r="G44" s="2718"/>
      <c r="H44" s="2718"/>
      <c r="I44" s="2718"/>
      <c r="J44" s="2718"/>
      <c r="K44" s="2718"/>
      <c r="L44" s="2719"/>
      <c r="M44" s="124"/>
      <c r="N44" s="499"/>
    </row>
    <row r="45" spans="1:16" s="500" customFormat="1" ht="12" customHeight="1" x14ac:dyDescent="0.35">
      <c r="A45" s="180"/>
      <c r="B45" s="2717"/>
      <c r="C45" s="2718"/>
      <c r="D45" s="2718"/>
      <c r="E45" s="2718"/>
      <c r="F45" s="2718"/>
      <c r="G45" s="2718"/>
      <c r="H45" s="2718"/>
      <c r="I45" s="2718"/>
      <c r="J45" s="2718"/>
      <c r="K45" s="2718"/>
      <c r="L45" s="2719"/>
      <c r="M45" s="124"/>
      <c r="N45" s="499"/>
    </row>
    <row r="46" spans="1:16" s="500" customFormat="1" ht="12" customHeight="1" x14ac:dyDescent="0.35">
      <c r="A46" s="180"/>
      <c r="B46" s="2717"/>
      <c r="C46" s="2718"/>
      <c r="D46" s="2718"/>
      <c r="E46" s="2718"/>
      <c r="F46" s="2718"/>
      <c r="G46" s="2718"/>
      <c r="H46" s="2718"/>
      <c r="I46" s="2718"/>
      <c r="J46" s="2718"/>
      <c r="K46" s="2718"/>
      <c r="L46" s="2719"/>
      <c r="M46" s="124"/>
      <c r="N46" s="499"/>
    </row>
    <row r="47" spans="1:16" s="500" customFormat="1" ht="12" customHeight="1" x14ac:dyDescent="0.35">
      <c r="A47" s="180"/>
      <c r="B47" s="2717"/>
      <c r="C47" s="2718"/>
      <c r="D47" s="2718"/>
      <c r="E47" s="2718"/>
      <c r="F47" s="2718"/>
      <c r="G47" s="2718"/>
      <c r="H47" s="2718"/>
      <c r="I47" s="2718"/>
      <c r="J47" s="2718"/>
      <c r="K47" s="2718"/>
      <c r="L47" s="2719"/>
      <c r="M47" s="124"/>
      <c r="N47" s="499"/>
    </row>
    <row r="48" spans="1:16" s="500" customFormat="1" ht="12" customHeight="1" x14ac:dyDescent="0.35">
      <c r="A48" s="180"/>
      <c r="B48" s="2717"/>
      <c r="C48" s="2718"/>
      <c r="D48" s="2718"/>
      <c r="E48" s="2718"/>
      <c r="F48" s="2718"/>
      <c r="G48" s="2718"/>
      <c r="H48" s="2718"/>
      <c r="I48" s="2718"/>
      <c r="J48" s="2718"/>
      <c r="K48" s="2718"/>
      <c r="L48" s="2719"/>
      <c r="M48" s="124"/>
      <c r="N48" s="499"/>
    </row>
    <row r="49" spans="1:14" s="500" customFormat="1" ht="12" customHeight="1" x14ac:dyDescent="0.35">
      <c r="A49" s="180"/>
      <c r="B49" s="2717"/>
      <c r="C49" s="2718"/>
      <c r="D49" s="2718"/>
      <c r="E49" s="2718"/>
      <c r="F49" s="2718"/>
      <c r="G49" s="2718"/>
      <c r="H49" s="2718"/>
      <c r="I49" s="2718"/>
      <c r="J49" s="2718"/>
      <c r="K49" s="2718"/>
      <c r="L49" s="2719"/>
      <c r="M49" s="124"/>
      <c r="N49" s="499"/>
    </row>
    <row r="50" spans="1:14" s="500" customFormat="1" ht="12" customHeight="1" x14ac:dyDescent="0.35">
      <c r="A50" s="180"/>
      <c r="B50" s="2717"/>
      <c r="C50" s="2718"/>
      <c r="D50" s="2718"/>
      <c r="E50" s="2718"/>
      <c r="F50" s="2718"/>
      <c r="G50" s="2718"/>
      <c r="H50" s="2718"/>
      <c r="I50" s="2718"/>
      <c r="J50" s="2718"/>
      <c r="K50" s="2718"/>
      <c r="L50" s="2719"/>
      <c r="M50" s="124"/>
      <c r="N50" s="499"/>
    </row>
    <row r="51" spans="1:14" s="500" customFormat="1" ht="12" customHeight="1" x14ac:dyDescent="0.35">
      <c r="A51" s="180"/>
      <c r="B51" s="2717"/>
      <c r="C51" s="2718"/>
      <c r="D51" s="2718"/>
      <c r="E51" s="2718"/>
      <c r="F51" s="2718"/>
      <c r="G51" s="2718"/>
      <c r="H51" s="2718"/>
      <c r="I51" s="2718"/>
      <c r="J51" s="2718"/>
      <c r="K51" s="2718"/>
      <c r="L51" s="2719"/>
      <c r="M51" s="124"/>
      <c r="N51" s="499"/>
    </row>
    <row r="52" spans="1:14" s="500" customFormat="1" ht="12" customHeight="1" x14ac:dyDescent="0.35">
      <c r="A52" s="180"/>
      <c r="B52" s="2720"/>
      <c r="C52" s="2721"/>
      <c r="D52" s="2721"/>
      <c r="E52" s="2721"/>
      <c r="F52" s="2721"/>
      <c r="G52" s="2721"/>
      <c r="H52" s="2721"/>
      <c r="I52" s="2721"/>
      <c r="J52" s="2721"/>
      <c r="K52" s="2721"/>
      <c r="L52" s="2722"/>
      <c r="M52" s="124"/>
      <c r="N52" s="499"/>
    </row>
    <row r="53" spans="1:14" ht="12" customHeight="1" x14ac:dyDescent="0.35">
      <c r="A53" s="180"/>
      <c r="B53" s="2723" t="s">
        <v>521</v>
      </c>
      <c r="C53" s="2723"/>
      <c r="D53" s="2723"/>
      <c r="E53" s="2723"/>
      <c r="F53" s="2723"/>
      <c r="G53" s="562"/>
      <c r="H53" s="2724" t="s">
        <v>522</v>
      </c>
      <c r="I53" s="2724"/>
      <c r="J53" s="2725" t="s">
        <v>523</v>
      </c>
      <c r="K53" s="2725"/>
      <c r="L53" s="2725"/>
      <c r="M53" s="124"/>
    </row>
    <row r="54" spans="1:14" ht="17.25" customHeight="1" x14ac:dyDescent="0.35">
      <c r="A54" s="180"/>
      <c r="B54" s="2726" t="s">
        <v>524</v>
      </c>
      <c r="C54" s="2727"/>
      <c r="D54" s="2727"/>
      <c r="E54" s="2727"/>
      <c r="F54" s="563" t="s">
        <v>525</v>
      </c>
      <c r="G54" s="564"/>
      <c r="H54" s="565" t="s">
        <v>526</v>
      </c>
      <c r="I54" s="566"/>
      <c r="J54" s="567" t="s">
        <v>527</v>
      </c>
      <c r="K54" s="567"/>
      <c r="L54" s="568"/>
      <c r="M54" s="124"/>
    </row>
    <row r="55" spans="1:14" ht="17.25" customHeight="1" x14ac:dyDescent="0.35">
      <c r="A55" s="180"/>
      <c r="B55" s="2726" t="s">
        <v>528</v>
      </c>
      <c r="C55" s="2727"/>
      <c r="D55" s="2727"/>
      <c r="E55" s="2727"/>
      <c r="F55" s="563" t="s">
        <v>529</v>
      </c>
      <c r="G55" s="564"/>
      <c r="H55" s="565" t="s">
        <v>530</v>
      </c>
      <c r="I55" s="566"/>
      <c r="J55" s="567" t="s">
        <v>531</v>
      </c>
      <c r="K55" s="567"/>
      <c r="L55" s="569"/>
      <c r="M55" s="124"/>
    </row>
    <row r="56" spans="1:14" ht="17.25" customHeight="1" x14ac:dyDescent="0.35">
      <c r="A56" s="180"/>
      <c r="B56" s="2728" t="s">
        <v>532</v>
      </c>
      <c r="C56" s="2729"/>
      <c r="D56" s="2729"/>
      <c r="E56" s="2729"/>
      <c r="F56" s="570"/>
      <c r="G56" s="571"/>
      <c r="H56" s="565" t="s">
        <v>533</v>
      </c>
      <c r="I56" s="566"/>
      <c r="J56" s="567" t="s">
        <v>534</v>
      </c>
      <c r="K56" s="567"/>
      <c r="L56" s="572"/>
      <c r="M56" s="124"/>
    </row>
    <row r="57" spans="1:14" ht="12" customHeight="1" x14ac:dyDescent="0.35">
      <c r="A57" s="180"/>
      <c r="B57" s="2232"/>
      <c r="C57" s="2232"/>
      <c r="D57" s="2232"/>
      <c r="E57" s="2232"/>
      <c r="F57" s="2232"/>
      <c r="G57" s="2232"/>
      <c r="H57" s="2232"/>
      <c r="I57" s="2232"/>
      <c r="J57" s="2232"/>
      <c r="K57" s="2232"/>
      <c r="L57" s="2232"/>
      <c r="M57" s="124"/>
    </row>
    <row r="58" spans="1:14" s="180" customFormat="1" ht="14" x14ac:dyDescent="0.35">
      <c r="B58" s="1768" t="s">
        <v>88</v>
      </c>
      <c r="C58" s="1768"/>
      <c r="D58" s="1768"/>
      <c r="E58" s="1768"/>
      <c r="F58" s="1768"/>
      <c r="G58" s="1768"/>
      <c r="H58" s="1768"/>
      <c r="I58" s="1768"/>
      <c r="J58" s="1768"/>
      <c r="K58" s="1768"/>
      <c r="L58" s="1768"/>
      <c r="M58" s="124"/>
    </row>
    <row r="59" spans="1:14" s="180" customFormat="1" ht="84.75" customHeight="1" x14ac:dyDescent="0.35">
      <c r="B59" s="2730"/>
      <c r="C59" s="2730"/>
      <c r="D59" s="2730"/>
      <c r="E59" s="2730"/>
      <c r="F59" s="2730"/>
      <c r="G59" s="2730"/>
      <c r="H59" s="2730"/>
      <c r="I59" s="2730"/>
      <c r="J59" s="2730"/>
      <c r="K59" s="2730"/>
      <c r="L59" s="2730"/>
      <c r="M59" s="124"/>
    </row>
    <row r="60" spans="1:14" s="180" customFormat="1" ht="14.25" customHeight="1" x14ac:dyDescent="0.35">
      <c r="B60" s="2731"/>
      <c r="C60" s="2731"/>
      <c r="D60" s="2731"/>
      <c r="E60" s="2731"/>
      <c r="F60" s="2731"/>
      <c r="G60" s="2731"/>
      <c r="H60" s="2731"/>
      <c r="I60" s="2731"/>
      <c r="J60" s="2731"/>
      <c r="K60" s="2731"/>
      <c r="L60" s="2731"/>
      <c r="M60" s="124"/>
    </row>
    <row r="61" spans="1:14" s="180" customFormat="1" ht="15" customHeight="1" x14ac:dyDescent="0.35">
      <c r="B61" s="1738" t="s">
        <v>535</v>
      </c>
      <c r="C61" s="1739"/>
      <c r="D61" s="1739"/>
      <c r="E61" s="1739"/>
      <c r="F61" s="1739"/>
      <c r="G61" s="1740"/>
      <c r="H61" s="1738" t="s">
        <v>536</v>
      </c>
      <c r="I61" s="1739"/>
      <c r="J61" s="1739"/>
      <c r="K61" s="1739"/>
      <c r="L61" s="1740"/>
      <c r="M61" s="124"/>
    </row>
    <row r="62" spans="1:14" s="180" customFormat="1" ht="45.75" customHeight="1" x14ac:dyDescent="0.35">
      <c r="B62" s="573" t="s">
        <v>92</v>
      </c>
      <c r="C62" s="2458"/>
      <c r="D62" s="2458"/>
      <c r="E62" s="2458"/>
      <c r="F62" s="2458"/>
      <c r="G62" s="2459"/>
      <c r="H62" s="573" t="s">
        <v>92</v>
      </c>
      <c r="I62" s="2458"/>
      <c r="J62" s="2458"/>
      <c r="K62" s="2458"/>
      <c r="L62" s="2459"/>
      <c r="M62" s="124"/>
    </row>
    <row r="63" spans="1:14" s="180" customFormat="1" ht="14" x14ac:dyDescent="0.35">
      <c r="B63" s="573" t="s">
        <v>93</v>
      </c>
      <c r="C63" s="2712"/>
      <c r="D63" s="2712"/>
      <c r="E63" s="2712"/>
      <c r="F63" s="2712"/>
      <c r="G63" s="2713"/>
      <c r="H63" s="573" t="s">
        <v>93</v>
      </c>
      <c r="I63" s="2712"/>
      <c r="J63" s="2712"/>
      <c r="K63" s="2712"/>
      <c r="L63" s="2713"/>
      <c r="M63" s="124"/>
    </row>
    <row r="64" spans="1:14" s="180" customFormat="1" ht="14.25" customHeight="1" x14ac:dyDescent="0.35">
      <c r="B64" s="574" t="s">
        <v>292</v>
      </c>
      <c r="C64" s="1741"/>
      <c r="D64" s="1741"/>
      <c r="E64" s="1741"/>
      <c r="F64" s="1741"/>
      <c r="G64" s="1742"/>
      <c r="H64" s="574" t="s">
        <v>292</v>
      </c>
      <c r="I64" s="1741"/>
      <c r="J64" s="1741"/>
      <c r="K64" s="1741"/>
      <c r="L64" s="1742"/>
      <c r="M64" s="124"/>
    </row>
    <row r="65" spans="13:13" s="180" customFormat="1" ht="10.5" customHeight="1" x14ac:dyDescent="0.35">
      <c r="M65" s="124"/>
    </row>
    <row r="66" spans="13:13" ht="10.5" customHeight="1" x14ac:dyDescent="0.35">
      <c r="M66" s="124"/>
    </row>
    <row r="67" spans="13:13" ht="10.5" customHeight="1" x14ac:dyDescent="0.35">
      <c r="M67" s="124"/>
    </row>
    <row r="68" spans="13:13" ht="10.5" customHeight="1" x14ac:dyDescent="0.35">
      <c r="M68" s="124"/>
    </row>
    <row r="69" spans="13:13" ht="10.5" customHeight="1" x14ac:dyDescent="0.35">
      <c r="M69" s="124"/>
    </row>
    <row r="70" spans="13:13" ht="10.5" customHeight="1" x14ac:dyDescent="0.35">
      <c r="M70" s="124"/>
    </row>
    <row r="71" spans="13:13" ht="10.5" customHeight="1" x14ac:dyDescent="0.35">
      <c r="M71" s="124"/>
    </row>
    <row r="72" spans="13:13" ht="10.5" customHeight="1" x14ac:dyDescent="0.35">
      <c r="M72" s="124"/>
    </row>
    <row r="73" spans="13:13" ht="10.5" customHeight="1" x14ac:dyDescent="0.35">
      <c r="M73" s="124"/>
    </row>
    <row r="74" spans="13:13" ht="10.5" customHeight="1" x14ac:dyDescent="0.35">
      <c r="M74" s="124"/>
    </row>
    <row r="75" spans="13:13" ht="10.5" customHeight="1" x14ac:dyDescent="0.35">
      <c r="M75" s="124"/>
    </row>
    <row r="76" spans="13:13" ht="10.5" customHeight="1" x14ac:dyDescent="0.35">
      <c r="M76" s="124"/>
    </row>
    <row r="77" spans="13:13" ht="10.5" customHeight="1" x14ac:dyDescent="0.35">
      <c r="M77" s="124"/>
    </row>
    <row r="78" spans="13:13" ht="10.5" customHeight="1" x14ac:dyDescent="0.35">
      <c r="M78" s="124"/>
    </row>
    <row r="79" spans="13:13" ht="10.5" customHeight="1" x14ac:dyDescent="0.35">
      <c r="M79" s="124"/>
    </row>
    <row r="80" spans="13:13" ht="10.5" customHeight="1" x14ac:dyDescent="0.35">
      <c r="M80" s="124"/>
    </row>
    <row r="81" spans="13:13" ht="10.5" customHeight="1" x14ac:dyDescent="0.35">
      <c r="M81" s="124"/>
    </row>
    <row r="82" spans="13:13" ht="10.5" customHeight="1" x14ac:dyDescent="0.35">
      <c r="M82" s="124"/>
    </row>
    <row r="83" spans="13:13" ht="10.5" customHeight="1" x14ac:dyDescent="0.35">
      <c r="M83" s="124"/>
    </row>
    <row r="84" spans="13:13" ht="10.5" customHeight="1" x14ac:dyDescent="0.35">
      <c r="M84" s="124"/>
    </row>
    <row r="85" spans="13:13" ht="10.5" customHeight="1" x14ac:dyDescent="0.35">
      <c r="M85" s="124"/>
    </row>
    <row r="86" spans="13:13" ht="10.5" customHeight="1" x14ac:dyDescent="0.35">
      <c r="M86" s="124"/>
    </row>
    <row r="87" spans="13:13" ht="10.5" customHeight="1" x14ac:dyDescent="0.35">
      <c r="M87" s="124"/>
    </row>
    <row r="88" spans="13:13" ht="10.5" customHeight="1" x14ac:dyDescent="0.35">
      <c r="M88" s="124"/>
    </row>
  </sheetData>
  <sheetProtection selectLockedCells="1"/>
  <mergeCells count="49">
    <mergeCell ref="B5:L5"/>
    <mergeCell ref="B2:B4"/>
    <mergeCell ref="C2:L2"/>
    <mergeCell ref="C3:G3"/>
    <mergeCell ref="H3:L3"/>
    <mergeCell ref="C4:L4"/>
    <mergeCell ref="C6:G6"/>
    <mergeCell ref="H6:I6"/>
    <mergeCell ref="J6:L6"/>
    <mergeCell ref="C7:G7"/>
    <mergeCell ref="H7:I7"/>
    <mergeCell ref="J7:L7"/>
    <mergeCell ref="C8:G8"/>
    <mergeCell ref="H8:I8"/>
    <mergeCell ref="J8:L8"/>
    <mergeCell ref="C9:G9"/>
    <mergeCell ref="H9:I9"/>
    <mergeCell ref="J9:L9"/>
    <mergeCell ref="C26:D26"/>
    <mergeCell ref="B10:L10"/>
    <mergeCell ref="B11:D11"/>
    <mergeCell ref="F11:J11"/>
    <mergeCell ref="K11:L11"/>
    <mergeCell ref="C12:D12"/>
    <mergeCell ref="K13:L13"/>
    <mergeCell ref="B20:D20"/>
    <mergeCell ref="B21:C21"/>
    <mergeCell ref="B22:C22"/>
    <mergeCell ref="B23:C23"/>
    <mergeCell ref="B24:C24"/>
    <mergeCell ref="B61:G61"/>
    <mergeCell ref="H61:L61"/>
    <mergeCell ref="B27:L52"/>
    <mergeCell ref="B53:F53"/>
    <mergeCell ref="H53:I53"/>
    <mergeCell ref="J53:L53"/>
    <mergeCell ref="B54:E54"/>
    <mergeCell ref="B55:E55"/>
    <mergeCell ref="B56:E56"/>
    <mergeCell ref="B57:L57"/>
    <mergeCell ref="B58:L58"/>
    <mergeCell ref="B59:L59"/>
    <mergeCell ref="B60:L60"/>
    <mergeCell ref="C62:G62"/>
    <mergeCell ref="I62:L62"/>
    <mergeCell ref="C63:G63"/>
    <mergeCell ref="I63:L63"/>
    <mergeCell ref="C64:G64"/>
    <mergeCell ref="I64:L64"/>
  </mergeCells>
  <printOptions horizontalCentered="1"/>
  <pageMargins left="0.70866141732283472" right="0.59055118110236227" top="0.35433070866141736" bottom="0.35433070866141736" header="0.19685039370078741" footer="0.19685039370078741"/>
  <pageSetup paperSize="5" scale="75" orientation="portrait" horizontalDpi="300" r:id="rId1"/>
  <headerFooter>
    <oddFooter>&amp;L&amp;8Cra. 30 N° 25-90 Piso 16 - CP: 1113111            
Tel. 7470909 -  Info: Línea 195       
www.umv.gov.co     &amp;C&amp;10PRO-FM-023
&amp;R&amp;G</oddFooter>
  </headerFooter>
  <ignoredErrors>
    <ignoredError sqref="I15:J19 I21:J25 I20" evalError="1"/>
    <ignoredError sqref="J20" evalError="1" formula="1"/>
  </ignoredErrors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IU35"/>
  <sheetViews>
    <sheetView showGridLines="0" view="pageBreakPreview" zoomScale="90" zoomScaleNormal="90" zoomScaleSheetLayoutView="90" zoomScalePageLayoutView="80" workbookViewId="0">
      <selection activeCell="A14" sqref="A14:I14"/>
    </sheetView>
  </sheetViews>
  <sheetFormatPr baseColWidth="10" defaultColWidth="11.453125" defaultRowHeight="14.5" x14ac:dyDescent="0.35"/>
  <cols>
    <col min="1" max="1" width="16.26953125" style="583" customWidth="1"/>
    <col min="2" max="2" width="12.54296875" style="583" customWidth="1"/>
    <col min="3" max="4" width="14.453125" style="583" customWidth="1"/>
    <col min="5" max="5" width="14.81640625" style="583" customWidth="1"/>
    <col min="6" max="8" width="18.7265625" style="583" customWidth="1"/>
    <col min="9" max="9" width="2" style="583" customWidth="1"/>
    <col min="10" max="255" width="11.453125" style="583"/>
    <col min="256" max="256" width="1.54296875" style="583" customWidth="1"/>
    <col min="257" max="257" width="16.26953125" style="583" customWidth="1"/>
    <col min="258" max="258" width="12.54296875" style="583" customWidth="1"/>
    <col min="259" max="260" width="14.453125" style="583" customWidth="1"/>
    <col min="261" max="261" width="14.81640625" style="583" customWidth="1"/>
    <col min="262" max="262" width="13.81640625" style="583" customWidth="1"/>
    <col min="263" max="263" width="15.453125" style="583" customWidth="1"/>
    <col min="264" max="264" width="21.1796875" style="583" customWidth="1"/>
    <col min="265" max="265" width="2" style="583" customWidth="1"/>
    <col min="266" max="511" width="11.453125" style="583"/>
    <col min="512" max="512" width="1.54296875" style="583" customWidth="1"/>
    <col min="513" max="513" width="16.26953125" style="583" customWidth="1"/>
    <col min="514" max="514" width="12.54296875" style="583" customWidth="1"/>
    <col min="515" max="516" width="14.453125" style="583" customWidth="1"/>
    <col min="517" max="517" width="14.81640625" style="583" customWidth="1"/>
    <col min="518" max="518" width="13.81640625" style="583" customWidth="1"/>
    <col min="519" max="519" width="15.453125" style="583" customWidth="1"/>
    <col min="520" max="520" width="21.1796875" style="583" customWidth="1"/>
    <col min="521" max="521" width="2" style="583" customWidth="1"/>
    <col min="522" max="767" width="11.453125" style="583"/>
    <col min="768" max="768" width="1.54296875" style="583" customWidth="1"/>
    <col min="769" max="769" width="16.26953125" style="583" customWidth="1"/>
    <col min="770" max="770" width="12.54296875" style="583" customWidth="1"/>
    <col min="771" max="772" width="14.453125" style="583" customWidth="1"/>
    <col min="773" max="773" width="14.81640625" style="583" customWidth="1"/>
    <col min="774" max="774" width="13.81640625" style="583" customWidth="1"/>
    <col min="775" max="775" width="15.453125" style="583" customWidth="1"/>
    <col min="776" max="776" width="21.1796875" style="583" customWidth="1"/>
    <col min="777" max="777" width="2" style="583" customWidth="1"/>
    <col min="778" max="1023" width="11.453125" style="583"/>
    <col min="1024" max="1024" width="1.54296875" style="583" customWidth="1"/>
    <col min="1025" max="1025" width="16.26953125" style="583" customWidth="1"/>
    <col min="1026" max="1026" width="12.54296875" style="583" customWidth="1"/>
    <col min="1027" max="1028" width="14.453125" style="583" customWidth="1"/>
    <col min="1029" max="1029" width="14.81640625" style="583" customWidth="1"/>
    <col min="1030" max="1030" width="13.81640625" style="583" customWidth="1"/>
    <col min="1031" max="1031" width="15.453125" style="583" customWidth="1"/>
    <col min="1032" max="1032" width="21.1796875" style="583" customWidth="1"/>
    <col min="1033" max="1033" width="2" style="583" customWidth="1"/>
    <col min="1034" max="1279" width="11.453125" style="583"/>
    <col min="1280" max="1280" width="1.54296875" style="583" customWidth="1"/>
    <col min="1281" max="1281" width="16.26953125" style="583" customWidth="1"/>
    <col min="1282" max="1282" width="12.54296875" style="583" customWidth="1"/>
    <col min="1283" max="1284" width="14.453125" style="583" customWidth="1"/>
    <col min="1285" max="1285" width="14.81640625" style="583" customWidth="1"/>
    <col min="1286" max="1286" width="13.81640625" style="583" customWidth="1"/>
    <col min="1287" max="1287" width="15.453125" style="583" customWidth="1"/>
    <col min="1288" max="1288" width="21.1796875" style="583" customWidth="1"/>
    <col min="1289" max="1289" width="2" style="583" customWidth="1"/>
    <col min="1290" max="1535" width="11.453125" style="583"/>
    <col min="1536" max="1536" width="1.54296875" style="583" customWidth="1"/>
    <col min="1537" max="1537" width="16.26953125" style="583" customWidth="1"/>
    <col min="1538" max="1538" width="12.54296875" style="583" customWidth="1"/>
    <col min="1539" max="1540" width="14.453125" style="583" customWidth="1"/>
    <col min="1541" max="1541" width="14.81640625" style="583" customWidth="1"/>
    <col min="1542" max="1542" width="13.81640625" style="583" customWidth="1"/>
    <col min="1543" max="1543" width="15.453125" style="583" customWidth="1"/>
    <col min="1544" max="1544" width="21.1796875" style="583" customWidth="1"/>
    <col min="1545" max="1545" width="2" style="583" customWidth="1"/>
    <col min="1546" max="1791" width="11.453125" style="583"/>
    <col min="1792" max="1792" width="1.54296875" style="583" customWidth="1"/>
    <col min="1793" max="1793" width="16.26953125" style="583" customWidth="1"/>
    <col min="1794" max="1794" width="12.54296875" style="583" customWidth="1"/>
    <col min="1795" max="1796" width="14.453125" style="583" customWidth="1"/>
    <col min="1797" max="1797" width="14.81640625" style="583" customWidth="1"/>
    <col min="1798" max="1798" width="13.81640625" style="583" customWidth="1"/>
    <col min="1799" max="1799" width="15.453125" style="583" customWidth="1"/>
    <col min="1800" max="1800" width="21.1796875" style="583" customWidth="1"/>
    <col min="1801" max="1801" width="2" style="583" customWidth="1"/>
    <col min="1802" max="2047" width="11.453125" style="583"/>
    <col min="2048" max="2048" width="1.54296875" style="583" customWidth="1"/>
    <col min="2049" max="2049" width="16.26953125" style="583" customWidth="1"/>
    <col min="2050" max="2050" width="12.54296875" style="583" customWidth="1"/>
    <col min="2051" max="2052" width="14.453125" style="583" customWidth="1"/>
    <col min="2053" max="2053" width="14.81640625" style="583" customWidth="1"/>
    <col min="2054" max="2054" width="13.81640625" style="583" customWidth="1"/>
    <col min="2055" max="2055" width="15.453125" style="583" customWidth="1"/>
    <col min="2056" max="2056" width="21.1796875" style="583" customWidth="1"/>
    <col min="2057" max="2057" width="2" style="583" customWidth="1"/>
    <col min="2058" max="2303" width="11.453125" style="583"/>
    <col min="2304" max="2304" width="1.54296875" style="583" customWidth="1"/>
    <col min="2305" max="2305" width="16.26953125" style="583" customWidth="1"/>
    <col min="2306" max="2306" width="12.54296875" style="583" customWidth="1"/>
    <col min="2307" max="2308" width="14.453125" style="583" customWidth="1"/>
    <col min="2309" max="2309" width="14.81640625" style="583" customWidth="1"/>
    <col min="2310" max="2310" width="13.81640625" style="583" customWidth="1"/>
    <col min="2311" max="2311" width="15.453125" style="583" customWidth="1"/>
    <col min="2312" max="2312" width="21.1796875" style="583" customWidth="1"/>
    <col min="2313" max="2313" width="2" style="583" customWidth="1"/>
    <col min="2314" max="2559" width="11.453125" style="583"/>
    <col min="2560" max="2560" width="1.54296875" style="583" customWidth="1"/>
    <col min="2561" max="2561" width="16.26953125" style="583" customWidth="1"/>
    <col min="2562" max="2562" width="12.54296875" style="583" customWidth="1"/>
    <col min="2563" max="2564" width="14.453125" style="583" customWidth="1"/>
    <col min="2565" max="2565" width="14.81640625" style="583" customWidth="1"/>
    <col min="2566" max="2566" width="13.81640625" style="583" customWidth="1"/>
    <col min="2567" max="2567" width="15.453125" style="583" customWidth="1"/>
    <col min="2568" max="2568" width="21.1796875" style="583" customWidth="1"/>
    <col min="2569" max="2569" width="2" style="583" customWidth="1"/>
    <col min="2570" max="2815" width="11.453125" style="583"/>
    <col min="2816" max="2816" width="1.54296875" style="583" customWidth="1"/>
    <col min="2817" max="2817" width="16.26953125" style="583" customWidth="1"/>
    <col min="2818" max="2818" width="12.54296875" style="583" customWidth="1"/>
    <col min="2819" max="2820" width="14.453125" style="583" customWidth="1"/>
    <col min="2821" max="2821" width="14.81640625" style="583" customWidth="1"/>
    <col min="2822" max="2822" width="13.81640625" style="583" customWidth="1"/>
    <col min="2823" max="2823" width="15.453125" style="583" customWidth="1"/>
    <col min="2824" max="2824" width="21.1796875" style="583" customWidth="1"/>
    <col min="2825" max="2825" width="2" style="583" customWidth="1"/>
    <col min="2826" max="3071" width="11.453125" style="583"/>
    <col min="3072" max="3072" width="1.54296875" style="583" customWidth="1"/>
    <col min="3073" max="3073" width="16.26953125" style="583" customWidth="1"/>
    <col min="3074" max="3074" width="12.54296875" style="583" customWidth="1"/>
    <col min="3075" max="3076" width="14.453125" style="583" customWidth="1"/>
    <col min="3077" max="3077" width="14.81640625" style="583" customWidth="1"/>
    <col min="3078" max="3078" width="13.81640625" style="583" customWidth="1"/>
    <col min="3079" max="3079" width="15.453125" style="583" customWidth="1"/>
    <col min="3080" max="3080" width="21.1796875" style="583" customWidth="1"/>
    <col min="3081" max="3081" width="2" style="583" customWidth="1"/>
    <col min="3082" max="3327" width="11.453125" style="583"/>
    <col min="3328" max="3328" width="1.54296875" style="583" customWidth="1"/>
    <col min="3329" max="3329" width="16.26953125" style="583" customWidth="1"/>
    <col min="3330" max="3330" width="12.54296875" style="583" customWidth="1"/>
    <col min="3331" max="3332" width="14.453125" style="583" customWidth="1"/>
    <col min="3333" max="3333" width="14.81640625" style="583" customWidth="1"/>
    <col min="3334" max="3334" width="13.81640625" style="583" customWidth="1"/>
    <col min="3335" max="3335" width="15.453125" style="583" customWidth="1"/>
    <col min="3336" max="3336" width="21.1796875" style="583" customWidth="1"/>
    <col min="3337" max="3337" width="2" style="583" customWidth="1"/>
    <col min="3338" max="3583" width="11.453125" style="583"/>
    <col min="3584" max="3584" width="1.54296875" style="583" customWidth="1"/>
    <col min="3585" max="3585" width="16.26953125" style="583" customWidth="1"/>
    <col min="3586" max="3586" width="12.54296875" style="583" customWidth="1"/>
    <col min="3587" max="3588" width="14.453125" style="583" customWidth="1"/>
    <col min="3589" max="3589" width="14.81640625" style="583" customWidth="1"/>
    <col min="3590" max="3590" width="13.81640625" style="583" customWidth="1"/>
    <col min="3591" max="3591" width="15.453125" style="583" customWidth="1"/>
    <col min="3592" max="3592" width="21.1796875" style="583" customWidth="1"/>
    <col min="3593" max="3593" width="2" style="583" customWidth="1"/>
    <col min="3594" max="3839" width="11.453125" style="583"/>
    <col min="3840" max="3840" width="1.54296875" style="583" customWidth="1"/>
    <col min="3841" max="3841" width="16.26953125" style="583" customWidth="1"/>
    <col min="3842" max="3842" width="12.54296875" style="583" customWidth="1"/>
    <col min="3843" max="3844" width="14.453125" style="583" customWidth="1"/>
    <col min="3845" max="3845" width="14.81640625" style="583" customWidth="1"/>
    <col min="3846" max="3846" width="13.81640625" style="583" customWidth="1"/>
    <col min="3847" max="3847" width="15.453125" style="583" customWidth="1"/>
    <col min="3848" max="3848" width="21.1796875" style="583" customWidth="1"/>
    <col min="3849" max="3849" width="2" style="583" customWidth="1"/>
    <col min="3850" max="4095" width="11.453125" style="583"/>
    <col min="4096" max="4096" width="1.54296875" style="583" customWidth="1"/>
    <col min="4097" max="4097" width="16.26953125" style="583" customWidth="1"/>
    <col min="4098" max="4098" width="12.54296875" style="583" customWidth="1"/>
    <col min="4099" max="4100" width="14.453125" style="583" customWidth="1"/>
    <col min="4101" max="4101" width="14.81640625" style="583" customWidth="1"/>
    <col min="4102" max="4102" width="13.81640625" style="583" customWidth="1"/>
    <col min="4103" max="4103" width="15.453125" style="583" customWidth="1"/>
    <col min="4104" max="4104" width="21.1796875" style="583" customWidth="1"/>
    <col min="4105" max="4105" width="2" style="583" customWidth="1"/>
    <col min="4106" max="4351" width="11.453125" style="583"/>
    <col min="4352" max="4352" width="1.54296875" style="583" customWidth="1"/>
    <col min="4353" max="4353" width="16.26953125" style="583" customWidth="1"/>
    <col min="4354" max="4354" width="12.54296875" style="583" customWidth="1"/>
    <col min="4355" max="4356" width="14.453125" style="583" customWidth="1"/>
    <col min="4357" max="4357" width="14.81640625" style="583" customWidth="1"/>
    <col min="4358" max="4358" width="13.81640625" style="583" customWidth="1"/>
    <col min="4359" max="4359" width="15.453125" style="583" customWidth="1"/>
    <col min="4360" max="4360" width="21.1796875" style="583" customWidth="1"/>
    <col min="4361" max="4361" width="2" style="583" customWidth="1"/>
    <col min="4362" max="4607" width="11.453125" style="583"/>
    <col min="4608" max="4608" width="1.54296875" style="583" customWidth="1"/>
    <col min="4609" max="4609" width="16.26953125" style="583" customWidth="1"/>
    <col min="4610" max="4610" width="12.54296875" style="583" customWidth="1"/>
    <col min="4611" max="4612" width="14.453125" style="583" customWidth="1"/>
    <col min="4613" max="4613" width="14.81640625" style="583" customWidth="1"/>
    <col min="4614" max="4614" width="13.81640625" style="583" customWidth="1"/>
    <col min="4615" max="4615" width="15.453125" style="583" customWidth="1"/>
    <col min="4616" max="4616" width="21.1796875" style="583" customWidth="1"/>
    <col min="4617" max="4617" width="2" style="583" customWidth="1"/>
    <col min="4618" max="4863" width="11.453125" style="583"/>
    <col min="4864" max="4864" width="1.54296875" style="583" customWidth="1"/>
    <col min="4865" max="4865" width="16.26953125" style="583" customWidth="1"/>
    <col min="4866" max="4866" width="12.54296875" style="583" customWidth="1"/>
    <col min="4867" max="4868" width="14.453125" style="583" customWidth="1"/>
    <col min="4869" max="4869" width="14.81640625" style="583" customWidth="1"/>
    <col min="4870" max="4870" width="13.81640625" style="583" customWidth="1"/>
    <col min="4871" max="4871" width="15.453125" style="583" customWidth="1"/>
    <col min="4872" max="4872" width="21.1796875" style="583" customWidth="1"/>
    <col min="4873" max="4873" width="2" style="583" customWidth="1"/>
    <col min="4874" max="5119" width="11.453125" style="583"/>
    <col min="5120" max="5120" width="1.54296875" style="583" customWidth="1"/>
    <col min="5121" max="5121" width="16.26953125" style="583" customWidth="1"/>
    <col min="5122" max="5122" width="12.54296875" style="583" customWidth="1"/>
    <col min="5123" max="5124" width="14.453125" style="583" customWidth="1"/>
    <col min="5125" max="5125" width="14.81640625" style="583" customWidth="1"/>
    <col min="5126" max="5126" width="13.81640625" style="583" customWidth="1"/>
    <col min="5127" max="5127" width="15.453125" style="583" customWidth="1"/>
    <col min="5128" max="5128" width="21.1796875" style="583" customWidth="1"/>
    <col min="5129" max="5129" width="2" style="583" customWidth="1"/>
    <col min="5130" max="5375" width="11.453125" style="583"/>
    <col min="5376" max="5376" width="1.54296875" style="583" customWidth="1"/>
    <col min="5377" max="5377" width="16.26953125" style="583" customWidth="1"/>
    <col min="5378" max="5378" width="12.54296875" style="583" customWidth="1"/>
    <col min="5379" max="5380" width="14.453125" style="583" customWidth="1"/>
    <col min="5381" max="5381" width="14.81640625" style="583" customWidth="1"/>
    <col min="5382" max="5382" width="13.81640625" style="583" customWidth="1"/>
    <col min="5383" max="5383" width="15.453125" style="583" customWidth="1"/>
    <col min="5384" max="5384" width="21.1796875" style="583" customWidth="1"/>
    <col min="5385" max="5385" width="2" style="583" customWidth="1"/>
    <col min="5386" max="5631" width="11.453125" style="583"/>
    <col min="5632" max="5632" width="1.54296875" style="583" customWidth="1"/>
    <col min="5633" max="5633" width="16.26953125" style="583" customWidth="1"/>
    <col min="5634" max="5634" width="12.54296875" style="583" customWidth="1"/>
    <col min="5635" max="5636" width="14.453125" style="583" customWidth="1"/>
    <col min="5637" max="5637" width="14.81640625" style="583" customWidth="1"/>
    <col min="5638" max="5638" width="13.81640625" style="583" customWidth="1"/>
    <col min="5639" max="5639" width="15.453125" style="583" customWidth="1"/>
    <col min="5640" max="5640" width="21.1796875" style="583" customWidth="1"/>
    <col min="5641" max="5641" width="2" style="583" customWidth="1"/>
    <col min="5642" max="5887" width="11.453125" style="583"/>
    <col min="5888" max="5888" width="1.54296875" style="583" customWidth="1"/>
    <col min="5889" max="5889" width="16.26953125" style="583" customWidth="1"/>
    <col min="5890" max="5890" width="12.54296875" style="583" customWidth="1"/>
    <col min="5891" max="5892" width="14.453125" style="583" customWidth="1"/>
    <col min="5893" max="5893" width="14.81640625" style="583" customWidth="1"/>
    <col min="5894" max="5894" width="13.81640625" style="583" customWidth="1"/>
    <col min="5895" max="5895" width="15.453125" style="583" customWidth="1"/>
    <col min="5896" max="5896" width="21.1796875" style="583" customWidth="1"/>
    <col min="5897" max="5897" width="2" style="583" customWidth="1"/>
    <col min="5898" max="6143" width="11.453125" style="583"/>
    <col min="6144" max="6144" width="1.54296875" style="583" customWidth="1"/>
    <col min="6145" max="6145" width="16.26953125" style="583" customWidth="1"/>
    <col min="6146" max="6146" width="12.54296875" style="583" customWidth="1"/>
    <col min="6147" max="6148" width="14.453125" style="583" customWidth="1"/>
    <col min="6149" max="6149" width="14.81640625" style="583" customWidth="1"/>
    <col min="6150" max="6150" width="13.81640625" style="583" customWidth="1"/>
    <col min="6151" max="6151" width="15.453125" style="583" customWidth="1"/>
    <col min="6152" max="6152" width="21.1796875" style="583" customWidth="1"/>
    <col min="6153" max="6153" width="2" style="583" customWidth="1"/>
    <col min="6154" max="6399" width="11.453125" style="583"/>
    <col min="6400" max="6400" width="1.54296875" style="583" customWidth="1"/>
    <col min="6401" max="6401" width="16.26953125" style="583" customWidth="1"/>
    <col min="6402" max="6402" width="12.54296875" style="583" customWidth="1"/>
    <col min="6403" max="6404" width="14.453125" style="583" customWidth="1"/>
    <col min="6405" max="6405" width="14.81640625" style="583" customWidth="1"/>
    <col min="6406" max="6406" width="13.81640625" style="583" customWidth="1"/>
    <col min="6407" max="6407" width="15.453125" style="583" customWidth="1"/>
    <col min="6408" max="6408" width="21.1796875" style="583" customWidth="1"/>
    <col min="6409" max="6409" width="2" style="583" customWidth="1"/>
    <col min="6410" max="6655" width="11.453125" style="583"/>
    <col min="6656" max="6656" width="1.54296875" style="583" customWidth="1"/>
    <col min="6657" max="6657" width="16.26953125" style="583" customWidth="1"/>
    <col min="6658" max="6658" width="12.54296875" style="583" customWidth="1"/>
    <col min="6659" max="6660" width="14.453125" style="583" customWidth="1"/>
    <col min="6661" max="6661" width="14.81640625" style="583" customWidth="1"/>
    <col min="6662" max="6662" width="13.81640625" style="583" customWidth="1"/>
    <col min="6663" max="6663" width="15.453125" style="583" customWidth="1"/>
    <col min="6664" max="6664" width="21.1796875" style="583" customWidth="1"/>
    <col min="6665" max="6665" width="2" style="583" customWidth="1"/>
    <col min="6666" max="6911" width="11.453125" style="583"/>
    <col min="6912" max="6912" width="1.54296875" style="583" customWidth="1"/>
    <col min="6913" max="6913" width="16.26953125" style="583" customWidth="1"/>
    <col min="6914" max="6914" width="12.54296875" style="583" customWidth="1"/>
    <col min="6915" max="6916" width="14.453125" style="583" customWidth="1"/>
    <col min="6917" max="6917" width="14.81640625" style="583" customWidth="1"/>
    <col min="6918" max="6918" width="13.81640625" style="583" customWidth="1"/>
    <col min="6919" max="6919" width="15.453125" style="583" customWidth="1"/>
    <col min="6920" max="6920" width="21.1796875" style="583" customWidth="1"/>
    <col min="6921" max="6921" width="2" style="583" customWidth="1"/>
    <col min="6922" max="7167" width="11.453125" style="583"/>
    <col min="7168" max="7168" width="1.54296875" style="583" customWidth="1"/>
    <col min="7169" max="7169" width="16.26953125" style="583" customWidth="1"/>
    <col min="7170" max="7170" width="12.54296875" style="583" customWidth="1"/>
    <col min="7171" max="7172" width="14.453125" style="583" customWidth="1"/>
    <col min="7173" max="7173" width="14.81640625" style="583" customWidth="1"/>
    <col min="7174" max="7174" width="13.81640625" style="583" customWidth="1"/>
    <col min="7175" max="7175" width="15.453125" style="583" customWidth="1"/>
    <col min="7176" max="7176" width="21.1796875" style="583" customWidth="1"/>
    <col min="7177" max="7177" width="2" style="583" customWidth="1"/>
    <col min="7178" max="7423" width="11.453125" style="583"/>
    <col min="7424" max="7424" width="1.54296875" style="583" customWidth="1"/>
    <col min="7425" max="7425" width="16.26953125" style="583" customWidth="1"/>
    <col min="7426" max="7426" width="12.54296875" style="583" customWidth="1"/>
    <col min="7427" max="7428" width="14.453125" style="583" customWidth="1"/>
    <col min="7429" max="7429" width="14.81640625" style="583" customWidth="1"/>
    <col min="7430" max="7430" width="13.81640625" style="583" customWidth="1"/>
    <col min="7431" max="7431" width="15.453125" style="583" customWidth="1"/>
    <col min="7432" max="7432" width="21.1796875" style="583" customWidth="1"/>
    <col min="7433" max="7433" width="2" style="583" customWidth="1"/>
    <col min="7434" max="7679" width="11.453125" style="583"/>
    <col min="7680" max="7680" width="1.54296875" style="583" customWidth="1"/>
    <col min="7681" max="7681" width="16.26953125" style="583" customWidth="1"/>
    <col min="7682" max="7682" width="12.54296875" style="583" customWidth="1"/>
    <col min="7683" max="7684" width="14.453125" style="583" customWidth="1"/>
    <col min="7685" max="7685" width="14.81640625" style="583" customWidth="1"/>
    <col min="7686" max="7686" width="13.81640625" style="583" customWidth="1"/>
    <col min="7687" max="7687" width="15.453125" style="583" customWidth="1"/>
    <col min="7688" max="7688" width="21.1796875" style="583" customWidth="1"/>
    <col min="7689" max="7689" width="2" style="583" customWidth="1"/>
    <col min="7690" max="7935" width="11.453125" style="583"/>
    <col min="7936" max="7936" width="1.54296875" style="583" customWidth="1"/>
    <col min="7937" max="7937" width="16.26953125" style="583" customWidth="1"/>
    <col min="7938" max="7938" width="12.54296875" style="583" customWidth="1"/>
    <col min="7939" max="7940" width="14.453125" style="583" customWidth="1"/>
    <col min="7941" max="7941" width="14.81640625" style="583" customWidth="1"/>
    <col min="7942" max="7942" width="13.81640625" style="583" customWidth="1"/>
    <col min="7943" max="7943" width="15.453125" style="583" customWidth="1"/>
    <col min="7944" max="7944" width="21.1796875" style="583" customWidth="1"/>
    <col min="7945" max="7945" width="2" style="583" customWidth="1"/>
    <col min="7946" max="8191" width="11.453125" style="583"/>
    <col min="8192" max="8192" width="1.54296875" style="583" customWidth="1"/>
    <col min="8193" max="8193" width="16.26953125" style="583" customWidth="1"/>
    <col min="8194" max="8194" width="12.54296875" style="583" customWidth="1"/>
    <col min="8195" max="8196" width="14.453125" style="583" customWidth="1"/>
    <col min="8197" max="8197" width="14.81640625" style="583" customWidth="1"/>
    <col min="8198" max="8198" width="13.81640625" style="583" customWidth="1"/>
    <col min="8199" max="8199" width="15.453125" style="583" customWidth="1"/>
    <col min="8200" max="8200" width="21.1796875" style="583" customWidth="1"/>
    <col min="8201" max="8201" width="2" style="583" customWidth="1"/>
    <col min="8202" max="8447" width="11.453125" style="583"/>
    <col min="8448" max="8448" width="1.54296875" style="583" customWidth="1"/>
    <col min="8449" max="8449" width="16.26953125" style="583" customWidth="1"/>
    <col min="8450" max="8450" width="12.54296875" style="583" customWidth="1"/>
    <col min="8451" max="8452" width="14.453125" style="583" customWidth="1"/>
    <col min="8453" max="8453" width="14.81640625" style="583" customWidth="1"/>
    <col min="8454" max="8454" width="13.81640625" style="583" customWidth="1"/>
    <col min="8455" max="8455" width="15.453125" style="583" customWidth="1"/>
    <col min="8456" max="8456" width="21.1796875" style="583" customWidth="1"/>
    <col min="8457" max="8457" width="2" style="583" customWidth="1"/>
    <col min="8458" max="8703" width="11.453125" style="583"/>
    <col min="8704" max="8704" width="1.54296875" style="583" customWidth="1"/>
    <col min="8705" max="8705" width="16.26953125" style="583" customWidth="1"/>
    <col min="8706" max="8706" width="12.54296875" style="583" customWidth="1"/>
    <col min="8707" max="8708" width="14.453125" style="583" customWidth="1"/>
    <col min="8709" max="8709" width="14.81640625" style="583" customWidth="1"/>
    <col min="8710" max="8710" width="13.81640625" style="583" customWidth="1"/>
    <col min="8711" max="8711" width="15.453125" style="583" customWidth="1"/>
    <col min="8712" max="8712" width="21.1796875" style="583" customWidth="1"/>
    <col min="8713" max="8713" width="2" style="583" customWidth="1"/>
    <col min="8714" max="8959" width="11.453125" style="583"/>
    <col min="8960" max="8960" width="1.54296875" style="583" customWidth="1"/>
    <col min="8961" max="8961" width="16.26953125" style="583" customWidth="1"/>
    <col min="8962" max="8962" width="12.54296875" style="583" customWidth="1"/>
    <col min="8963" max="8964" width="14.453125" style="583" customWidth="1"/>
    <col min="8965" max="8965" width="14.81640625" style="583" customWidth="1"/>
    <col min="8966" max="8966" width="13.81640625" style="583" customWidth="1"/>
    <col min="8967" max="8967" width="15.453125" style="583" customWidth="1"/>
    <col min="8968" max="8968" width="21.1796875" style="583" customWidth="1"/>
    <col min="8969" max="8969" width="2" style="583" customWidth="1"/>
    <col min="8970" max="9215" width="11.453125" style="583"/>
    <col min="9216" max="9216" width="1.54296875" style="583" customWidth="1"/>
    <col min="9217" max="9217" width="16.26953125" style="583" customWidth="1"/>
    <col min="9218" max="9218" width="12.54296875" style="583" customWidth="1"/>
    <col min="9219" max="9220" width="14.453125" style="583" customWidth="1"/>
    <col min="9221" max="9221" width="14.81640625" style="583" customWidth="1"/>
    <col min="9222" max="9222" width="13.81640625" style="583" customWidth="1"/>
    <col min="9223" max="9223" width="15.453125" style="583" customWidth="1"/>
    <col min="9224" max="9224" width="21.1796875" style="583" customWidth="1"/>
    <col min="9225" max="9225" width="2" style="583" customWidth="1"/>
    <col min="9226" max="9471" width="11.453125" style="583"/>
    <col min="9472" max="9472" width="1.54296875" style="583" customWidth="1"/>
    <col min="9473" max="9473" width="16.26953125" style="583" customWidth="1"/>
    <col min="9474" max="9474" width="12.54296875" style="583" customWidth="1"/>
    <col min="9475" max="9476" width="14.453125" style="583" customWidth="1"/>
    <col min="9477" max="9477" width="14.81640625" style="583" customWidth="1"/>
    <col min="9478" max="9478" width="13.81640625" style="583" customWidth="1"/>
    <col min="9479" max="9479" width="15.453125" style="583" customWidth="1"/>
    <col min="9480" max="9480" width="21.1796875" style="583" customWidth="1"/>
    <col min="9481" max="9481" width="2" style="583" customWidth="1"/>
    <col min="9482" max="9727" width="11.453125" style="583"/>
    <col min="9728" max="9728" width="1.54296875" style="583" customWidth="1"/>
    <col min="9729" max="9729" width="16.26953125" style="583" customWidth="1"/>
    <col min="9730" max="9730" width="12.54296875" style="583" customWidth="1"/>
    <col min="9731" max="9732" width="14.453125" style="583" customWidth="1"/>
    <col min="9733" max="9733" width="14.81640625" style="583" customWidth="1"/>
    <col min="9734" max="9734" width="13.81640625" style="583" customWidth="1"/>
    <col min="9735" max="9735" width="15.453125" style="583" customWidth="1"/>
    <col min="9736" max="9736" width="21.1796875" style="583" customWidth="1"/>
    <col min="9737" max="9737" width="2" style="583" customWidth="1"/>
    <col min="9738" max="9983" width="11.453125" style="583"/>
    <col min="9984" max="9984" width="1.54296875" style="583" customWidth="1"/>
    <col min="9985" max="9985" width="16.26953125" style="583" customWidth="1"/>
    <col min="9986" max="9986" width="12.54296875" style="583" customWidth="1"/>
    <col min="9987" max="9988" width="14.453125" style="583" customWidth="1"/>
    <col min="9989" max="9989" width="14.81640625" style="583" customWidth="1"/>
    <col min="9990" max="9990" width="13.81640625" style="583" customWidth="1"/>
    <col min="9991" max="9991" width="15.453125" style="583" customWidth="1"/>
    <col min="9992" max="9992" width="21.1796875" style="583" customWidth="1"/>
    <col min="9993" max="9993" width="2" style="583" customWidth="1"/>
    <col min="9994" max="10239" width="11.453125" style="583"/>
    <col min="10240" max="10240" width="1.54296875" style="583" customWidth="1"/>
    <col min="10241" max="10241" width="16.26953125" style="583" customWidth="1"/>
    <col min="10242" max="10242" width="12.54296875" style="583" customWidth="1"/>
    <col min="10243" max="10244" width="14.453125" style="583" customWidth="1"/>
    <col min="10245" max="10245" width="14.81640625" style="583" customWidth="1"/>
    <col min="10246" max="10246" width="13.81640625" style="583" customWidth="1"/>
    <col min="10247" max="10247" width="15.453125" style="583" customWidth="1"/>
    <col min="10248" max="10248" width="21.1796875" style="583" customWidth="1"/>
    <col min="10249" max="10249" width="2" style="583" customWidth="1"/>
    <col min="10250" max="10495" width="11.453125" style="583"/>
    <col min="10496" max="10496" width="1.54296875" style="583" customWidth="1"/>
    <col min="10497" max="10497" width="16.26953125" style="583" customWidth="1"/>
    <col min="10498" max="10498" width="12.54296875" style="583" customWidth="1"/>
    <col min="10499" max="10500" width="14.453125" style="583" customWidth="1"/>
    <col min="10501" max="10501" width="14.81640625" style="583" customWidth="1"/>
    <col min="10502" max="10502" width="13.81640625" style="583" customWidth="1"/>
    <col min="10503" max="10503" width="15.453125" style="583" customWidth="1"/>
    <col min="10504" max="10504" width="21.1796875" style="583" customWidth="1"/>
    <col min="10505" max="10505" width="2" style="583" customWidth="1"/>
    <col min="10506" max="10751" width="11.453125" style="583"/>
    <col min="10752" max="10752" width="1.54296875" style="583" customWidth="1"/>
    <col min="10753" max="10753" width="16.26953125" style="583" customWidth="1"/>
    <col min="10754" max="10754" width="12.54296875" style="583" customWidth="1"/>
    <col min="10755" max="10756" width="14.453125" style="583" customWidth="1"/>
    <col min="10757" max="10757" width="14.81640625" style="583" customWidth="1"/>
    <col min="10758" max="10758" width="13.81640625" style="583" customWidth="1"/>
    <col min="10759" max="10759" width="15.453125" style="583" customWidth="1"/>
    <col min="10760" max="10760" width="21.1796875" style="583" customWidth="1"/>
    <col min="10761" max="10761" width="2" style="583" customWidth="1"/>
    <col min="10762" max="11007" width="11.453125" style="583"/>
    <col min="11008" max="11008" width="1.54296875" style="583" customWidth="1"/>
    <col min="11009" max="11009" width="16.26953125" style="583" customWidth="1"/>
    <col min="11010" max="11010" width="12.54296875" style="583" customWidth="1"/>
    <col min="11011" max="11012" width="14.453125" style="583" customWidth="1"/>
    <col min="11013" max="11013" width="14.81640625" style="583" customWidth="1"/>
    <col min="11014" max="11014" width="13.81640625" style="583" customWidth="1"/>
    <col min="11015" max="11015" width="15.453125" style="583" customWidth="1"/>
    <col min="11016" max="11016" width="21.1796875" style="583" customWidth="1"/>
    <col min="11017" max="11017" width="2" style="583" customWidth="1"/>
    <col min="11018" max="11263" width="11.453125" style="583"/>
    <col min="11264" max="11264" width="1.54296875" style="583" customWidth="1"/>
    <col min="11265" max="11265" width="16.26953125" style="583" customWidth="1"/>
    <col min="11266" max="11266" width="12.54296875" style="583" customWidth="1"/>
    <col min="11267" max="11268" width="14.453125" style="583" customWidth="1"/>
    <col min="11269" max="11269" width="14.81640625" style="583" customWidth="1"/>
    <col min="11270" max="11270" width="13.81640625" style="583" customWidth="1"/>
    <col min="11271" max="11271" width="15.453125" style="583" customWidth="1"/>
    <col min="11272" max="11272" width="21.1796875" style="583" customWidth="1"/>
    <col min="11273" max="11273" width="2" style="583" customWidth="1"/>
    <col min="11274" max="11519" width="11.453125" style="583"/>
    <col min="11520" max="11520" width="1.54296875" style="583" customWidth="1"/>
    <col min="11521" max="11521" width="16.26953125" style="583" customWidth="1"/>
    <col min="11522" max="11522" width="12.54296875" style="583" customWidth="1"/>
    <col min="11523" max="11524" width="14.453125" style="583" customWidth="1"/>
    <col min="11525" max="11525" width="14.81640625" style="583" customWidth="1"/>
    <col min="11526" max="11526" width="13.81640625" style="583" customWidth="1"/>
    <col min="11527" max="11527" width="15.453125" style="583" customWidth="1"/>
    <col min="11528" max="11528" width="21.1796875" style="583" customWidth="1"/>
    <col min="11529" max="11529" width="2" style="583" customWidth="1"/>
    <col min="11530" max="11775" width="11.453125" style="583"/>
    <col min="11776" max="11776" width="1.54296875" style="583" customWidth="1"/>
    <col min="11777" max="11777" width="16.26953125" style="583" customWidth="1"/>
    <col min="11778" max="11778" width="12.54296875" style="583" customWidth="1"/>
    <col min="11779" max="11780" width="14.453125" style="583" customWidth="1"/>
    <col min="11781" max="11781" width="14.81640625" style="583" customWidth="1"/>
    <col min="11782" max="11782" width="13.81640625" style="583" customWidth="1"/>
    <col min="11783" max="11783" width="15.453125" style="583" customWidth="1"/>
    <col min="11784" max="11784" width="21.1796875" style="583" customWidth="1"/>
    <col min="11785" max="11785" width="2" style="583" customWidth="1"/>
    <col min="11786" max="12031" width="11.453125" style="583"/>
    <col min="12032" max="12032" width="1.54296875" style="583" customWidth="1"/>
    <col min="12033" max="12033" width="16.26953125" style="583" customWidth="1"/>
    <col min="12034" max="12034" width="12.54296875" style="583" customWidth="1"/>
    <col min="12035" max="12036" width="14.453125" style="583" customWidth="1"/>
    <col min="12037" max="12037" width="14.81640625" style="583" customWidth="1"/>
    <col min="12038" max="12038" width="13.81640625" style="583" customWidth="1"/>
    <col min="12039" max="12039" width="15.453125" style="583" customWidth="1"/>
    <col min="12040" max="12040" width="21.1796875" style="583" customWidth="1"/>
    <col min="12041" max="12041" width="2" style="583" customWidth="1"/>
    <col min="12042" max="12287" width="11.453125" style="583"/>
    <col min="12288" max="12288" width="1.54296875" style="583" customWidth="1"/>
    <col min="12289" max="12289" width="16.26953125" style="583" customWidth="1"/>
    <col min="12290" max="12290" width="12.54296875" style="583" customWidth="1"/>
    <col min="12291" max="12292" width="14.453125" style="583" customWidth="1"/>
    <col min="12293" max="12293" width="14.81640625" style="583" customWidth="1"/>
    <col min="12294" max="12294" width="13.81640625" style="583" customWidth="1"/>
    <col min="12295" max="12295" width="15.453125" style="583" customWidth="1"/>
    <col min="12296" max="12296" width="21.1796875" style="583" customWidth="1"/>
    <col min="12297" max="12297" width="2" style="583" customWidth="1"/>
    <col min="12298" max="12543" width="11.453125" style="583"/>
    <col min="12544" max="12544" width="1.54296875" style="583" customWidth="1"/>
    <col min="12545" max="12545" width="16.26953125" style="583" customWidth="1"/>
    <col min="12546" max="12546" width="12.54296875" style="583" customWidth="1"/>
    <col min="12547" max="12548" width="14.453125" style="583" customWidth="1"/>
    <col min="12549" max="12549" width="14.81640625" style="583" customWidth="1"/>
    <col min="12550" max="12550" width="13.81640625" style="583" customWidth="1"/>
    <col min="12551" max="12551" width="15.453125" style="583" customWidth="1"/>
    <col min="12552" max="12552" width="21.1796875" style="583" customWidth="1"/>
    <col min="12553" max="12553" width="2" style="583" customWidth="1"/>
    <col min="12554" max="12799" width="11.453125" style="583"/>
    <col min="12800" max="12800" width="1.54296875" style="583" customWidth="1"/>
    <col min="12801" max="12801" width="16.26953125" style="583" customWidth="1"/>
    <col min="12802" max="12802" width="12.54296875" style="583" customWidth="1"/>
    <col min="12803" max="12804" width="14.453125" style="583" customWidth="1"/>
    <col min="12805" max="12805" width="14.81640625" style="583" customWidth="1"/>
    <col min="12806" max="12806" width="13.81640625" style="583" customWidth="1"/>
    <col min="12807" max="12807" width="15.453125" style="583" customWidth="1"/>
    <col min="12808" max="12808" width="21.1796875" style="583" customWidth="1"/>
    <col min="12809" max="12809" width="2" style="583" customWidth="1"/>
    <col min="12810" max="13055" width="11.453125" style="583"/>
    <col min="13056" max="13056" width="1.54296875" style="583" customWidth="1"/>
    <col min="13057" max="13057" width="16.26953125" style="583" customWidth="1"/>
    <col min="13058" max="13058" width="12.54296875" style="583" customWidth="1"/>
    <col min="13059" max="13060" width="14.453125" style="583" customWidth="1"/>
    <col min="13061" max="13061" width="14.81640625" style="583" customWidth="1"/>
    <col min="13062" max="13062" width="13.81640625" style="583" customWidth="1"/>
    <col min="13063" max="13063" width="15.453125" style="583" customWidth="1"/>
    <col min="13064" max="13064" width="21.1796875" style="583" customWidth="1"/>
    <col min="13065" max="13065" width="2" style="583" customWidth="1"/>
    <col min="13066" max="13311" width="11.453125" style="583"/>
    <col min="13312" max="13312" width="1.54296875" style="583" customWidth="1"/>
    <col min="13313" max="13313" width="16.26953125" style="583" customWidth="1"/>
    <col min="13314" max="13314" width="12.54296875" style="583" customWidth="1"/>
    <col min="13315" max="13316" width="14.453125" style="583" customWidth="1"/>
    <col min="13317" max="13317" width="14.81640625" style="583" customWidth="1"/>
    <col min="13318" max="13318" width="13.81640625" style="583" customWidth="1"/>
    <col min="13319" max="13319" width="15.453125" style="583" customWidth="1"/>
    <col min="13320" max="13320" width="21.1796875" style="583" customWidth="1"/>
    <col min="13321" max="13321" width="2" style="583" customWidth="1"/>
    <col min="13322" max="13567" width="11.453125" style="583"/>
    <col min="13568" max="13568" width="1.54296875" style="583" customWidth="1"/>
    <col min="13569" max="13569" width="16.26953125" style="583" customWidth="1"/>
    <col min="13570" max="13570" width="12.54296875" style="583" customWidth="1"/>
    <col min="13571" max="13572" width="14.453125" style="583" customWidth="1"/>
    <col min="13573" max="13573" width="14.81640625" style="583" customWidth="1"/>
    <col min="13574" max="13574" width="13.81640625" style="583" customWidth="1"/>
    <col min="13575" max="13575" width="15.453125" style="583" customWidth="1"/>
    <col min="13576" max="13576" width="21.1796875" style="583" customWidth="1"/>
    <col min="13577" max="13577" width="2" style="583" customWidth="1"/>
    <col min="13578" max="13823" width="11.453125" style="583"/>
    <col min="13824" max="13824" width="1.54296875" style="583" customWidth="1"/>
    <col min="13825" max="13825" width="16.26953125" style="583" customWidth="1"/>
    <col min="13826" max="13826" width="12.54296875" style="583" customWidth="1"/>
    <col min="13827" max="13828" width="14.453125" style="583" customWidth="1"/>
    <col min="13829" max="13829" width="14.81640625" style="583" customWidth="1"/>
    <col min="13830" max="13830" width="13.81640625" style="583" customWidth="1"/>
    <col min="13831" max="13831" width="15.453125" style="583" customWidth="1"/>
    <col min="13832" max="13832" width="21.1796875" style="583" customWidth="1"/>
    <col min="13833" max="13833" width="2" style="583" customWidth="1"/>
    <col min="13834" max="14079" width="11.453125" style="583"/>
    <col min="14080" max="14080" width="1.54296875" style="583" customWidth="1"/>
    <col min="14081" max="14081" width="16.26953125" style="583" customWidth="1"/>
    <col min="14082" max="14082" width="12.54296875" style="583" customWidth="1"/>
    <col min="14083" max="14084" width="14.453125" style="583" customWidth="1"/>
    <col min="14085" max="14085" width="14.81640625" style="583" customWidth="1"/>
    <col min="14086" max="14086" width="13.81640625" style="583" customWidth="1"/>
    <col min="14087" max="14087" width="15.453125" style="583" customWidth="1"/>
    <col min="14088" max="14088" width="21.1796875" style="583" customWidth="1"/>
    <col min="14089" max="14089" width="2" style="583" customWidth="1"/>
    <col min="14090" max="14335" width="11.453125" style="583"/>
    <col min="14336" max="14336" width="1.54296875" style="583" customWidth="1"/>
    <col min="14337" max="14337" width="16.26953125" style="583" customWidth="1"/>
    <col min="14338" max="14338" width="12.54296875" style="583" customWidth="1"/>
    <col min="14339" max="14340" width="14.453125" style="583" customWidth="1"/>
    <col min="14341" max="14341" width="14.81640625" style="583" customWidth="1"/>
    <col min="14342" max="14342" width="13.81640625" style="583" customWidth="1"/>
    <col min="14343" max="14343" width="15.453125" style="583" customWidth="1"/>
    <col min="14344" max="14344" width="21.1796875" style="583" customWidth="1"/>
    <col min="14345" max="14345" width="2" style="583" customWidth="1"/>
    <col min="14346" max="14591" width="11.453125" style="583"/>
    <col min="14592" max="14592" width="1.54296875" style="583" customWidth="1"/>
    <col min="14593" max="14593" width="16.26953125" style="583" customWidth="1"/>
    <col min="14594" max="14594" width="12.54296875" style="583" customWidth="1"/>
    <col min="14595" max="14596" width="14.453125" style="583" customWidth="1"/>
    <col min="14597" max="14597" width="14.81640625" style="583" customWidth="1"/>
    <col min="14598" max="14598" width="13.81640625" style="583" customWidth="1"/>
    <col min="14599" max="14599" width="15.453125" style="583" customWidth="1"/>
    <col min="14600" max="14600" width="21.1796875" style="583" customWidth="1"/>
    <col min="14601" max="14601" width="2" style="583" customWidth="1"/>
    <col min="14602" max="14847" width="11.453125" style="583"/>
    <col min="14848" max="14848" width="1.54296875" style="583" customWidth="1"/>
    <col min="14849" max="14849" width="16.26953125" style="583" customWidth="1"/>
    <col min="14850" max="14850" width="12.54296875" style="583" customWidth="1"/>
    <col min="14851" max="14852" width="14.453125" style="583" customWidth="1"/>
    <col min="14853" max="14853" width="14.81640625" style="583" customWidth="1"/>
    <col min="14854" max="14854" width="13.81640625" style="583" customWidth="1"/>
    <col min="14855" max="14855" width="15.453125" style="583" customWidth="1"/>
    <col min="14856" max="14856" width="21.1796875" style="583" customWidth="1"/>
    <col min="14857" max="14857" width="2" style="583" customWidth="1"/>
    <col min="14858" max="15103" width="11.453125" style="583"/>
    <col min="15104" max="15104" width="1.54296875" style="583" customWidth="1"/>
    <col min="15105" max="15105" width="16.26953125" style="583" customWidth="1"/>
    <col min="15106" max="15106" width="12.54296875" style="583" customWidth="1"/>
    <col min="15107" max="15108" width="14.453125" style="583" customWidth="1"/>
    <col min="15109" max="15109" width="14.81640625" style="583" customWidth="1"/>
    <col min="15110" max="15110" width="13.81640625" style="583" customWidth="1"/>
    <col min="15111" max="15111" width="15.453125" style="583" customWidth="1"/>
    <col min="15112" max="15112" width="21.1796875" style="583" customWidth="1"/>
    <col min="15113" max="15113" width="2" style="583" customWidth="1"/>
    <col min="15114" max="15359" width="11.453125" style="583"/>
    <col min="15360" max="15360" width="1.54296875" style="583" customWidth="1"/>
    <col min="15361" max="15361" width="16.26953125" style="583" customWidth="1"/>
    <col min="15362" max="15362" width="12.54296875" style="583" customWidth="1"/>
    <col min="15363" max="15364" width="14.453125" style="583" customWidth="1"/>
    <col min="15365" max="15365" width="14.81640625" style="583" customWidth="1"/>
    <col min="15366" max="15366" width="13.81640625" style="583" customWidth="1"/>
    <col min="15367" max="15367" width="15.453125" style="583" customWidth="1"/>
    <col min="15368" max="15368" width="21.1796875" style="583" customWidth="1"/>
    <col min="15369" max="15369" width="2" style="583" customWidth="1"/>
    <col min="15370" max="15615" width="11.453125" style="583"/>
    <col min="15616" max="15616" width="1.54296875" style="583" customWidth="1"/>
    <col min="15617" max="15617" width="16.26953125" style="583" customWidth="1"/>
    <col min="15618" max="15618" width="12.54296875" style="583" customWidth="1"/>
    <col min="15619" max="15620" width="14.453125" style="583" customWidth="1"/>
    <col min="15621" max="15621" width="14.81640625" style="583" customWidth="1"/>
    <col min="15622" max="15622" width="13.81640625" style="583" customWidth="1"/>
    <col min="15623" max="15623" width="15.453125" style="583" customWidth="1"/>
    <col min="15624" max="15624" width="21.1796875" style="583" customWidth="1"/>
    <col min="15625" max="15625" width="2" style="583" customWidth="1"/>
    <col min="15626" max="15871" width="11.453125" style="583"/>
    <col min="15872" max="15872" width="1.54296875" style="583" customWidth="1"/>
    <col min="15873" max="15873" width="16.26953125" style="583" customWidth="1"/>
    <col min="15874" max="15874" width="12.54296875" style="583" customWidth="1"/>
    <col min="15875" max="15876" width="14.453125" style="583" customWidth="1"/>
    <col min="15877" max="15877" width="14.81640625" style="583" customWidth="1"/>
    <col min="15878" max="15878" width="13.81640625" style="583" customWidth="1"/>
    <col min="15879" max="15879" width="15.453125" style="583" customWidth="1"/>
    <col min="15880" max="15880" width="21.1796875" style="583" customWidth="1"/>
    <col min="15881" max="15881" width="2" style="583" customWidth="1"/>
    <col min="15882" max="16127" width="11.453125" style="583"/>
    <col min="16128" max="16128" width="1.54296875" style="583" customWidth="1"/>
    <col min="16129" max="16129" width="16.26953125" style="583" customWidth="1"/>
    <col min="16130" max="16130" width="12.54296875" style="583" customWidth="1"/>
    <col min="16131" max="16132" width="14.453125" style="583" customWidth="1"/>
    <col min="16133" max="16133" width="14.81640625" style="583" customWidth="1"/>
    <col min="16134" max="16134" width="13.81640625" style="583" customWidth="1"/>
    <col min="16135" max="16135" width="15.453125" style="583" customWidth="1"/>
    <col min="16136" max="16136" width="21.1796875" style="583" customWidth="1"/>
    <col min="16137" max="16137" width="2" style="583" customWidth="1"/>
    <col min="16138" max="16384" width="11.453125" style="583"/>
  </cols>
  <sheetData>
    <row r="1" spans="1:255" s="124" customFormat="1" ht="42.75" customHeight="1" x14ac:dyDescent="0.2">
      <c r="A1" s="2756"/>
      <c r="B1" s="2757"/>
      <c r="C1" s="1860" t="s">
        <v>562</v>
      </c>
      <c r="D1" s="1861"/>
      <c r="E1" s="1861"/>
      <c r="F1" s="1861"/>
      <c r="G1" s="1861"/>
      <c r="H1" s="1862"/>
      <c r="I1" s="220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</row>
    <row r="2" spans="1:255" s="124" customFormat="1" ht="15.75" customHeight="1" x14ac:dyDescent="0.2">
      <c r="A2" s="2758"/>
      <c r="B2" s="2759"/>
      <c r="C2" s="641"/>
      <c r="D2" s="2753" t="s">
        <v>563</v>
      </c>
      <c r="E2" s="2753"/>
      <c r="F2" s="2755"/>
      <c r="G2" s="1873" t="s">
        <v>229</v>
      </c>
      <c r="H2" s="1874"/>
      <c r="I2" s="220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</row>
    <row r="3" spans="1:255" s="124" customFormat="1" ht="15.75" customHeight="1" x14ac:dyDescent="0.2">
      <c r="A3" s="2760"/>
      <c r="B3" s="2761"/>
      <c r="C3" s="2752" t="s">
        <v>2</v>
      </c>
      <c r="D3" s="2753"/>
      <c r="E3" s="2753"/>
      <c r="F3" s="2753"/>
      <c r="G3" s="2753"/>
      <c r="H3" s="2754"/>
      <c r="I3" s="220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</row>
    <row r="4" spans="1:255" s="124" customFormat="1" ht="15.75" customHeight="1" x14ac:dyDescent="0.2">
      <c r="A4" s="2750"/>
      <c r="B4" s="1903"/>
      <c r="C4" s="1903"/>
      <c r="D4" s="1903"/>
      <c r="E4" s="1903"/>
      <c r="F4" s="1903"/>
      <c r="G4" s="1903"/>
      <c r="H4" s="2751"/>
      <c r="I4" s="220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</row>
    <row r="5" spans="1:255" ht="35.15" customHeight="1" x14ac:dyDescent="0.35">
      <c r="A5" s="1481" t="s">
        <v>58</v>
      </c>
      <c r="B5" s="2762"/>
      <c r="C5" s="2762"/>
      <c r="D5" s="2762"/>
      <c r="E5" s="2762"/>
      <c r="F5" s="1232" t="s">
        <v>294</v>
      </c>
      <c r="G5" s="2762"/>
      <c r="H5" s="2763"/>
      <c r="I5" s="220"/>
    </row>
    <row r="6" spans="1:255" ht="35.15" customHeight="1" x14ac:dyDescent="0.35">
      <c r="A6" s="1481" t="s">
        <v>564</v>
      </c>
      <c r="B6" s="2764"/>
      <c r="C6" s="2764"/>
      <c r="D6" s="2764"/>
      <c r="E6" s="2764"/>
      <c r="F6" s="1232" t="s">
        <v>565</v>
      </c>
      <c r="G6" s="2764"/>
      <c r="H6" s="2765"/>
      <c r="I6" s="220"/>
    </row>
    <row r="7" spans="1:255" ht="35.15" customHeight="1" x14ac:dyDescent="0.35">
      <c r="A7" s="1481" t="s">
        <v>566</v>
      </c>
      <c r="B7" s="2764"/>
      <c r="C7" s="2764"/>
      <c r="D7" s="2764"/>
      <c r="E7" s="2764"/>
      <c r="F7" s="1232" t="s">
        <v>567</v>
      </c>
      <c r="G7" s="2764"/>
      <c r="H7" s="2765"/>
      <c r="I7" s="220"/>
    </row>
    <row r="8" spans="1:255" ht="35.15" customHeight="1" x14ac:dyDescent="0.35">
      <c r="A8" s="1482" t="s">
        <v>569</v>
      </c>
      <c r="B8" s="2764"/>
      <c r="C8" s="2764"/>
      <c r="D8" s="2764"/>
      <c r="E8" s="2764"/>
      <c r="F8" s="1232" t="s">
        <v>568</v>
      </c>
      <c r="G8" s="2764"/>
      <c r="H8" s="2765"/>
      <c r="I8" s="220"/>
    </row>
    <row r="9" spans="1:255" ht="35.15" customHeight="1" x14ac:dyDescent="0.35">
      <c r="A9" s="1482"/>
      <c r="B9" s="1374"/>
      <c r="C9" s="1374"/>
      <c r="D9" s="1374"/>
      <c r="E9" s="1374"/>
      <c r="F9" s="1480" t="s">
        <v>570</v>
      </c>
      <c r="G9" s="1374"/>
      <c r="H9" s="1483"/>
      <c r="I9" s="220"/>
    </row>
    <row r="10" spans="1:255" ht="11.25" customHeight="1" x14ac:dyDescent="0.35">
      <c r="A10" s="1482"/>
      <c r="B10" s="2766"/>
      <c r="C10" s="2766"/>
      <c r="D10" s="2766"/>
      <c r="E10" s="2766"/>
      <c r="F10" s="1480"/>
      <c r="G10" s="2766"/>
      <c r="H10" s="2767"/>
      <c r="I10" s="220"/>
    </row>
    <row r="11" spans="1:255" ht="12.75" customHeight="1" x14ac:dyDescent="0.35">
      <c r="A11" s="2768"/>
      <c r="B11" s="2762"/>
      <c r="C11" s="2762"/>
      <c r="D11" s="2762"/>
      <c r="E11" s="2762"/>
      <c r="F11" s="2762"/>
      <c r="G11" s="2762"/>
      <c r="H11" s="2763"/>
      <c r="I11" s="220"/>
    </row>
    <row r="12" spans="1:255" ht="36.75" customHeight="1" x14ac:dyDescent="0.35">
      <c r="A12" s="2774" t="s">
        <v>571</v>
      </c>
      <c r="B12" s="2775"/>
      <c r="C12" s="1885" t="s">
        <v>572</v>
      </c>
      <c r="D12" s="1885" t="s">
        <v>573</v>
      </c>
      <c r="E12" s="1885" t="s">
        <v>1065</v>
      </c>
      <c r="F12" s="1885"/>
      <c r="G12" s="1885" t="s">
        <v>574</v>
      </c>
      <c r="H12" s="2778" t="s">
        <v>575</v>
      </c>
      <c r="I12" s="220"/>
    </row>
    <row r="13" spans="1:255" x14ac:dyDescent="0.35">
      <c r="A13" s="2776"/>
      <c r="B13" s="2777"/>
      <c r="C13" s="1885"/>
      <c r="D13" s="1885"/>
      <c r="E13" s="1233" t="s">
        <v>576</v>
      </c>
      <c r="F13" s="1233" t="s">
        <v>577</v>
      </c>
      <c r="G13" s="1885"/>
      <c r="H13" s="2778"/>
      <c r="I13" s="220"/>
      <c r="K13" s="604"/>
    </row>
    <row r="14" spans="1:255" ht="34.5" customHeight="1" x14ac:dyDescent="0.35">
      <c r="A14" s="2769" t="s">
        <v>578</v>
      </c>
      <c r="B14" s="2770"/>
      <c r="C14" s="605" t="s">
        <v>1060</v>
      </c>
      <c r="D14" s="605" t="s">
        <v>1059</v>
      </c>
      <c r="E14" s="606"/>
      <c r="F14" s="606"/>
      <c r="G14" s="607"/>
      <c r="H14" s="1486"/>
      <c r="I14" s="220"/>
    </row>
    <row r="15" spans="1:255" ht="34.5" customHeight="1" x14ac:dyDescent="0.35">
      <c r="A15" s="2769" t="s">
        <v>579</v>
      </c>
      <c r="B15" s="2770"/>
      <c r="C15" s="605" t="s">
        <v>1061</v>
      </c>
      <c r="D15" s="605" t="s">
        <v>1058</v>
      </c>
      <c r="E15" s="605"/>
      <c r="F15" s="608"/>
      <c r="G15" s="605"/>
      <c r="H15" s="1486"/>
      <c r="I15" s="220"/>
    </row>
    <row r="16" spans="1:255" ht="34.5" customHeight="1" x14ac:dyDescent="0.35">
      <c r="A16" s="2769" t="s">
        <v>580</v>
      </c>
      <c r="B16" s="2770"/>
      <c r="C16" s="605" t="s">
        <v>1062</v>
      </c>
      <c r="D16" s="605" t="s">
        <v>1057</v>
      </c>
      <c r="E16" s="605"/>
      <c r="F16" s="609"/>
      <c r="G16" s="605"/>
      <c r="H16" s="1486"/>
      <c r="I16" s="220"/>
    </row>
    <row r="17" spans="1:32" ht="34.5" customHeight="1" x14ac:dyDescent="0.35">
      <c r="A17" s="2769" t="s">
        <v>581</v>
      </c>
      <c r="B17" s="2770"/>
      <c r="C17" s="605" t="s">
        <v>1063</v>
      </c>
      <c r="D17" s="605" t="s">
        <v>1056</v>
      </c>
      <c r="E17" s="605"/>
      <c r="F17" s="609"/>
      <c r="G17" s="605"/>
      <c r="H17" s="1486"/>
      <c r="I17" s="220"/>
      <c r="J17" s="604"/>
    </row>
    <row r="18" spans="1:32" ht="34.5" customHeight="1" x14ac:dyDescent="0.35">
      <c r="A18" s="2769" t="s">
        <v>582</v>
      </c>
      <c r="B18" s="2770"/>
      <c r="C18" s="605"/>
      <c r="D18" s="605" t="s">
        <v>1056</v>
      </c>
      <c r="E18" s="605"/>
      <c r="F18" s="609"/>
      <c r="G18" s="605"/>
      <c r="H18" s="1486"/>
      <c r="I18" s="220"/>
    </row>
    <row r="19" spans="1:32" ht="34.5" customHeight="1" x14ac:dyDescent="0.35">
      <c r="A19" s="2769" t="s">
        <v>583</v>
      </c>
      <c r="B19" s="2770"/>
      <c r="C19" s="605" t="s">
        <v>1064</v>
      </c>
      <c r="D19" s="605" t="s">
        <v>1054</v>
      </c>
      <c r="E19" s="605"/>
      <c r="F19" s="605"/>
      <c r="G19" s="610"/>
      <c r="H19" s="1486"/>
      <c r="I19" s="220"/>
    </row>
    <row r="20" spans="1:32" ht="34.5" customHeight="1" x14ac:dyDescent="0.35">
      <c r="A20" s="2769" t="s">
        <v>1053</v>
      </c>
      <c r="B20" s="2770"/>
      <c r="C20" s="605"/>
      <c r="D20" s="605" t="s">
        <v>1055</v>
      </c>
      <c r="E20" s="611"/>
      <c r="F20" s="605"/>
      <c r="G20" s="611"/>
      <c r="H20" s="1487"/>
      <c r="I20" s="220"/>
    </row>
    <row r="21" spans="1:32" ht="34.5" customHeight="1" x14ac:dyDescent="0.35">
      <c r="A21" s="2769" t="s">
        <v>1052</v>
      </c>
      <c r="B21" s="2770"/>
      <c r="C21" s="605"/>
      <c r="D21" s="605" t="s">
        <v>1055</v>
      </c>
      <c r="E21" s="611"/>
      <c r="F21" s="605"/>
      <c r="G21" s="611"/>
      <c r="H21" s="1487"/>
      <c r="I21" s="220"/>
    </row>
    <row r="22" spans="1:32" ht="34.5" customHeight="1" x14ac:dyDescent="0.35">
      <c r="A22" s="2769" t="s">
        <v>1066</v>
      </c>
      <c r="B22" s="2770"/>
      <c r="C22" s="605"/>
      <c r="D22" s="605" t="s">
        <v>1055</v>
      </c>
      <c r="E22" s="611"/>
      <c r="F22" s="605"/>
      <c r="G22" s="611"/>
      <c r="H22" s="1487"/>
      <c r="I22" s="220"/>
    </row>
    <row r="23" spans="1:32" ht="34.5" customHeight="1" x14ac:dyDescent="0.35">
      <c r="A23" s="2769"/>
      <c r="B23" s="2770"/>
      <c r="C23" s="605"/>
      <c r="D23" s="605"/>
      <c r="E23" s="612"/>
      <c r="F23" s="612"/>
      <c r="G23" s="612"/>
      <c r="H23" s="1487"/>
      <c r="I23" s="220"/>
    </row>
    <row r="24" spans="1:32" s="43" customFormat="1" ht="24.75" customHeight="1" x14ac:dyDescent="0.35">
      <c r="A24" s="2771" t="s">
        <v>88</v>
      </c>
      <c r="B24" s="2772"/>
      <c r="C24" s="2772"/>
      <c r="D24" s="2772"/>
      <c r="E24" s="2772"/>
      <c r="F24" s="2772"/>
      <c r="G24" s="2772"/>
      <c r="H24" s="2773"/>
      <c r="I24" s="220"/>
      <c r="J24" s="613"/>
      <c r="Z24" s="200">
        <v>28</v>
      </c>
      <c r="AA24" s="201">
        <v>676</v>
      </c>
      <c r="AB24" s="201">
        <v>667.05</v>
      </c>
      <c r="AC24" s="201">
        <v>665.45</v>
      </c>
      <c r="AD24" s="201">
        <v>670.5</v>
      </c>
      <c r="AE24" s="201">
        <v>666.05</v>
      </c>
      <c r="AF24" s="583"/>
    </row>
    <row r="25" spans="1:32" s="43" customFormat="1" ht="77.25" customHeight="1" x14ac:dyDescent="0.35">
      <c r="A25" s="2779"/>
      <c r="B25" s="2780"/>
      <c r="C25" s="2780"/>
      <c r="D25" s="2780"/>
      <c r="E25" s="2780"/>
      <c r="F25" s="2780"/>
      <c r="G25" s="2780"/>
      <c r="H25" s="2781"/>
      <c r="I25" s="220"/>
      <c r="M25" s="202"/>
      <c r="Z25" s="200">
        <v>29</v>
      </c>
      <c r="AA25" s="201">
        <v>675.9</v>
      </c>
      <c r="AB25" s="201">
        <v>666.95</v>
      </c>
      <c r="AC25" s="201">
        <v>665.15</v>
      </c>
      <c r="AD25" s="201">
        <v>670.6</v>
      </c>
      <c r="AE25" s="201">
        <v>665.95</v>
      </c>
      <c r="AF25" s="583"/>
    </row>
    <row r="26" spans="1:32" ht="18.75" customHeight="1" x14ac:dyDescent="0.35">
      <c r="A26" s="2782"/>
      <c r="B26" s="2764"/>
      <c r="C26" s="2764"/>
      <c r="D26" s="2764"/>
      <c r="E26" s="2764"/>
      <c r="F26" s="2764"/>
      <c r="G26" s="2764"/>
      <c r="H26" s="2765"/>
    </row>
    <row r="27" spans="1:32" s="43" customFormat="1" ht="19" customHeight="1" x14ac:dyDescent="0.35">
      <c r="A27" s="1484" t="s">
        <v>89</v>
      </c>
      <c r="B27" s="614"/>
      <c r="C27" s="615"/>
      <c r="D27" s="2783" t="s">
        <v>90</v>
      </c>
      <c r="E27" s="2784"/>
      <c r="F27" s="2785"/>
      <c r="G27" s="2783" t="s">
        <v>91</v>
      </c>
      <c r="H27" s="2786"/>
      <c r="I27" s="220"/>
      <c r="J27" s="616"/>
      <c r="Z27" s="200">
        <v>30</v>
      </c>
      <c r="AA27" s="201">
        <v>675.8</v>
      </c>
      <c r="AB27" s="201">
        <v>666.85</v>
      </c>
      <c r="AC27" s="201">
        <v>664.75</v>
      </c>
      <c r="AD27" s="201">
        <v>670.7</v>
      </c>
      <c r="AE27" s="201">
        <v>665.75</v>
      </c>
      <c r="AF27" s="583"/>
    </row>
    <row r="28" spans="1:32" s="43" customFormat="1" ht="45" customHeight="1" x14ac:dyDescent="0.25">
      <c r="A28" s="1401" t="s">
        <v>92</v>
      </c>
      <c r="B28" s="1834"/>
      <c r="C28" s="1835"/>
      <c r="D28" s="97" t="s">
        <v>92</v>
      </c>
      <c r="E28" s="1834"/>
      <c r="F28" s="1835"/>
      <c r="G28" s="97" t="s">
        <v>92</v>
      </c>
      <c r="H28" s="1402"/>
      <c r="I28" s="220"/>
      <c r="J28" s="617"/>
      <c r="Z28" s="44">
        <v>31</v>
      </c>
      <c r="AA28" s="44"/>
      <c r="AB28" s="201">
        <f>W3</f>
        <v>0</v>
      </c>
      <c r="AC28" s="201">
        <f>W4</f>
        <v>0</v>
      </c>
      <c r="AD28" s="201"/>
      <c r="AE28" s="44"/>
    </row>
    <row r="29" spans="1:32" s="43" customFormat="1" ht="19" customHeight="1" x14ac:dyDescent="0.25">
      <c r="A29" s="1401" t="s">
        <v>93</v>
      </c>
      <c r="B29" s="1834"/>
      <c r="C29" s="1835"/>
      <c r="D29" s="97" t="s">
        <v>93</v>
      </c>
      <c r="E29" s="1834"/>
      <c r="F29" s="1835"/>
      <c r="G29" s="97" t="s">
        <v>93</v>
      </c>
      <c r="H29" s="1402"/>
      <c r="I29" s="220"/>
      <c r="J29" s="618"/>
    </row>
    <row r="30" spans="1:32" s="43" customFormat="1" ht="19" customHeight="1" thickBot="1" x14ac:dyDescent="0.3">
      <c r="A30" s="1437" t="s">
        <v>292</v>
      </c>
      <c r="B30" s="1820"/>
      <c r="C30" s="1821"/>
      <c r="D30" s="1438" t="s">
        <v>292</v>
      </c>
      <c r="E30" s="1820"/>
      <c r="F30" s="1821"/>
      <c r="G30" s="1438" t="s">
        <v>292</v>
      </c>
      <c r="H30" s="1485"/>
      <c r="I30" s="220"/>
      <c r="J30" s="618"/>
    </row>
    <row r="31" spans="1:32" s="43" customFormat="1" ht="9" customHeight="1" x14ac:dyDescent="0.25">
      <c r="F31" s="44"/>
      <c r="G31" s="44"/>
      <c r="L31" s="202"/>
    </row>
    <row r="32" spans="1:32" x14ac:dyDescent="0.35">
      <c r="A32" s="392"/>
      <c r="B32" s="1110"/>
    </row>
    <row r="33" spans="1:2" x14ac:dyDescent="0.35">
      <c r="A33" s="392"/>
      <c r="B33" s="1070"/>
    </row>
    <row r="34" spans="1:2" x14ac:dyDescent="0.35">
      <c r="A34" s="1119"/>
      <c r="B34" s="1070"/>
    </row>
    <row r="35" spans="1:2" x14ac:dyDescent="0.35">
      <c r="A35" s="370"/>
      <c r="B35" s="1070"/>
    </row>
  </sheetData>
  <mergeCells count="44">
    <mergeCell ref="A22:B22"/>
    <mergeCell ref="A25:H25"/>
    <mergeCell ref="B30:C30"/>
    <mergeCell ref="E30:F30"/>
    <mergeCell ref="A26:H26"/>
    <mergeCell ref="D27:F27"/>
    <mergeCell ref="G27:H27"/>
    <mergeCell ref="B28:C28"/>
    <mergeCell ref="E28:F28"/>
    <mergeCell ref="B29:C29"/>
    <mergeCell ref="E29:F29"/>
    <mergeCell ref="A15:B15"/>
    <mergeCell ref="A16:B16"/>
    <mergeCell ref="A17:B17"/>
    <mergeCell ref="G12:G13"/>
    <mergeCell ref="A24:H24"/>
    <mergeCell ref="A19:B19"/>
    <mergeCell ref="A20:B20"/>
    <mergeCell ref="A23:B23"/>
    <mergeCell ref="A18:B18"/>
    <mergeCell ref="A12:B13"/>
    <mergeCell ref="C12:C13"/>
    <mergeCell ref="D12:D13"/>
    <mergeCell ref="E12:F12"/>
    <mergeCell ref="H12:H13"/>
    <mergeCell ref="A14:B14"/>
    <mergeCell ref="A21:B21"/>
    <mergeCell ref="B8:E8"/>
    <mergeCell ref="G8:H8"/>
    <mergeCell ref="B10:E10"/>
    <mergeCell ref="G10:H10"/>
    <mergeCell ref="A11:H11"/>
    <mergeCell ref="B5:E5"/>
    <mergeCell ref="G5:H5"/>
    <mergeCell ref="B6:E6"/>
    <mergeCell ref="G6:H6"/>
    <mergeCell ref="B7:E7"/>
    <mergeCell ref="G7:H7"/>
    <mergeCell ref="A4:H4"/>
    <mergeCell ref="C1:H1"/>
    <mergeCell ref="G2:H2"/>
    <mergeCell ref="C3:H3"/>
    <mergeCell ref="D2:F2"/>
    <mergeCell ref="A1:B3"/>
  </mergeCells>
  <printOptions horizontalCentered="1"/>
  <pageMargins left="0.62992125984251968" right="0.19685039370078741" top="0.35433070866141736" bottom="0.35433070866141736" header="0.31496062992125984" footer="0.31496062992125984"/>
  <pageSetup scale="75" orientation="portrait" horizontalDpi="300" r:id="rId1"/>
  <headerFooter>
    <oddFooter>&amp;L&amp;8Cra. 30 N° 25-90 Piso 16 - CP: 1113111            
Tel. 7470909 -  Info: Línea 195       
www.umv.gov.co     &amp;CPRO-FM-034
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B1:IV73"/>
  <sheetViews>
    <sheetView showGridLines="0" view="pageBreakPreview" topLeftCell="A43" zoomScaleSheetLayoutView="100" workbookViewId="0">
      <selection activeCell="D2" sqref="D2:K2"/>
    </sheetView>
  </sheetViews>
  <sheetFormatPr baseColWidth="10" defaultRowHeight="18" customHeight="1" x14ac:dyDescent="0.25"/>
  <cols>
    <col min="1" max="1" width="1.54296875" style="787" customWidth="1"/>
    <col min="2" max="2" width="13" style="787" customWidth="1"/>
    <col min="3" max="3" width="10.1796875" style="787" customWidth="1"/>
    <col min="4" max="4" width="9.1796875" style="787" customWidth="1"/>
    <col min="5" max="5" width="8.453125" style="787" customWidth="1"/>
    <col min="6" max="11" width="12.7265625" style="787" customWidth="1"/>
    <col min="12" max="12" width="1.7265625" style="787" customWidth="1"/>
    <col min="13" max="13" width="11.453125" style="787"/>
    <col min="14" max="14" width="13.54296875" style="787" bestFit="1" customWidth="1"/>
    <col min="15" max="15" width="13.54296875" style="787" customWidth="1"/>
    <col min="16" max="18" width="11.453125" style="787"/>
    <col min="19" max="19" width="14.1796875" style="787" customWidth="1"/>
    <col min="20" max="256" width="11.453125" style="787"/>
    <col min="257" max="257" width="1.54296875" style="787" customWidth="1"/>
    <col min="258" max="258" width="13" style="787" customWidth="1"/>
    <col min="259" max="259" width="10.1796875" style="787" customWidth="1"/>
    <col min="260" max="260" width="9.1796875" style="787" customWidth="1"/>
    <col min="261" max="261" width="8.453125" style="787" customWidth="1"/>
    <col min="262" max="267" width="12.7265625" style="787" customWidth="1"/>
    <col min="268" max="268" width="1.7265625" style="787" customWidth="1"/>
    <col min="269" max="269" width="11.453125" style="787"/>
    <col min="270" max="270" width="13.54296875" style="787" bestFit="1" customWidth="1"/>
    <col min="271" max="271" width="13.54296875" style="787" customWidth="1"/>
    <col min="272" max="274" width="11.453125" style="787"/>
    <col min="275" max="275" width="14.1796875" style="787" customWidth="1"/>
    <col min="276" max="512" width="11.453125" style="787"/>
    <col min="513" max="513" width="1.54296875" style="787" customWidth="1"/>
    <col min="514" max="514" width="13" style="787" customWidth="1"/>
    <col min="515" max="515" width="10.1796875" style="787" customWidth="1"/>
    <col min="516" max="516" width="9.1796875" style="787" customWidth="1"/>
    <col min="517" max="517" width="8.453125" style="787" customWidth="1"/>
    <col min="518" max="523" width="12.7265625" style="787" customWidth="1"/>
    <col min="524" max="524" width="1.7265625" style="787" customWidth="1"/>
    <col min="525" max="525" width="11.453125" style="787"/>
    <col min="526" max="526" width="13.54296875" style="787" bestFit="1" customWidth="1"/>
    <col min="527" max="527" width="13.54296875" style="787" customWidth="1"/>
    <col min="528" max="530" width="11.453125" style="787"/>
    <col min="531" max="531" width="14.1796875" style="787" customWidth="1"/>
    <col min="532" max="768" width="11.453125" style="787"/>
    <col min="769" max="769" width="1.54296875" style="787" customWidth="1"/>
    <col min="770" max="770" width="13" style="787" customWidth="1"/>
    <col min="771" max="771" width="10.1796875" style="787" customWidth="1"/>
    <col min="772" max="772" width="9.1796875" style="787" customWidth="1"/>
    <col min="773" max="773" width="8.453125" style="787" customWidth="1"/>
    <col min="774" max="779" width="12.7265625" style="787" customWidth="1"/>
    <col min="780" max="780" width="1.7265625" style="787" customWidth="1"/>
    <col min="781" max="781" width="11.453125" style="787"/>
    <col min="782" max="782" width="13.54296875" style="787" bestFit="1" customWidth="1"/>
    <col min="783" max="783" width="13.54296875" style="787" customWidth="1"/>
    <col min="784" max="786" width="11.453125" style="787"/>
    <col min="787" max="787" width="14.1796875" style="787" customWidth="1"/>
    <col min="788" max="1024" width="11.453125" style="787"/>
    <col min="1025" max="1025" width="1.54296875" style="787" customWidth="1"/>
    <col min="1026" max="1026" width="13" style="787" customWidth="1"/>
    <col min="1027" max="1027" width="10.1796875" style="787" customWidth="1"/>
    <col min="1028" max="1028" width="9.1796875" style="787" customWidth="1"/>
    <col min="1029" max="1029" width="8.453125" style="787" customWidth="1"/>
    <col min="1030" max="1035" width="12.7265625" style="787" customWidth="1"/>
    <col min="1036" max="1036" width="1.7265625" style="787" customWidth="1"/>
    <col min="1037" max="1037" width="11.453125" style="787"/>
    <col min="1038" max="1038" width="13.54296875" style="787" bestFit="1" customWidth="1"/>
    <col min="1039" max="1039" width="13.54296875" style="787" customWidth="1"/>
    <col min="1040" max="1042" width="11.453125" style="787"/>
    <col min="1043" max="1043" width="14.1796875" style="787" customWidth="1"/>
    <col min="1044" max="1280" width="11.453125" style="787"/>
    <col min="1281" max="1281" width="1.54296875" style="787" customWidth="1"/>
    <col min="1282" max="1282" width="13" style="787" customWidth="1"/>
    <col min="1283" max="1283" width="10.1796875" style="787" customWidth="1"/>
    <col min="1284" max="1284" width="9.1796875" style="787" customWidth="1"/>
    <col min="1285" max="1285" width="8.453125" style="787" customWidth="1"/>
    <col min="1286" max="1291" width="12.7265625" style="787" customWidth="1"/>
    <col min="1292" max="1292" width="1.7265625" style="787" customWidth="1"/>
    <col min="1293" max="1293" width="11.453125" style="787"/>
    <col min="1294" max="1294" width="13.54296875" style="787" bestFit="1" customWidth="1"/>
    <col min="1295" max="1295" width="13.54296875" style="787" customWidth="1"/>
    <col min="1296" max="1298" width="11.453125" style="787"/>
    <col min="1299" max="1299" width="14.1796875" style="787" customWidth="1"/>
    <col min="1300" max="1536" width="11.453125" style="787"/>
    <col min="1537" max="1537" width="1.54296875" style="787" customWidth="1"/>
    <col min="1538" max="1538" width="13" style="787" customWidth="1"/>
    <col min="1539" max="1539" width="10.1796875" style="787" customWidth="1"/>
    <col min="1540" max="1540" width="9.1796875" style="787" customWidth="1"/>
    <col min="1541" max="1541" width="8.453125" style="787" customWidth="1"/>
    <col min="1542" max="1547" width="12.7265625" style="787" customWidth="1"/>
    <col min="1548" max="1548" width="1.7265625" style="787" customWidth="1"/>
    <col min="1549" max="1549" width="11.453125" style="787"/>
    <col min="1550" max="1550" width="13.54296875" style="787" bestFit="1" customWidth="1"/>
    <col min="1551" max="1551" width="13.54296875" style="787" customWidth="1"/>
    <col min="1552" max="1554" width="11.453125" style="787"/>
    <col min="1555" max="1555" width="14.1796875" style="787" customWidth="1"/>
    <col min="1556" max="1792" width="11.453125" style="787"/>
    <col min="1793" max="1793" width="1.54296875" style="787" customWidth="1"/>
    <col min="1794" max="1794" width="13" style="787" customWidth="1"/>
    <col min="1795" max="1795" width="10.1796875" style="787" customWidth="1"/>
    <col min="1796" max="1796" width="9.1796875" style="787" customWidth="1"/>
    <col min="1797" max="1797" width="8.453125" style="787" customWidth="1"/>
    <col min="1798" max="1803" width="12.7265625" style="787" customWidth="1"/>
    <col min="1804" max="1804" width="1.7265625" style="787" customWidth="1"/>
    <col min="1805" max="1805" width="11.453125" style="787"/>
    <col min="1806" max="1806" width="13.54296875" style="787" bestFit="1" customWidth="1"/>
    <col min="1807" max="1807" width="13.54296875" style="787" customWidth="1"/>
    <col min="1808" max="1810" width="11.453125" style="787"/>
    <col min="1811" max="1811" width="14.1796875" style="787" customWidth="1"/>
    <col min="1812" max="2048" width="11.453125" style="787"/>
    <col min="2049" max="2049" width="1.54296875" style="787" customWidth="1"/>
    <col min="2050" max="2050" width="13" style="787" customWidth="1"/>
    <col min="2051" max="2051" width="10.1796875" style="787" customWidth="1"/>
    <col min="2052" max="2052" width="9.1796875" style="787" customWidth="1"/>
    <col min="2053" max="2053" width="8.453125" style="787" customWidth="1"/>
    <col min="2054" max="2059" width="12.7265625" style="787" customWidth="1"/>
    <col min="2060" max="2060" width="1.7265625" style="787" customWidth="1"/>
    <col min="2061" max="2061" width="11.453125" style="787"/>
    <col min="2062" max="2062" width="13.54296875" style="787" bestFit="1" customWidth="1"/>
    <col min="2063" max="2063" width="13.54296875" style="787" customWidth="1"/>
    <col min="2064" max="2066" width="11.453125" style="787"/>
    <col min="2067" max="2067" width="14.1796875" style="787" customWidth="1"/>
    <col min="2068" max="2304" width="11.453125" style="787"/>
    <col min="2305" max="2305" width="1.54296875" style="787" customWidth="1"/>
    <col min="2306" max="2306" width="13" style="787" customWidth="1"/>
    <col min="2307" max="2307" width="10.1796875" style="787" customWidth="1"/>
    <col min="2308" max="2308" width="9.1796875" style="787" customWidth="1"/>
    <col min="2309" max="2309" width="8.453125" style="787" customWidth="1"/>
    <col min="2310" max="2315" width="12.7265625" style="787" customWidth="1"/>
    <col min="2316" max="2316" width="1.7265625" style="787" customWidth="1"/>
    <col min="2317" max="2317" width="11.453125" style="787"/>
    <col min="2318" max="2318" width="13.54296875" style="787" bestFit="1" customWidth="1"/>
    <col min="2319" max="2319" width="13.54296875" style="787" customWidth="1"/>
    <col min="2320" max="2322" width="11.453125" style="787"/>
    <col min="2323" max="2323" width="14.1796875" style="787" customWidth="1"/>
    <col min="2324" max="2560" width="11.453125" style="787"/>
    <col min="2561" max="2561" width="1.54296875" style="787" customWidth="1"/>
    <col min="2562" max="2562" width="13" style="787" customWidth="1"/>
    <col min="2563" max="2563" width="10.1796875" style="787" customWidth="1"/>
    <col min="2564" max="2564" width="9.1796875" style="787" customWidth="1"/>
    <col min="2565" max="2565" width="8.453125" style="787" customWidth="1"/>
    <col min="2566" max="2571" width="12.7265625" style="787" customWidth="1"/>
    <col min="2572" max="2572" width="1.7265625" style="787" customWidth="1"/>
    <col min="2573" max="2573" width="11.453125" style="787"/>
    <col min="2574" max="2574" width="13.54296875" style="787" bestFit="1" customWidth="1"/>
    <col min="2575" max="2575" width="13.54296875" style="787" customWidth="1"/>
    <col min="2576" max="2578" width="11.453125" style="787"/>
    <col min="2579" max="2579" width="14.1796875" style="787" customWidth="1"/>
    <col min="2580" max="2816" width="11.453125" style="787"/>
    <col min="2817" max="2817" width="1.54296875" style="787" customWidth="1"/>
    <col min="2818" max="2818" width="13" style="787" customWidth="1"/>
    <col min="2819" max="2819" width="10.1796875" style="787" customWidth="1"/>
    <col min="2820" max="2820" width="9.1796875" style="787" customWidth="1"/>
    <col min="2821" max="2821" width="8.453125" style="787" customWidth="1"/>
    <col min="2822" max="2827" width="12.7265625" style="787" customWidth="1"/>
    <col min="2828" max="2828" width="1.7265625" style="787" customWidth="1"/>
    <col min="2829" max="2829" width="11.453125" style="787"/>
    <col min="2830" max="2830" width="13.54296875" style="787" bestFit="1" customWidth="1"/>
    <col min="2831" max="2831" width="13.54296875" style="787" customWidth="1"/>
    <col min="2832" max="2834" width="11.453125" style="787"/>
    <col min="2835" max="2835" width="14.1796875" style="787" customWidth="1"/>
    <col min="2836" max="3072" width="11.453125" style="787"/>
    <col min="3073" max="3073" width="1.54296875" style="787" customWidth="1"/>
    <col min="3074" max="3074" width="13" style="787" customWidth="1"/>
    <col min="3075" max="3075" width="10.1796875" style="787" customWidth="1"/>
    <col min="3076" max="3076" width="9.1796875" style="787" customWidth="1"/>
    <col min="3077" max="3077" width="8.453125" style="787" customWidth="1"/>
    <col min="3078" max="3083" width="12.7265625" style="787" customWidth="1"/>
    <col min="3084" max="3084" width="1.7265625" style="787" customWidth="1"/>
    <col min="3085" max="3085" width="11.453125" style="787"/>
    <col min="3086" max="3086" width="13.54296875" style="787" bestFit="1" customWidth="1"/>
    <col min="3087" max="3087" width="13.54296875" style="787" customWidth="1"/>
    <col min="3088" max="3090" width="11.453125" style="787"/>
    <col min="3091" max="3091" width="14.1796875" style="787" customWidth="1"/>
    <col min="3092" max="3328" width="11.453125" style="787"/>
    <col min="3329" max="3329" width="1.54296875" style="787" customWidth="1"/>
    <col min="3330" max="3330" width="13" style="787" customWidth="1"/>
    <col min="3331" max="3331" width="10.1796875" style="787" customWidth="1"/>
    <col min="3332" max="3332" width="9.1796875" style="787" customWidth="1"/>
    <col min="3333" max="3333" width="8.453125" style="787" customWidth="1"/>
    <col min="3334" max="3339" width="12.7265625" style="787" customWidth="1"/>
    <col min="3340" max="3340" width="1.7265625" style="787" customWidth="1"/>
    <col min="3341" max="3341" width="11.453125" style="787"/>
    <col min="3342" max="3342" width="13.54296875" style="787" bestFit="1" customWidth="1"/>
    <col min="3343" max="3343" width="13.54296875" style="787" customWidth="1"/>
    <col min="3344" max="3346" width="11.453125" style="787"/>
    <col min="3347" max="3347" width="14.1796875" style="787" customWidth="1"/>
    <col min="3348" max="3584" width="11.453125" style="787"/>
    <col min="3585" max="3585" width="1.54296875" style="787" customWidth="1"/>
    <col min="3586" max="3586" width="13" style="787" customWidth="1"/>
    <col min="3587" max="3587" width="10.1796875" style="787" customWidth="1"/>
    <col min="3588" max="3588" width="9.1796875" style="787" customWidth="1"/>
    <col min="3589" max="3589" width="8.453125" style="787" customWidth="1"/>
    <col min="3590" max="3595" width="12.7265625" style="787" customWidth="1"/>
    <col min="3596" max="3596" width="1.7265625" style="787" customWidth="1"/>
    <col min="3597" max="3597" width="11.453125" style="787"/>
    <col min="3598" max="3598" width="13.54296875" style="787" bestFit="1" customWidth="1"/>
    <col min="3599" max="3599" width="13.54296875" style="787" customWidth="1"/>
    <col min="3600" max="3602" width="11.453125" style="787"/>
    <col min="3603" max="3603" width="14.1796875" style="787" customWidth="1"/>
    <col min="3604" max="3840" width="11.453125" style="787"/>
    <col min="3841" max="3841" width="1.54296875" style="787" customWidth="1"/>
    <col min="3842" max="3842" width="13" style="787" customWidth="1"/>
    <col min="3843" max="3843" width="10.1796875" style="787" customWidth="1"/>
    <col min="3844" max="3844" width="9.1796875" style="787" customWidth="1"/>
    <col min="3845" max="3845" width="8.453125" style="787" customWidth="1"/>
    <col min="3846" max="3851" width="12.7265625" style="787" customWidth="1"/>
    <col min="3852" max="3852" width="1.7265625" style="787" customWidth="1"/>
    <col min="3853" max="3853" width="11.453125" style="787"/>
    <col min="3854" max="3854" width="13.54296875" style="787" bestFit="1" customWidth="1"/>
    <col min="3855" max="3855" width="13.54296875" style="787" customWidth="1"/>
    <col min="3856" max="3858" width="11.453125" style="787"/>
    <col min="3859" max="3859" width="14.1796875" style="787" customWidth="1"/>
    <col min="3860" max="4096" width="11.453125" style="787"/>
    <col min="4097" max="4097" width="1.54296875" style="787" customWidth="1"/>
    <col min="4098" max="4098" width="13" style="787" customWidth="1"/>
    <col min="4099" max="4099" width="10.1796875" style="787" customWidth="1"/>
    <col min="4100" max="4100" width="9.1796875" style="787" customWidth="1"/>
    <col min="4101" max="4101" width="8.453125" style="787" customWidth="1"/>
    <col min="4102" max="4107" width="12.7265625" style="787" customWidth="1"/>
    <col min="4108" max="4108" width="1.7265625" style="787" customWidth="1"/>
    <col min="4109" max="4109" width="11.453125" style="787"/>
    <col min="4110" max="4110" width="13.54296875" style="787" bestFit="1" customWidth="1"/>
    <col min="4111" max="4111" width="13.54296875" style="787" customWidth="1"/>
    <col min="4112" max="4114" width="11.453125" style="787"/>
    <col min="4115" max="4115" width="14.1796875" style="787" customWidth="1"/>
    <col min="4116" max="4352" width="11.453125" style="787"/>
    <col min="4353" max="4353" width="1.54296875" style="787" customWidth="1"/>
    <col min="4354" max="4354" width="13" style="787" customWidth="1"/>
    <col min="4355" max="4355" width="10.1796875" style="787" customWidth="1"/>
    <col min="4356" max="4356" width="9.1796875" style="787" customWidth="1"/>
    <col min="4357" max="4357" width="8.453125" style="787" customWidth="1"/>
    <col min="4358" max="4363" width="12.7265625" style="787" customWidth="1"/>
    <col min="4364" max="4364" width="1.7265625" style="787" customWidth="1"/>
    <col min="4365" max="4365" width="11.453125" style="787"/>
    <col min="4366" max="4366" width="13.54296875" style="787" bestFit="1" customWidth="1"/>
    <col min="4367" max="4367" width="13.54296875" style="787" customWidth="1"/>
    <col min="4368" max="4370" width="11.453125" style="787"/>
    <col min="4371" max="4371" width="14.1796875" style="787" customWidth="1"/>
    <col min="4372" max="4608" width="11.453125" style="787"/>
    <col min="4609" max="4609" width="1.54296875" style="787" customWidth="1"/>
    <col min="4610" max="4610" width="13" style="787" customWidth="1"/>
    <col min="4611" max="4611" width="10.1796875" style="787" customWidth="1"/>
    <col min="4612" max="4612" width="9.1796875" style="787" customWidth="1"/>
    <col min="4613" max="4613" width="8.453125" style="787" customWidth="1"/>
    <col min="4614" max="4619" width="12.7265625" style="787" customWidth="1"/>
    <col min="4620" max="4620" width="1.7265625" style="787" customWidth="1"/>
    <col min="4621" max="4621" width="11.453125" style="787"/>
    <col min="4622" max="4622" width="13.54296875" style="787" bestFit="1" customWidth="1"/>
    <col min="4623" max="4623" width="13.54296875" style="787" customWidth="1"/>
    <col min="4624" max="4626" width="11.453125" style="787"/>
    <col min="4627" max="4627" width="14.1796875" style="787" customWidth="1"/>
    <col min="4628" max="4864" width="11.453125" style="787"/>
    <col min="4865" max="4865" width="1.54296875" style="787" customWidth="1"/>
    <col min="4866" max="4866" width="13" style="787" customWidth="1"/>
    <col min="4867" max="4867" width="10.1796875" style="787" customWidth="1"/>
    <col min="4868" max="4868" width="9.1796875" style="787" customWidth="1"/>
    <col min="4869" max="4869" width="8.453125" style="787" customWidth="1"/>
    <col min="4870" max="4875" width="12.7265625" style="787" customWidth="1"/>
    <col min="4876" max="4876" width="1.7265625" style="787" customWidth="1"/>
    <col min="4877" max="4877" width="11.453125" style="787"/>
    <col min="4878" max="4878" width="13.54296875" style="787" bestFit="1" customWidth="1"/>
    <col min="4879" max="4879" width="13.54296875" style="787" customWidth="1"/>
    <col min="4880" max="4882" width="11.453125" style="787"/>
    <col min="4883" max="4883" width="14.1796875" style="787" customWidth="1"/>
    <col min="4884" max="5120" width="11.453125" style="787"/>
    <col min="5121" max="5121" width="1.54296875" style="787" customWidth="1"/>
    <col min="5122" max="5122" width="13" style="787" customWidth="1"/>
    <col min="5123" max="5123" width="10.1796875" style="787" customWidth="1"/>
    <col min="5124" max="5124" width="9.1796875" style="787" customWidth="1"/>
    <col min="5125" max="5125" width="8.453125" style="787" customWidth="1"/>
    <col min="5126" max="5131" width="12.7265625" style="787" customWidth="1"/>
    <col min="5132" max="5132" width="1.7265625" style="787" customWidth="1"/>
    <col min="5133" max="5133" width="11.453125" style="787"/>
    <col min="5134" max="5134" width="13.54296875" style="787" bestFit="1" customWidth="1"/>
    <col min="5135" max="5135" width="13.54296875" style="787" customWidth="1"/>
    <col min="5136" max="5138" width="11.453125" style="787"/>
    <col min="5139" max="5139" width="14.1796875" style="787" customWidth="1"/>
    <col min="5140" max="5376" width="11.453125" style="787"/>
    <col min="5377" max="5377" width="1.54296875" style="787" customWidth="1"/>
    <col min="5378" max="5378" width="13" style="787" customWidth="1"/>
    <col min="5379" max="5379" width="10.1796875" style="787" customWidth="1"/>
    <col min="5380" max="5380" width="9.1796875" style="787" customWidth="1"/>
    <col min="5381" max="5381" width="8.453125" style="787" customWidth="1"/>
    <col min="5382" max="5387" width="12.7265625" style="787" customWidth="1"/>
    <col min="5388" max="5388" width="1.7265625" style="787" customWidth="1"/>
    <col min="5389" max="5389" width="11.453125" style="787"/>
    <col min="5390" max="5390" width="13.54296875" style="787" bestFit="1" customWidth="1"/>
    <col min="5391" max="5391" width="13.54296875" style="787" customWidth="1"/>
    <col min="5392" max="5394" width="11.453125" style="787"/>
    <col min="5395" max="5395" width="14.1796875" style="787" customWidth="1"/>
    <col min="5396" max="5632" width="11.453125" style="787"/>
    <col min="5633" max="5633" width="1.54296875" style="787" customWidth="1"/>
    <col min="5634" max="5634" width="13" style="787" customWidth="1"/>
    <col min="5635" max="5635" width="10.1796875" style="787" customWidth="1"/>
    <col min="5636" max="5636" width="9.1796875" style="787" customWidth="1"/>
    <col min="5637" max="5637" width="8.453125" style="787" customWidth="1"/>
    <col min="5638" max="5643" width="12.7265625" style="787" customWidth="1"/>
    <col min="5644" max="5644" width="1.7265625" style="787" customWidth="1"/>
    <col min="5645" max="5645" width="11.453125" style="787"/>
    <col min="5646" max="5646" width="13.54296875" style="787" bestFit="1" customWidth="1"/>
    <col min="5647" max="5647" width="13.54296875" style="787" customWidth="1"/>
    <col min="5648" max="5650" width="11.453125" style="787"/>
    <col min="5651" max="5651" width="14.1796875" style="787" customWidth="1"/>
    <col min="5652" max="5888" width="11.453125" style="787"/>
    <col min="5889" max="5889" width="1.54296875" style="787" customWidth="1"/>
    <col min="5890" max="5890" width="13" style="787" customWidth="1"/>
    <col min="5891" max="5891" width="10.1796875" style="787" customWidth="1"/>
    <col min="5892" max="5892" width="9.1796875" style="787" customWidth="1"/>
    <col min="5893" max="5893" width="8.453125" style="787" customWidth="1"/>
    <col min="5894" max="5899" width="12.7265625" style="787" customWidth="1"/>
    <col min="5900" max="5900" width="1.7265625" style="787" customWidth="1"/>
    <col min="5901" max="5901" width="11.453125" style="787"/>
    <col min="5902" max="5902" width="13.54296875" style="787" bestFit="1" customWidth="1"/>
    <col min="5903" max="5903" width="13.54296875" style="787" customWidth="1"/>
    <col min="5904" max="5906" width="11.453125" style="787"/>
    <col min="5907" max="5907" width="14.1796875" style="787" customWidth="1"/>
    <col min="5908" max="6144" width="11.453125" style="787"/>
    <col min="6145" max="6145" width="1.54296875" style="787" customWidth="1"/>
    <col min="6146" max="6146" width="13" style="787" customWidth="1"/>
    <col min="6147" max="6147" width="10.1796875" style="787" customWidth="1"/>
    <col min="6148" max="6148" width="9.1796875" style="787" customWidth="1"/>
    <col min="6149" max="6149" width="8.453125" style="787" customWidth="1"/>
    <col min="6150" max="6155" width="12.7265625" style="787" customWidth="1"/>
    <col min="6156" max="6156" width="1.7265625" style="787" customWidth="1"/>
    <col min="6157" max="6157" width="11.453125" style="787"/>
    <col min="6158" max="6158" width="13.54296875" style="787" bestFit="1" customWidth="1"/>
    <col min="6159" max="6159" width="13.54296875" style="787" customWidth="1"/>
    <col min="6160" max="6162" width="11.453125" style="787"/>
    <col min="6163" max="6163" width="14.1796875" style="787" customWidth="1"/>
    <col min="6164" max="6400" width="11.453125" style="787"/>
    <col min="6401" max="6401" width="1.54296875" style="787" customWidth="1"/>
    <col min="6402" max="6402" width="13" style="787" customWidth="1"/>
    <col min="6403" max="6403" width="10.1796875" style="787" customWidth="1"/>
    <col min="6404" max="6404" width="9.1796875" style="787" customWidth="1"/>
    <col min="6405" max="6405" width="8.453125" style="787" customWidth="1"/>
    <col min="6406" max="6411" width="12.7265625" style="787" customWidth="1"/>
    <col min="6412" max="6412" width="1.7265625" style="787" customWidth="1"/>
    <col min="6413" max="6413" width="11.453125" style="787"/>
    <col min="6414" max="6414" width="13.54296875" style="787" bestFit="1" customWidth="1"/>
    <col min="6415" max="6415" width="13.54296875" style="787" customWidth="1"/>
    <col min="6416" max="6418" width="11.453125" style="787"/>
    <col min="6419" max="6419" width="14.1796875" style="787" customWidth="1"/>
    <col min="6420" max="6656" width="11.453125" style="787"/>
    <col min="6657" max="6657" width="1.54296875" style="787" customWidth="1"/>
    <col min="6658" max="6658" width="13" style="787" customWidth="1"/>
    <col min="6659" max="6659" width="10.1796875" style="787" customWidth="1"/>
    <col min="6660" max="6660" width="9.1796875" style="787" customWidth="1"/>
    <col min="6661" max="6661" width="8.453125" style="787" customWidth="1"/>
    <col min="6662" max="6667" width="12.7265625" style="787" customWidth="1"/>
    <col min="6668" max="6668" width="1.7265625" style="787" customWidth="1"/>
    <col min="6669" max="6669" width="11.453125" style="787"/>
    <col min="6670" max="6670" width="13.54296875" style="787" bestFit="1" customWidth="1"/>
    <col min="6671" max="6671" width="13.54296875" style="787" customWidth="1"/>
    <col min="6672" max="6674" width="11.453125" style="787"/>
    <col min="6675" max="6675" width="14.1796875" style="787" customWidth="1"/>
    <col min="6676" max="6912" width="11.453125" style="787"/>
    <col min="6913" max="6913" width="1.54296875" style="787" customWidth="1"/>
    <col min="6914" max="6914" width="13" style="787" customWidth="1"/>
    <col min="6915" max="6915" width="10.1796875" style="787" customWidth="1"/>
    <col min="6916" max="6916" width="9.1796875" style="787" customWidth="1"/>
    <col min="6917" max="6917" width="8.453125" style="787" customWidth="1"/>
    <col min="6918" max="6923" width="12.7265625" style="787" customWidth="1"/>
    <col min="6924" max="6924" width="1.7265625" style="787" customWidth="1"/>
    <col min="6925" max="6925" width="11.453125" style="787"/>
    <col min="6926" max="6926" width="13.54296875" style="787" bestFit="1" customWidth="1"/>
    <col min="6927" max="6927" width="13.54296875" style="787" customWidth="1"/>
    <col min="6928" max="6930" width="11.453125" style="787"/>
    <col min="6931" max="6931" width="14.1796875" style="787" customWidth="1"/>
    <col min="6932" max="7168" width="11.453125" style="787"/>
    <col min="7169" max="7169" width="1.54296875" style="787" customWidth="1"/>
    <col min="7170" max="7170" width="13" style="787" customWidth="1"/>
    <col min="7171" max="7171" width="10.1796875" style="787" customWidth="1"/>
    <col min="7172" max="7172" width="9.1796875" style="787" customWidth="1"/>
    <col min="7173" max="7173" width="8.453125" style="787" customWidth="1"/>
    <col min="7174" max="7179" width="12.7265625" style="787" customWidth="1"/>
    <col min="7180" max="7180" width="1.7265625" style="787" customWidth="1"/>
    <col min="7181" max="7181" width="11.453125" style="787"/>
    <col min="7182" max="7182" width="13.54296875" style="787" bestFit="1" customWidth="1"/>
    <col min="7183" max="7183" width="13.54296875" style="787" customWidth="1"/>
    <col min="7184" max="7186" width="11.453125" style="787"/>
    <col min="7187" max="7187" width="14.1796875" style="787" customWidth="1"/>
    <col min="7188" max="7424" width="11.453125" style="787"/>
    <col min="7425" max="7425" width="1.54296875" style="787" customWidth="1"/>
    <col min="7426" max="7426" width="13" style="787" customWidth="1"/>
    <col min="7427" max="7427" width="10.1796875" style="787" customWidth="1"/>
    <col min="7428" max="7428" width="9.1796875" style="787" customWidth="1"/>
    <col min="7429" max="7429" width="8.453125" style="787" customWidth="1"/>
    <col min="7430" max="7435" width="12.7265625" style="787" customWidth="1"/>
    <col min="7436" max="7436" width="1.7265625" style="787" customWidth="1"/>
    <col min="7437" max="7437" width="11.453125" style="787"/>
    <col min="7438" max="7438" width="13.54296875" style="787" bestFit="1" customWidth="1"/>
    <col min="7439" max="7439" width="13.54296875" style="787" customWidth="1"/>
    <col min="7440" max="7442" width="11.453125" style="787"/>
    <col min="7443" max="7443" width="14.1796875" style="787" customWidth="1"/>
    <col min="7444" max="7680" width="11.453125" style="787"/>
    <col min="7681" max="7681" width="1.54296875" style="787" customWidth="1"/>
    <col min="7682" max="7682" width="13" style="787" customWidth="1"/>
    <col min="7683" max="7683" width="10.1796875" style="787" customWidth="1"/>
    <col min="7684" max="7684" width="9.1796875" style="787" customWidth="1"/>
    <col min="7685" max="7685" width="8.453125" style="787" customWidth="1"/>
    <col min="7686" max="7691" width="12.7265625" style="787" customWidth="1"/>
    <col min="7692" max="7692" width="1.7265625" style="787" customWidth="1"/>
    <col min="7693" max="7693" width="11.453125" style="787"/>
    <col min="7694" max="7694" width="13.54296875" style="787" bestFit="1" customWidth="1"/>
    <col min="7695" max="7695" width="13.54296875" style="787" customWidth="1"/>
    <col min="7696" max="7698" width="11.453125" style="787"/>
    <col min="7699" max="7699" width="14.1796875" style="787" customWidth="1"/>
    <col min="7700" max="7936" width="11.453125" style="787"/>
    <col min="7937" max="7937" width="1.54296875" style="787" customWidth="1"/>
    <col min="7938" max="7938" width="13" style="787" customWidth="1"/>
    <col min="7939" max="7939" width="10.1796875" style="787" customWidth="1"/>
    <col min="7940" max="7940" width="9.1796875" style="787" customWidth="1"/>
    <col min="7941" max="7941" width="8.453125" style="787" customWidth="1"/>
    <col min="7942" max="7947" width="12.7265625" style="787" customWidth="1"/>
    <col min="7948" max="7948" width="1.7265625" style="787" customWidth="1"/>
    <col min="7949" max="7949" width="11.453125" style="787"/>
    <col min="7950" max="7950" width="13.54296875" style="787" bestFit="1" customWidth="1"/>
    <col min="7951" max="7951" width="13.54296875" style="787" customWidth="1"/>
    <col min="7952" max="7954" width="11.453125" style="787"/>
    <col min="7955" max="7955" width="14.1796875" style="787" customWidth="1"/>
    <col min="7956" max="8192" width="11.453125" style="787"/>
    <col min="8193" max="8193" width="1.54296875" style="787" customWidth="1"/>
    <col min="8194" max="8194" width="13" style="787" customWidth="1"/>
    <col min="8195" max="8195" width="10.1796875" style="787" customWidth="1"/>
    <col min="8196" max="8196" width="9.1796875" style="787" customWidth="1"/>
    <col min="8197" max="8197" width="8.453125" style="787" customWidth="1"/>
    <col min="8198" max="8203" width="12.7265625" style="787" customWidth="1"/>
    <col min="8204" max="8204" width="1.7265625" style="787" customWidth="1"/>
    <col min="8205" max="8205" width="11.453125" style="787"/>
    <col min="8206" max="8206" width="13.54296875" style="787" bestFit="1" customWidth="1"/>
    <col min="8207" max="8207" width="13.54296875" style="787" customWidth="1"/>
    <col min="8208" max="8210" width="11.453125" style="787"/>
    <col min="8211" max="8211" width="14.1796875" style="787" customWidth="1"/>
    <col min="8212" max="8448" width="11.453125" style="787"/>
    <col min="8449" max="8449" width="1.54296875" style="787" customWidth="1"/>
    <col min="8450" max="8450" width="13" style="787" customWidth="1"/>
    <col min="8451" max="8451" width="10.1796875" style="787" customWidth="1"/>
    <col min="8452" max="8452" width="9.1796875" style="787" customWidth="1"/>
    <col min="8453" max="8453" width="8.453125" style="787" customWidth="1"/>
    <col min="8454" max="8459" width="12.7265625" style="787" customWidth="1"/>
    <col min="8460" max="8460" width="1.7265625" style="787" customWidth="1"/>
    <col min="8461" max="8461" width="11.453125" style="787"/>
    <col min="8462" max="8462" width="13.54296875" style="787" bestFit="1" customWidth="1"/>
    <col min="8463" max="8463" width="13.54296875" style="787" customWidth="1"/>
    <col min="8464" max="8466" width="11.453125" style="787"/>
    <col min="8467" max="8467" width="14.1796875" style="787" customWidth="1"/>
    <col min="8468" max="8704" width="11.453125" style="787"/>
    <col min="8705" max="8705" width="1.54296875" style="787" customWidth="1"/>
    <col min="8706" max="8706" width="13" style="787" customWidth="1"/>
    <col min="8707" max="8707" width="10.1796875" style="787" customWidth="1"/>
    <col min="8708" max="8708" width="9.1796875" style="787" customWidth="1"/>
    <col min="8709" max="8709" width="8.453125" style="787" customWidth="1"/>
    <col min="8710" max="8715" width="12.7265625" style="787" customWidth="1"/>
    <col min="8716" max="8716" width="1.7265625" style="787" customWidth="1"/>
    <col min="8717" max="8717" width="11.453125" style="787"/>
    <col min="8718" max="8718" width="13.54296875" style="787" bestFit="1" customWidth="1"/>
    <col min="8719" max="8719" width="13.54296875" style="787" customWidth="1"/>
    <col min="8720" max="8722" width="11.453125" style="787"/>
    <col min="8723" max="8723" width="14.1796875" style="787" customWidth="1"/>
    <col min="8724" max="8960" width="11.453125" style="787"/>
    <col min="8961" max="8961" width="1.54296875" style="787" customWidth="1"/>
    <col min="8962" max="8962" width="13" style="787" customWidth="1"/>
    <col min="8963" max="8963" width="10.1796875" style="787" customWidth="1"/>
    <col min="8964" max="8964" width="9.1796875" style="787" customWidth="1"/>
    <col min="8965" max="8965" width="8.453125" style="787" customWidth="1"/>
    <col min="8966" max="8971" width="12.7265625" style="787" customWidth="1"/>
    <col min="8972" max="8972" width="1.7265625" style="787" customWidth="1"/>
    <col min="8973" max="8973" width="11.453125" style="787"/>
    <col min="8974" max="8974" width="13.54296875" style="787" bestFit="1" customWidth="1"/>
    <col min="8975" max="8975" width="13.54296875" style="787" customWidth="1"/>
    <col min="8976" max="8978" width="11.453125" style="787"/>
    <col min="8979" max="8979" width="14.1796875" style="787" customWidth="1"/>
    <col min="8980" max="9216" width="11.453125" style="787"/>
    <col min="9217" max="9217" width="1.54296875" style="787" customWidth="1"/>
    <col min="9218" max="9218" width="13" style="787" customWidth="1"/>
    <col min="9219" max="9219" width="10.1796875" style="787" customWidth="1"/>
    <col min="9220" max="9220" width="9.1796875" style="787" customWidth="1"/>
    <col min="9221" max="9221" width="8.453125" style="787" customWidth="1"/>
    <col min="9222" max="9227" width="12.7265625" style="787" customWidth="1"/>
    <col min="9228" max="9228" width="1.7265625" style="787" customWidth="1"/>
    <col min="9229" max="9229" width="11.453125" style="787"/>
    <col min="9230" max="9230" width="13.54296875" style="787" bestFit="1" customWidth="1"/>
    <col min="9231" max="9231" width="13.54296875" style="787" customWidth="1"/>
    <col min="9232" max="9234" width="11.453125" style="787"/>
    <col min="9235" max="9235" width="14.1796875" style="787" customWidth="1"/>
    <col min="9236" max="9472" width="11.453125" style="787"/>
    <col min="9473" max="9473" width="1.54296875" style="787" customWidth="1"/>
    <col min="9474" max="9474" width="13" style="787" customWidth="1"/>
    <col min="9475" max="9475" width="10.1796875" style="787" customWidth="1"/>
    <col min="9476" max="9476" width="9.1796875" style="787" customWidth="1"/>
    <col min="9477" max="9477" width="8.453125" style="787" customWidth="1"/>
    <col min="9478" max="9483" width="12.7265625" style="787" customWidth="1"/>
    <col min="9484" max="9484" width="1.7265625" style="787" customWidth="1"/>
    <col min="9485" max="9485" width="11.453125" style="787"/>
    <col min="9486" max="9486" width="13.54296875" style="787" bestFit="1" customWidth="1"/>
    <col min="9487" max="9487" width="13.54296875" style="787" customWidth="1"/>
    <col min="9488" max="9490" width="11.453125" style="787"/>
    <col min="9491" max="9491" width="14.1796875" style="787" customWidth="1"/>
    <col min="9492" max="9728" width="11.453125" style="787"/>
    <col min="9729" max="9729" width="1.54296875" style="787" customWidth="1"/>
    <col min="9730" max="9730" width="13" style="787" customWidth="1"/>
    <col min="9731" max="9731" width="10.1796875" style="787" customWidth="1"/>
    <col min="9732" max="9732" width="9.1796875" style="787" customWidth="1"/>
    <col min="9733" max="9733" width="8.453125" style="787" customWidth="1"/>
    <col min="9734" max="9739" width="12.7265625" style="787" customWidth="1"/>
    <col min="9740" max="9740" width="1.7265625" style="787" customWidth="1"/>
    <col min="9741" max="9741" width="11.453125" style="787"/>
    <col min="9742" max="9742" width="13.54296875" style="787" bestFit="1" customWidth="1"/>
    <col min="9743" max="9743" width="13.54296875" style="787" customWidth="1"/>
    <col min="9744" max="9746" width="11.453125" style="787"/>
    <col min="9747" max="9747" width="14.1796875" style="787" customWidth="1"/>
    <col min="9748" max="9984" width="11.453125" style="787"/>
    <col min="9985" max="9985" width="1.54296875" style="787" customWidth="1"/>
    <col min="9986" max="9986" width="13" style="787" customWidth="1"/>
    <col min="9987" max="9987" width="10.1796875" style="787" customWidth="1"/>
    <col min="9988" max="9988" width="9.1796875" style="787" customWidth="1"/>
    <col min="9989" max="9989" width="8.453125" style="787" customWidth="1"/>
    <col min="9990" max="9995" width="12.7265625" style="787" customWidth="1"/>
    <col min="9996" max="9996" width="1.7265625" style="787" customWidth="1"/>
    <col min="9997" max="9997" width="11.453125" style="787"/>
    <col min="9998" max="9998" width="13.54296875" style="787" bestFit="1" customWidth="1"/>
    <col min="9999" max="9999" width="13.54296875" style="787" customWidth="1"/>
    <col min="10000" max="10002" width="11.453125" style="787"/>
    <col min="10003" max="10003" width="14.1796875" style="787" customWidth="1"/>
    <col min="10004" max="10240" width="11.453125" style="787"/>
    <col min="10241" max="10241" width="1.54296875" style="787" customWidth="1"/>
    <col min="10242" max="10242" width="13" style="787" customWidth="1"/>
    <col min="10243" max="10243" width="10.1796875" style="787" customWidth="1"/>
    <col min="10244" max="10244" width="9.1796875" style="787" customWidth="1"/>
    <col min="10245" max="10245" width="8.453125" style="787" customWidth="1"/>
    <col min="10246" max="10251" width="12.7265625" style="787" customWidth="1"/>
    <col min="10252" max="10252" width="1.7265625" style="787" customWidth="1"/>
    <col min="10253" max="10253" width="11.453125" style="787"/>
    <col min="10254" max="10254" width="13.54296875" style="787" bestFit="1" customWidth="1"/>
    <col min="10255" max="10255" width="13.54296875" style="787" customWidth="1"/>
    <col min="10256" max="10258" width="11.453125" style="787"/>
    <col min="10259" max="10259" width="14.1796875" style="787" customWidth="1"/>
    <col min="10260" max="10496" width="11.453125" style="787"/>
    <col min="10497" max="10497" width="1.54296875" style="787" customWidth="1"/>
    <col min="10498" max="10498" width="13" style="787" customWidth="1"/>
    <col min="10499" max="10499" width="10.1796875" style="787" customWidth="1"/>
    <col min="10500" max="10500" width="9.1796875" style="787" customWidth="1"/>
    <col min="10501" max="10501" width="8.453125" style="787" customWidth="1"/>
    <col min="10502" max="10507" width="12.7265625" style="787" customWidth="1"/>
    <col min="10508" max="10508" width="1.7265625" style="787" customWidth="1"/>
    <col min="10509" max="10509" width="11.453125" style="787"/>
    <col min="10510" max="10510" width="13.54296875" style="787" bestFit="1" customWidth="1"/>
    <col min="10511" max="10511" width="13.54296875" style="787" customWidth="1"/>
    <col min="10512" max="10514" width="11.453125" style="787"/>
    <col min="10515" max="10515" width="14.1796875" style="787" customWidth="1"/>
    <col min="10516" max="10752" width="11.453125" style="787"/>
    <col min="10753" max="10753" width="1.54296875" style="787" customWidth="1"/>
    <col min="10754" max="10754" width="13" style="787" customWidth="1"/>
    <col min="10755" max="10755" width="10.1796875" style="787" customWidth="1"/>
    <col min="10756" max="10756" width="9.1796875" style="787" customWidth="1"/>
    <col min="10757" max="10757" width="8.453125" style="787" customWidth="1"/>
    <col min="10758" max="10763" width="12.7265625" style="787" customWidth="1"/>
    <col min="10764" max="10764" width="1.7265625" style="787" customWidth="1"/>
    <col min="10765" max="10765" width="11.453125" style="787"/>
    <col min="10766" max="10766" width="13.54296875" style="787" bestFit="1" customWidth="1"/>
    <col min="10767" max="10767" width="13.54296875" style="787" customWidth="1"/>
    <col min="10768" max="10770" width="11.453125" style="787"/>
    <col min="10771" max="10771" width="14.1796875" style="787" customWidth="1"/>
    <col min="10772" max="11008" width="11.453125" style="787"/>
    <col min="11009" max="11009" width="1.54296875" style="787" customWidth="1"/>
    <col min="11010" max="11010" width="13" style="787" customWidth="1"/>
    <col min="11011" max="11011" width="10.1796875" style="787" customWidth="1"/>
    <col min="11012" max="11012" width="9.1796875" style="787" customWidth="1"/>
    <col min="11013" max="11013" width="8.453125" style="787" customWidth="1"/>
    <col min="11014" max="11019" width="12.7265625" style="787" customWidth="1"/>
    <col min="11020" max="11020" width="1.7265625" style="787" customWidth="1"/>
    <col min="11021" max="11021" width="11.453125" style="787"/>
    <col min="11022" max="11022" width="13.54296875" style="787" bestFit="1" customWidth="1"/>
    <col min="11023" max="11023" width="13.54296875" style="787" customWidth="1"/>
    <col min="11024" max="11026" width="11.453125" style="787"/>
    <col min="11027" max="11027" width="14.1796875" style="787" customWidth="1"/>
    <col min="11028" max="11264" width="11.453125" style="787"/>
    <col min="11265" max="11265" width="1.54296875" style="787" customWidth="1"/>
    <col min="11266" max="11266" width="13" style="787" customWidth="1"/>
    <col min="11267" max="11267" width="10.1796875" style="787" customWidth="1"/>
    <col min="11268" max="11268" width="9.1796875" style="787" customWidth="1"/>
    <col min="11269" max="11269" width="8.453125" style="787" customWidth="1"/>
    <col min="11270" max="11275" width="12.7265625" style="787" customWidth="1"/>
    <col min="11276" max="11276" width="1.7265625" style="787" customWidth="1"/>
    <col min="11277" max="11277" width="11.453125" style="787"/>
    <col min="11278" max="11278" width="13.54296875" style="787" bestFit="1" customWidth="1"/>
    <col min="11279" max="11279" width="13.54296875" style="787" customWidth="1"/>
    <col min="11280" max="11282" width="11.453125" style="787"/>
    <col min="11283" max="11283" width="14.1796875" style="787" customWidth="1"/>
    <col min="11284" max="11520" width="11.453125" style="787"/>
    <col min="11521" max="11521" width="1.54296875" style="787" customWidth="1"/>
    <col min="11522" max="11522" width="13" style="787" customWidth="1"/>
    <col min="11523" max="11523" width="10.1796875" style="787" customWidth="1"/>
    <col min="11524" max="11524" width="9.1796875" style="787" customWidth="1"/>
    <col min="11525" max="11525" width="8.453125" style="787" customWidth="1"/>
    <col min="11526" max="11531" width="12.7265625" style="787" customWidth="1"/>
    <col min="11532" max="11532" width="1.7265625" style="787" customWidth="1"/>
    <col min="11533" max="11533" width="11.453125" style="787"/>
    <col min="11534" max="11534" width="13.54296875" style="787" bestFit="1" customWidth="1"/>
    <col min="11535" max="11535" width="13.54296875" style="787" customWidth="1"/>
    <col min="11536" max="11538" width="11.453125" style="787"/>
    <col min="11539" max="11539" width="14.1796875" style="787" customWidth="1"/>
    <col min="11540" max="11776" width="11.453125" style="787"/>
    <col min="11777" max="11777" width="1.54296875" style="787" customWidth="1"/>
    <col min="11778" max="11778" width="13" style="787" customWidth="1"/>
    <col min="11779" max="11779" width="10.1796875" style="787" customWidth="1"/>
    <col min="11780" max="11780" width="9.1796875" style="787" customWidth="1"/>
    <col min="11781" max="11781" width="8.453125" style="787" customWidth="1"/>
    <col min="11782" max="11787" width="12.7265625" style="787" customWidth="1"/>
    <col min="11788" max="11788" width="1.7265625" style="787" customWidth="1"/>
    <col min="11789" max="11789" width="11.453125" style="787"/>
    <col min="11790" max="11790" width="13.54296875" style="787" bestFit="1" customWidth="1"/>
    <col min="11791" max="11791" width="13.54296875" style="787" customWidth="1"/>
    <col min="11792" max="11794" width="11.453125" style="787"/>
    <col min="11795" max="11795" width="14.1796875" style="787" customWidth="1"/>
    <col min="11796" max="12032" width="11.453125" style="787"/>
    <col min="12033" max="12033" width="1.54296875" style="787" customWidth="1"/>
    <col min="12034" max="12034" width="13" style="787" customWidth="1"/>
    <col min="12035" max="12035" width="10.1796875" style="787" customWidth="1"/>
    <col min="12036" max="12036" width="9.1796875" style="787" customWidth="1"/>
    <col min="12037" max="12037" width="8.453125" style="787" customWidth="1"/>
    <col min="12038" max="12043" width="12.7265625" style="787" customWidth="1"/>
    <col min="12044" max="12044" width="1.7265625" style="787" customWidth="1"/>
    <col min="12045" max="12045" width="11.453125" style="787"/>
    <col min="12046" max="12046" width="13.54296875" style="787" bestFit="1" customWidth="1"/>
    <col min="12047" max="12047" width="13.54296875" style="787" customWidth="1"/>
    <col min="12048" max="12050" width="11.453125" style="787"/>
    <col min="12051" max="12051" width="14.1796875" style="787" customWidth="1"/>
    <col min="12052" max="12288" width="11.453125" style="787"/>
    <col min="12289" max="12289" width="1.54296875" style="787" customWidth="1"/>
    <col min="12290" max="12290" width="13" style="787" customWidth="1"/>
    <col min="12291" max="12291" width="10.1796875" style="787" customWidth="1"/>
    <col min="12292" max="12292" width="9.1796875" style="787" customWidth="1"/>
    <col min="12293" max="12293" width="8.453125" style="787" customWidth="1"/>
    <col min="12294" max="12299" width="12.7265625" style="787" customWidth="1"/>
    <col min="12300" max="12300" width="1.7265625" style="787" customWidth="1"/>
    <col min="12301" max="12301" width="11.453125" style="787"/>
    <col min="12302" max="12302" width="13.54296875" style="787" bestFit="1" customWidth="1"/>
    <col min="12303" max="12303" width="13.54296875" style="787" customWidth="1"/>
    <col min="12304" max="12306" width="11.453125" style="787"/>
    <col min="12307" max="12307" width="14.1796875" style="787" customWidth="1"/>
    <col min="12308" max="12544" width="11.453125" style="787"/>
    <col min="12545" max="12545" width="1.54296875" style="787" customWidth="1"/>
    <col min="12546" max="12546" width="13" style="787" customWidth="1"/>
    <col min="12547" max="12547" width="10.1796875" style="787" customWidth="1"/>
    <col min="12548" max="12548" width="9.1796875" style="787" customWidth="1"/>
    <col min="12549" max="12549" width="8.453125" style="787" customWidth="1"/>
    <col min="12550" max="12555" width="12.7265625" style="787" customWidth="1"/>
    <col min="12556" max="12556" width="1.7265625" style="787" customWidth="1"/>
    <col min="12557" max="12557" width="11.453125" style="787"/>
    <col min="12558" max="12558" width="13.54296875" style="787" bestFit="1" customWidth="1"/>
    <col min="12559" max="12559" width="13.54296875" style="787" customWidth="1"/>
    <col min="12560" max="12562" width="11.453125" style="787"/>
    <col min="12563" max="12563" width="14.1796875" style="787" customWidth="1"/>
    <col min="12564" max="12800" width="11.453125" style="787"/>
    <col min="12801" max="12801" width="1.54296875" style="787" customWidth="1"/>
    <col min="12802" max="12802" width="13" style="787" customWidth="1"/>
    <col min="12803" max="12803" width="10.1796875" style="787" customWidth="1"/>
    <col min="12804" max="12804" width="9.1796875" style="787" customWidth="1"/>
    <col min="12805" max="12805" width="8.453125" style="787" customWidth="1"/>
    <col min="12806" max="12811" width="12.7265625" style="787" customWidth="1"/>
    <col min="12812" max="12812" width="1.7265625" style="787" customWidth="1"/>
    <col min="12813" max="12813" width="11.453125" style="787"/>
    <col min="12814" max="12814" width="13.54296875" style="787" bestFit="1" customWidth="1"/>
    <col min="12815" max="12815" width="13.54296875" style="787" customWidth="1"/>
    <col min="12816" max="12818" width="11.453125" style="787"/>
    <col min="12819" max="12819" width="14.1796875" style="787" customWidth="1"/>
    <col min="12820" max="13056" width="11.453125" style="787"/>
    <col min="13057" max="13057" width="1.54296875" style="787" customWidth="1"/>
    <col min="13058" max="13058" width="13" style="787" customWidth="1"/>
    <col min="13059" max="13059" width="10.1796875" style="787" customWidth="1"/>
    <col min="13060" max="13060" width="9.1796875" style="787" customWidth="1"/>
    <col min="13061" max="13061" width="8.453125" style="787" customWidth="1"/>
    <col min="13062" max="13067" width="12.7265625" style="787" customWidth="1"/>
    <col min="13068" max="13068" width="1.7265625" style="787" customWidth="1"/>
    <col min="13069" max="13069" width="11.453125" style="787"/>
    <col min="13070" max="13070" width="13.54296875" style="787" bestFit="1" customWidth="1"/>
    <col min="13071" max="13071" width="13.54296875" style="787" customWidth="1"/>
    <col min="13072" max="13074" width="11.453125" style="787"/>
    <col min="13075" max="13075" width="14.1796875" style="787" customWidth="1"/>
    <col min="13076" max="13312" width="11.453125" style="787"/>
    <col min="13313" max="13313" width="1.54296875" style="787" customWidth="1"/>
    <col min="13314" max="13314" width="13" style="787" customWidth="1"/>
    <col min="13315" max="13315" width="10.1796875" style="787" customWidth="1"/>
    <col min="13316" max="13316" width="9.1796875" style="787" customWidth="1"/>
    <col min="13317" max="13317" width="8.453125" style="787" customWidth="1"/>
    <col min="13318" max="13323" width="12.7265625" style="787" customWidth="1"/>
    <col min="13324" max="13324" width="1.7265625" style="787" customWidth="1"/>
    <col min="13325" max="13325" width="11.453125" style="787"/>
    <col min="13326" max="13326" width="13.54296875" style="787" bestFit="1" customWidth="1"/>
    <col min="13327" max="13327" width="13.54296875" style="787" customWidth="1"/>
    <col min="13328" max="13330" width="11.453125" style="787"/>
    <col min="13331" max="13331" width="14.1796875" style="787" customWidth="1"/>
    <col min="13332" max="13568" width="11.453125" style="787"/>
    <col min="13569" max="13569" width="1.54296875" style="787" customWidth="1"/>
    <col min="13570" max="13570" width="13" style="787" customWidth="1"/>
    <col min="13571" max="13571" width="10.1796875" style="787" customWidth="1"/>
    <col min="13572" max="13572" width="9.1796875" style="787" customWidth="1"/>
    <col min="13573" max="13573" width="8.453125" style="787" customWidth="1"/>
    <col min="13574" max="13579" width="12.7265625" style="787" customWidth="1"/>
    <col min="13580" max="13580" width="1.7265625" style="787" customWidth="1"/>
    <col min="13581" max="13581" width="11.453125" style="787"/>
    <col min="13582" max="13582" width="13.54296875" style="787" bestFit="1" customWidth="1"/>
    <col min="13583" max="13583" width="13.54296875" style="787" customWidth="1"/>
    <col min="13584" max="13586" width="11.453125" style="787"/>
    <col min="13587" max="13587" width="14.1796875" style="787" customWidth="1"/>
    <col min="13588" max="13824" width="11.453125" style="787"/>
    <col min="13825" max="13825" width="1.54296875" style="787" customWidth="1"/>
    <col min="13826" max="13826" width="13" style="787" customWidth="1"/>
    <col min="13827" max="13827" width="10.1796875" style="787" customWidth="1"/>
    <col min="13828" max="13828" width="9.1796875" style="787" customWidth="1"/>
    <col min="13829" max="13829" width="8.453125" style="787" customWidth="1"/>
    <col min="13830" max="13835" width="12.7265625" style="787" customWidth="1"/>
    <col min="13836" max="13836" width="1.7265625" style="787" customWidth="1"/>
    <col min="13837" max="13837" width="11.453125" style="787"/>
    <col min="13838" max="13838" width="13.54296875" style="787" bestFit="1" customWidth="1"/>
    <col min="13839" max="13839" width="13.54296875" style="787" customWidth="1"/>
    <col min="13840" max="13842" width="11.453125" style="787"/>
    <col min="13843" max="13843" width="14.1796875" style="787" customWidth="1"/>
    <col min="13844" max="14080" width="11.453125" style="787"/>
    <col min="14081" max="14081" width="1.54296875" style="787" customWidth="1"/>
    <col min="14082" max="14082" width="13" style="787" customWidth="1"/>
    <col min="14083" max="14083" width="10.1796875" style="787" customWidth="1"/>
    <col min="14084" max="14084" width="9.1796875" style="787" customWidth="1"/>
    <col min="14085" max="14085" width="8.453125" style="787" customWidth="1"/>
    <col min="14086" max="14091" width="12.7265625" style="787" customWidth="1"/>
    <col min="14092" max="14092" width="1.7265625" style="787" customWidth="1"/>
    <col min="14093" max="14093" width="11.453125" style="787"/>
    <col min="14094" max="14094" width="13.54296875" style="787" bestFit="1" customWidth="1"/>
    <col min="14095" max="14095" width="13.54296875" style="787" customWidth="1"/>
    <col min="14096" max="14098" width="11.453125" style="787"/>
    <col min="14099" max="14099" width="14.1796875" style="787" customWidth="1"/>
    <col min="14100" max="14336" width="11.453125" style="787"/>
    <col min="14337" max="14337" width="1.54296875" style="787" customWidth="1"/>
    <col min="14338" max="14338" width="13" style="787" customWidth="1"/>
    <col min="14339" max="14339" width="10.1796875" style="787" customWidth="1"/>
    <col min="14340" max="14340" width="9.1796875" style="787" customWidth="1"/>
    <col min="14341" max="14341" width="8.453125" style="787" customWidth="1"/>
    <col min="14342" max="14347" width="12.7265625" style="787" customWidth="1"/>
    <col min="14348" max="14348" width="1.7265625" style="787" customWidth="1"/>
    <col min="14349" max="14349" width="11.453125" style="787"/>
    <col min="14350" max="14350" width="13.54296875" style="787" bestFit="1" customWidth="1"/>
    <col min="14351" max="14351" width="13.54296875" style="787" customWidth="1"/>
    <col min="14352" max="14354" width="11.453125" style="787"/>
    <col min="14355" max="14355" width="14.1796875" style="787" customWidth="1"/>
    <col min="14356" max="14592" width="11.453125" style="787"/>
    <col min="14593" max="14593" width="1.54296875" style="787" customWidth="1"/>
    <col min="14594" max="14594" width="13" style="787" customWidth="1"/>
    <col min="14595" max="14595" width="10.1796875" style="787" customWidth="1"/>
    <col min="14596" max="14596" width="9.1796875" style="787" customWidth="1"/>
    <col min="14597" max="14597" width="8.453125" style="787" customWidth="1"/>
    <col min="14598" max="14603" width="12.7265625" style="787" customWidth="1"/>
    <col min="14604" max="14604" width="1.7265625" style="787" customWidth="1"/>
    <col min="14605" max="14605" width="11.453125" style="787"/>
    <col min="14606" max="14606" width="13.54296875" style="787" bestFit="1" customWidth="1"/>
    <col min="14607" max="14607" width="13.54296875" style="787" customWidth="1"/>
    <col min="14608" max="14610" width="11.453125" style="787"/>
    <col min="14611" max="14611" width="14.1796875" style="787" customWidth="1"/>
    <col min="14612" max="14848" width="11.453125" style="787"/>
    <col min="14849" max="14849" width="1.54296875" style="787" customWidth="1"/>
    <col min="14850" max="14850" width="13" style="787" customWidth="1"/>
    <col min="14851" max="14851" width="10.1796875" style="787" customWidth="1"/>
    <col min="14852" max="14852" width="9.1796875" style="787" customWidth="1"/>
    <col min="14853" max="14853" width="8.453125" style="787" customWidth="1"/>
    <col min="14854" max="14859" width="12.7265625" style="787" customWidth="1"/>
    <col min="14860" max="14860" width="1.7265625" style="787" customWidth="1"/>
    <col min="14861" max="14861" width="11.453125" style="787"/>
    <col min="14862" max="14862" width="13.54296875" style="787" bestFit="1" customWidth="1"/>
    <col min="14863" max="14863" width="13.54296875" style="787" customWidth="1"/>
    <col min="14864" max="14866" width="11.453125" style="787"/>
    <col min="14867" max="14867" width="14.1796875" style="787" customWidth="1"/>
    <col min="14868" max="15104" width="11.453125" style="787"/>
    <col min="15105" max="15105" width="1.54296875" style="787" customWidth="1"/>
    <col min="15106" max="15106" width="13" style="787" customWidth="1"/>
    <col min="15107" max="15107" width="10.1796875" style="787" customWidth="1"/>
    <col min="15108" max="15108" width="9.1796875" style="787" customWidth="1"/>
    <col min="15109" max="15109" width="8.453125" style="787" customWidth="1"/>
    <col min="15110" max="15115" width="12.7265625" style="787" customWidth="1"/>
    <col min="15116" max="15116" width="1.7265625" style="787" customWidth="1"/>
    <col min="15117" max="15117" width="11.453125" style="787"/>
    <col min="15118" max="15118" width="13.54296875" style="787" bestFit="1" customWidth="1"/>
    <col min="15119" max="15119" width="13.54296875" style="787" customWidth="1"/>
    <col min="15120" max="15122" width="11.453125" style="787"/>
    <col min="15123" max="15123" width="14.1796875" style="787" customWidth="1"/>
    <col min="15124" max="15360" width="11.453125" style="787"/>
    <col min="15361" max="15361" width="1.54296875" style="787" customWidth="1"/>
    <col min="15362" max="15362" width="13" style="787" customWidth="1"/>
    <col min="15363" max="15363" width="10.1796875" style="787" customWidth="1"/>
    <col min="15364" max="15364" width="9.1796875" style="787" customWidth="1"/>
    <col min="15365" max="15365" width="8.453125" style="787" customWidth="1"/>
    <col min="15366" max="15371" width="12.7265625" style="787" customWidth="1"/>
    <col min="15372" max="15372" width="1.7265625" style="787" customWidth="1"/>
    <col min="15373" max="15373" width="11.453125" style="787"/>
    <col min="15374" max="15374" width="13.54296875" style="787" bestFit="1" customWidth="1"/>
    <col min="15375" max="15375" width="13.54296875" style="787" customWidth="1"/>
    <col min="15376" max="15378" width="11.453125" style="787"/>
    <col min="15379" max="15379" width="14.1796875" style="787" customWidth="1"/>
    <col min="15380" max="15616" width="11.453125" style="787"/>
    <col min="15617" max="15617" width="1.54296875" style="787" customWidth="1"/>
    <col min="15618" max="15618" width="13" style="787" customWidth="1"/>
    <col min="15619" max="15619" width="10.1796875" style="787" customWidth="1"/>
    <col min="15620" max="15620" width="9.1796875" style="787" customWidth="1"/>
    <col min="15621" max="15621" width="8.453125" style="787" customWidth="1"/>
    <col min="15622" max="15627" width="12.7265625" style="787" customWidth="1"/>
    <col min="15628" max="15628" width="1.7265625" style="787" customWidth="1"/>
    <col min="15629" max="15629" width="11.453125" style="787"/>
    <col min="15630" max="15630" width="13.54296875" style="787" bestFit="1" customWidth="1"/>
    <col min="15631" max="15631" width="13.54296875" style="787" customWidth="1"/>
    <col min="15632" max="15634" width="11.453125" style="787"/>
    <col min="15635" max="15635" width="14.1796875" style="787" customWidth="1"/>
    <col min="15636" max="15872" width="11.453125" style="787"/>
    <col min="15873" max="15873" width="1.54296875" style="787" customWidth="1"/>
    <col min="15874" max="15874" width="13" style="787" customWidth="1"/>
    <col min="15875" max="15875" width="10.1796875" style="787" customWidth="1"/>
    <col min="15876" max="15876" width="9.1796875" style="787" customWidth="1"/>
    <col min="15877" max="15877" width="8.453125" style="787" customWidth="1"/>
    <col min="15878" max="15883" width="12.7265625" style="787" customWidth="1"/>
    <col min="15884" max="15884" width="1.7265625" style="787" customWidth="1"/>
    <col min="15885" max="15885" width="11.453125" style="787"/>
    <col min="15886" max="15886" width="13.54296875" style="787" bestFit="1" customWidth="1"/>
    <col min="15887" max="15887" width="13.54296875" style="787" customWidth="1"/>
    <col min="15888" max="15890" width="11.453125" style="787"/>
    <col min="15891" max="15891" width="14.1796875" style="787" customWidth="1"/>
    <col min="15892" max="16128" width="11.453125" style="787"/>
    <col min="16129" max="16129" width="1.54296875" style="787" customWidth="1"/>
    <col min="16130" max="16130" width="13" style="787" customWidth="1"/>
    <col min="16131" max="16131" width="10.1796875" style="787" customWidth="1"/>
    <col min="16132" max="16132" width="9.1796875" style="787" customWidth="1"/>
    <col min="16133" max="16133" width="8.453125" style="787" customWidth="1"/>
    <col min="16134" max="16139" width="12.7265625" style="787" customWidth="1"/>
    <col min="16140" max="16140" width="1.7265625" style="787" customWidth="1"/>
    <col min="16141" max="16141" width="11.453125" style="787"/>
    <col min="16142" max="16142" width="13.54296875" style="787" bestFit="1" customWidth="1"/>
    <col min="16143" max="16143" width="13.54296875" style="787" customWidth="1"/>
    <col min="16144" max="16146" width="11.453125" style="787"/>
    <col min="16147" max="16147" width="14.1796875" style="787" customWidth="1"/>
    <col min="16148" max="16384" width="11.453125" style="787"/>
  </cols>
  <sheetData>
    <row r="1" spans="2:256" s="43" customFormat="1" ht="9" customHeight="1" x14ac:dyDescent="0.25">
      <c r="J1" s="44"/>
      <c r="K1" s="44"/>
      <c r="L1" s="44"/>
      <c r="M1" s="44"/>
    </row>
    <row r="2" spans="2:256" ht="48.75" customHeight="1" x14ac:dyDescent="0.25">
      <c r="B2" s="1675"/>
      <c r="C2" s="1675"/>
      <c r="D2" s="1676" t="s">
        <v>1046</v>
      </c>
      <c r="E2" s="1676"/>
      <c r="F2" s="1676"/>
      <c r="G2" s="1676"/>
      <c r="H2" s="1676"/>
      <c r="I2" s="1676"/>
      <c r="J2" s="1676"/>
      <c r="K2" s="1676"/>
      <c r="L2" s="1007"/>
      <c r="M2" s="1008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2:256" ht="15" customHeight="1" x14ac:dyDescent="0.25">
      <c r="B3" s="1675"/>
      <c r="C3" s="1675"/>
      <c r="D3" s="1677" t="s">
        <v>57</v>
      </c>
      <c r="E3" s="1677"/>
      <c r="F3" s="1677"/>
      <c r="G3" s="1677"/>
      <c r="H3" s="1677" t="s">
        <v>1</v>
      </c>
      <c r="I3" s="1677"/>
      <c r="J3" s="1677"/>
      <c r="K3" s="1677"/>
      <c r="L3" s="1009"/>
      <c r="M3" s="1009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2:256" ht="12.75" customHeight="1" x14ac:dyDescent="0.25">
      <c r="B4" s="1675"/>
      <c r="C4" s="1675"/>
      <c r="D4" s="1677" t="s">
        <v>2</v>
      </c>
      <c r="E4" s="1677"/>
      <c r="F4" s="1677"/>
      <c r="G4" s="1677"/>
      <c r="H4" s="1677"/>
      <c r="I4" s="1677"/>
      <c r="J4" s="1677"/>
      <c r="K4" s="1677"/>
      <c r="L4" s="1009"/>
      <c r="M4" s="1238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2:256" s="50" customFormat="1" ht="4.5" customHeight="1" x14ac:dyDescent="0.25">
      <c r="B5" s="1674"/>
      <c r="C5" s="1674"/>
      <c r="D5" s="1674"/>
      <c r="E5" s="1674"/>
      <c r="F5" s="1674"/>
      <c r="G5" s="1674"/>
      <c r="H5" s="1674"/>
      <c r="I5" s="1674"/>
      <c r="J5" s="1674"/>
      <c r="K5" s="1674"/>
      <c r="L5" s="51"/>
      <c r="M5" s="52"/>
      <c r="O5" s="52"/>
    </row>
    <row r="6" spans="2:256" ht="12.5" x14ac:dyDescent="0.25">
      <c r="B6" s="1678" t="s">
        <v>58</v>
      </c>
      <c r="C6" s="1679"/>
      <c r="D6" s="1316"/>
      <c r="E6" s="1316"/>
      <c r="F6" s="1316"/>
      <c r="G6" s="1318"/>
      <c r="H6" s="1318"/>
      <c r="I6" s="1316"/>
      <c r="J6" s="1316"/>
      <c r="K6" s="1317"/>
      <c r="N6" s="1239"/>
      <c r="O6" s="1239"/>
      <c r="P6" s="1239"/>
      <c r="Q6" s="1239"/>
      <c r="R6" s="1239"/>
    </row>
    <row r="7" spans="2:256" ht="12.5" x14ac:dyDescent="0.25">
      <c r="B7" s="1680" t="s">
        <v>59</v>
      </c>
      <c r="C7" s="1681"/>
      <c r="D7" s="1682"/>
      <c r="E7" s="1682"/>
      <c r="F7" s="1682"/>
      <c r="G7" s="1683" t="s">
        <v>60</v>
      </c>
      <c r="H7" s="1681"/>
      <c r="I7" s="1684"/>
      <c r="J7" s="1685"/>
      <c r="K7" s="1685"/>
    </row>
    <row r="8" spans="2:256" ht="12.5" x14ac:dyDescent="0.25">
      <c r="B8" s="1680" t="s">
        <v>61</v>
      </c>
      <c r="C8" s="1681"/>
      <c r="D8" s="1682"/>
      <c r="E8" s="1682"/>
      <c r="F8" s="1682"/>
      <c r="G8" s="1683" t="s">
        <v>62</v>
      </c>
      <c r="H8" s="1681"/>
      <c r="I8" s="1684"/>
      <c r="J8" s="1685"/>
      <c r="K8" s="1685"/>
    </row>
    <row r="9" spans="2:256" ht="13" thickBot="1" x14ac:dyDescent="0.3">
      <c r="B9" s="1686" t="s">
        <v>990</v>
      </c>
      <c r="C9" s="1687"/>
      <c r="D9" s="1688"/>
      <c r="E9" s="1688"/>
      <c r="F9" s="1688"/>
      <c r="G9" s="1683" t="s">
        <v>64</v>
      </c>
      <c r="H9" s="1681"/>
      <c r="I9" s="1689"/>
      <c r="J9" s="1675"/>
      <c r="K9" s="1675"/>
    </row>
    <row r="10" spans="2:256" ht="4.5" customHeight="1" thickTop="1" x14ac:dyDescent="0.4">
      <c r="AF10" s="53"/>
      <c r="AG10" s="54"/>
      <c r="AJ10" s="1240"/>
      <c r="AK10" s="1241"/>
      <c r="AL10" s="1690" t="s">
        <v>65</v>
      </c>
      <c r="AM10" s="1691"/>
      <c r="AN10" s="1691"/>
      <c r="AO10" s="1691"/>
      <c r="AP10" s="1692"/>
    </row>
    <row r="11" spans="2:256" ht="15.75" customHeight="1" x14ac:dyDescent="0.4">
      <c r="B11" s="1693" t="s">
        <v>66</v>
      </c>
      <c r="C11" s="1693"/>
      <c r="D11" s="1693"/>
      <c r="E11" s="1693"/>
      <c r="F11" s="1694">
        <v>1</v>
      </c>
      <c r="G11" s="1695"/>
      <c r="H11" s="1694">
        <v>2</v>
      </c>
      <c r="I11" s="1695"/>
      <c r="J11" s="1694">
        <v>3</v>
      </c>
      <c r="K11" s="1695"/>
      <c r="L11" s="1242"/>
      <c r="AF11" s="58"/>
      <c r="AG11" s="59"/>
      <c r="AJ11" s="1243"/>
      <c r="AK11" s="1244"/>
      <c r="AL11" s="1245"/>
      <c r="AM11" s="1246"/>
      <c r="AN11" s="1246"/>
      <c r="AO11" s="1246"/>
      <c r="AP11" s="1247"/>
    </row>
    <row r="12" spans="2:256" ht="15.75" customHeight="1" x14ac:dyDescent="0.4">
      <c r="B12" s="1699" t="s">
        <v>67</v>
      </c>
      <c r="C12" s="1699"/>
      <c r="D12" s="1699"/>
      <c r="E12" s="1699"/>
      <c r="F12" s="1708"/>
      <c r="G12" s="1709"/>
      <c r="H12" s="1708"/>
      <c r="I12" s="1709"/>
      <c r="J12" s="1708"/>
      <c r="K12" s="1709"/>
      <c r="L12" s="1248"/>
      <c r="P12" s="1704" t="s">
        <v>991</v>
      </c>
      <c r="Q12" s="1704"/>
      <c r="R12" s="1704"/>
      <c r="S12" s="1704"/>
      <c r="T12" s="1704"/>
      <c r="U12" s="1704"/>
      <c r="V12" s="1704"/>
      <c r="W12" s="1704"/>
      <c r="X12" s="1704"/>
      <c r="AF12" s="58"/>
      <c r="AG12" s="59"/>
      <c r="AJ12" s="1243"/>
      <c r="AK12" s="1244"/>
      <c r="AL12" s="1696" t="s">
        <v>68</v>
      </c>
      <c r="AM12" s="1697"/>
      <c r="AN12" s="1697"/>
      <c r="AO12" s="1697"/>
      <c r="AP12" s="1698"/>
    </row>
    <row r="13" spans="2:256" ht="18.75" customHeight="1" thickBot="1" x14ac:dyDescent="0.35">
      <c r="B13" s="1699" t="s">
        <v>69</v>
      </c>
      <c r="C13" s="1699"/>
      <c r="D13" s="1699"/>
      <c r="E13" s="1699"/>
      <c r="F13" s="1700"/>
      <c r="G13" s="1701"/>
      <c r="H13" s="1702"/>
      <c r="I13" s="1703"/>
      <c r="J13" s="1702"/>
      <c r="K13" s="1703"/>
      <c r="L13" s="1249"/>
      <c r="P13" s="1704" t="s">
        <v>992</v>
      </c>
      <c r="Q13" s="1704"/>
      <c r="R13" s="1704"/>
      <c r="S13" s="1704"/>
      <c r="T13" s="1704"/>
      <c r="U13" s="1704"/>
      <c r="V13" s="1704"/>
      <c r="W13" s="1704"/>
      <c r="X13" s="1704"/>
      <c r="AF13" s="58"/>
      <c r="AG13" s="59"/>
      <c r="AJ13" s="1250"/>
      <c r="AK13" s="1251"/>
      <c r="AL13" s="1705" t="s">
        <v>70</v>
      </c>
      <c r="AM13" s="1706"/>
      <c r="AN13" s="1706"/>
      <c r="AO13" s="1706"/>
      <c r="AP13" s="1707"/>
    </row>
    <row r="14" spans="2:256" ht="14.15" customHeight="1" thickTop="1" x14ac:dyDescent="0.3">
      <c r="B14" s="1699" t="s">
        <v>71</v>
      </c>
      <c r="C14" s="1699"/>
      <c r="D14" s="1699"/>
      <c r="E14" s="1699"/>
      <c r="F14" s="1713"/>
      <c r="G14" s="1714"/>
      <c r="H14" s="1713"/>
      <c r="I14" s="1715"/>
      <c r="J14" s="1713"/>
      <c r="K14" s="1716"/>
      <c r="P14" s="787" t="s">
        <v>993</v>
      </c>
      <c r="AF14" s="58"/>
      <c r="AG14" s="59"/>
      <c r="AH14" s="59"/>
      <c r="AI14" s="59"/>
      <c r="AJ14" s="59"/>
      <c r="AK14" s="59"/>
      <c r="AL14" s="59"/>
      <c r="AM14" s="59"/>
      <c r="AN14" s="59"/>
      <c r="AO14" s="59"/>
      <c r="AP14" s="69"/>
    </row>
    <row r="15" spans="2:256" ht="14.15" customHeight="1" x14ac:dyDescent="0.25">
      <c r="B15" s="1699" t="s">
        <v>72</v>
      </c>
      <c r="C15" s="1699"/>
      <c r="D15" s="1699"/>
      <c r="E15" s="1699"/>
      <c r="F15" s="1702"/>
      <c r="G15" s="1703"/>
      <c r="H15" s="1702"/>
      <c r="I15" s="1703"/>
      <c r="J15" s="1702"/>
      <c r="K15" s="1703"/>
      <c r="L15" s="1252"/>
      <c r="P15" s="1133" t="s">
        <v>994</v>
      </c>
      <c r="Q15" s="1133" t="s">
        <v>995</v>
      </c>
      <c r="R15" s="1133" t="s">
        <v>996</v>
      </c>
    </row>
    <row r="16" spans="2:256" ht="14.15" customHeight="1" x14ac:dyDescent="0.25">
      <c r="B16" s="1699" t="s">
        <v>73</v>
      </c>
      <c r="C16" s="1699"/>
      <c r="D16" s="1699"/>
      <c r="E16" s="1699"/>
      <c r="F16" s="1717"/>
      <c r="G16" s="1718"/>
      <c r="H16" s="1717"/>
      <c r="I16" s="1718"/>
      <c r="J16" s="1717"/>
      <c r="K16" s="1718"/>
      <c r="L16" s="1253"/>
      <c r="P16" s="1133">
        <v>1</v>
      </c>
      <c r="Q16" s="1254">
        <f>F25</f>
        <v>0</v>
      </c>
      <c r="R16" s="1255">
        <f>G21</f>
        <v>0</v>
      </c>
    </row>
    <row r="17" spans="2:24" ht="14.15" customHeight="1" x14ac:dyDescent="0.25">
      <c r="B17" s="1710" t="s">
        <v>74</v>
      </c>
      <c r="C17" s="1711"/>
      <c r="D17" s="1711"/>
      <c r="E17" s="1712"/>
      <c r="F17" s="1256"/>
      <c r="G17" s="1256"/>
      <c r="H17" s="1256"/>
      <c r="I17" s="1256"/>
      <c r="J17" s="1256"/>
      <c r="K17" s="1256"/>
      <c r="L17" s="1253"/>
      <c r="P17" s="1133">
        <v>2</v>
      </c>
      <c r="Q17" s="1254">
        <f>H25</f>
        <v>0</v>
      </c>
      <c r="R17" s="1255">
        <f>I21</f>
        <v>0</v>
      </c>
    </row>
    <row r="18" spans="2:24" ht="12.5" x14ac:dyDescent="0.25">
      <c r="B18" s="1710" t="s">
        <v>75</v>
      </c>
      <c r="C18" s="1711"/>
      <c r="D18" s="1711"/>
      <c r="E18" s="1712"/>
      <c r="F18" s="1257"/>
      <c r="G18" s="1258"/>
      <c r="H18" s="1257"/>
      <c r="I18" s="1258"/>
      <c r="J18" s="1257"/>
      <c r="K18" s="1259"/>
      <c r="L18" s="1260"/>
      <c r="M18" s="1239"/>
      <c r="P18" s="1133">
        <v>3</v>
      </c>
      <c r="Q18" s="1254">
        <f>J25</f>
        <v>0</v>
      </c>
      <c r="R18" s="1255">
        <f>K21</f>
        <v>0</v>
      </c>
    </row>
    <row r="19" spans="2:24" ht="14.15" customHeight="1" x14ac:dyDescent="0.25">
      <c r="B19" s="1710" t="s">
        <v>76</v>
      </c>
      <c r="C19" s="1711"/>
      <c r="D19" s="1711"/>
      <c r="E19" s="1712"/>
      <c r="F19" s="1261"/>
      <c r="G19" s="1258"/>
      <c r="H19" s="1261"/>
      <c r="I19" s="1258"/>
      <c r="J19" s="1261"/>
      <c r="K19" s="1259"/>
      <c r="L19" s="1260"/>
      <c r="M19" s="1239"/>
      <c r="P19" s="1133"/>
      <c r="Q19" s="1133"/>
      <c r="R19" s="1133"/>
    </row>
    <row r="20" spans="2:24" ht="14.15" customHeight="1" x14ac:dyDescent="0.25">
      <c r="B20" s="1710" t="s">
        <v>77</v>
      </c>
      <c r="C20" s="1711"/>
      <c r="D20" s="1711"/>
      <c r="E20" s="1712"/>
      <c r="F20" s="1262"/>
      <c r="G20" s="1258"/>
      <c r="H20" s="1262"/>
      <c r="I20" s="1258"/>
      <c r="J20" s="1262"/>
      <c r="K20" s="1259"/>
      <c r="L20" s="1263"/>
      <c r="P20" s="1133" t="s">
        <v>997</v>
      </c>
      <c r="Q20" s="1133" t="s">
        <v>998</v>
      </c>
      <c r="R20" s="1133" t="s">
        <v>999</v>
      </c>
      <c r="S20" s="1133" t="s">
        <v>1000</v>
      </c>
      <c r="U20" s="787" t="s">
        <v>1001</v>
      </c>
    </row>
    <row r="21" spans="2:24" ht="14.15" customHeight="1" x14ac:dyDescent="0.25">
      <c r="B21" s="1710" t="s">
        <v>78</v>
      </c>
      <c r="C21" s="1711"/>
      <c r="D21" s="1711"/>
      <c r="E21" s="1712"/>
      <c r="F21" s="1264"/>
      <c r="G21" s="1258"/>
      <c r="H21" s="1264"/>
      <c r="I21" s="1258"/>
      <c r="J21" s="1264"/>
      <c r="K21" s="1259"/>
      <c r="L21" s="1263"/>
      <c r="P21" s="1265" t="e">
        <f>(R16^2)/(R16^2)</f>
        <v>#DIV/0!</v>
      </c>
      <c r="Q21" s="1133" t="e">
        <f>R16/(R16^2)</f>
        <v>#DIV/0!</v>
      </c>
      <c r="R21" s="1133" t="e">
        <f>1/(R16^2)</f>
        <v>#DIV/0!</v>
      </c>
      <c r="S21" s="1133" t="e">
        <f>Q16/(R16^2)</f>
        <v>#DIV/0!</v>
      </c>
    </row>
    <row r="22" spans="2:24" ht="14.15" customHeight="1" x14ac:dyDescent="0.25">
      <c r="B22" s="1710" t="s">
        <v>79</v>
      </c>
      <c r="C22" s="1711"/>
      <c r="D22" s="1711"/>
      <c r="E22" s="1712"/>
      <c r="F22" s="1721"/>
      <c r="G22" s="1722"/>
      <c r="H22" s="1721"/>
      <c r="I22" s="1722"/>
      <c r="J22" s="1721"/>
      <c r="K22" s="1722"/>
      <c r="L22" s="1266"/>
      <c r="P22" s="1133" t="s">
        <v>1002</v>
      </c>
      <c r="Q22" s="1133" t="s">
        <v>998</v>
      </c>
      <c r="R22" s="1133" t="s">
        <v>999</v>
      </c>
      <c r="S22" s="1133" t="s">
        <v>1000</v>
      </c>
      <c r="U22" s="1133" t="s">
        <v>1003</v>
      </c>
      <c r="V22" s="1133" t="s">
        <v>1004</v>
      </c>
      <c r="W22" s="1133" t="s">
        <v>1005</v>
      </c>
      <c r="X22" s="1133" t="s">
        <v>1006</v>
      </c>
    </row>
    <row r="23" spans="2:24" ht="14.15" customHeight="1" x14ac:dyDescent="0.25">
      <c r="B23" s="1710" t="s">
        <v>80</v>
      </c>
      <c r="C23" s="1711"/>
      <c r="D23" s="1711"/>
      <c r="E23" s="1712"/>
      <c r="F23" s="1723"/>
      <c r="G23" s="1724"/>
      <c r="H23" s="1723"/>
      <c r="I23" s="1724"/>
      <c r="J23" s="1723"/>
      <c r="K23" s="1724"/>
      <c r="L23" s="1267"/>
      <c r="P23" s="1133">
        <f>R17^2</f>
        <v>0</v>
      </c>
      <c r="Q23" s="1133">
        <f>R17</f>
        <v>0</v>
      </c>
      <c r="R23" s="1265">
        <v>1</v>
      </c>
      <c r="S23" s="1133">
        <f>Q17</f>
        <v>0</v>
      </c>
      <c r="U23" s="1133" t="e">
        <f>P21*P23-P23</f>
        <v>#DIV/0!</v>
      </c>
      <c r="V23" s="1133" t="e">
        <f>Q23-Q21*P23</f>
        <v>#DIV/0!</v>
      </c>
      <c r="W23" s="1133" t="e">
        <f>R23-R21*P23</f>
        <v>#DIV/0!</v>
      </c>
      <c r="X23" s="1133" t="e">
        <f>Q17-S21*P23</f>
        <v>#DIV/0!</v>
      </c>
    </row>
    <row r="24" spans="2:24" ht="14.15" customHeight="1" x14ac:dyDescent="0.25">
      <c r="B24" s="1710" t="s">
        <v>81</v>
      </c>
      <c r="C24" s="1711"/>
      <c r="D24" s="1711"/>
      <c r="E24" s="1712"/>
      <c r="F24" s="1719"/>
      <c r="G24" s="1720"/>
      <c r="H24" s="1719"/>
      <c r="I24" s="1720"/>
      <c r="J24" s="1719"/>
      <c r="K24" s="1720"/>
      <c r="L24" s="1266"/>
      <c r="P24" s="1133" t="s">
        <v>1007</v>
      </c>
      <c r="Q24" s="1133" t="s">
        <v>1008</v>
      </c>
      <c r="R24" s="1133" t="s">
        <v>1009</v>
      </c>
      <c r="S24" s="1133" t="s">
        <v>1010</v>
      </c>
      <c r="U24" s="1133" t="s">
        <v>1011</v>
      </c>
      <c r="V24" s="1133" t="s">
        <v>1012</v>
      </c>
      <c r="W24" s="1133" t="s">
        <v>1013</v>
      </c>
      <c r="X24" s="1133" t="s">
        <v>1014</v>
      </c>
    </row>
    <row r="25" spans="2:24" ht="14.15" customHeight="1" x14ac:dyDescent="0.25">
      <c r="B25" s="1710" t="s">
        <v>82</v>
      </c>
      <c r="C25" s="1711"/>
      <c r="D25" s="1711"/>
      <c r="E25" s="1712"/>
      <c r="F25" s="1731"/>
      <c r="G25" s="1732"/>
      <c r="H25" s="1731"/>
      <c r="I25" s="1732"/>
      <c r="J25" s="1731"/>
      <c r="K25" s="1732"/>
      <c r="L25" s="1268"/>
      <c r="P25" s="1133">
        <f>R18^2</f>
        <v>0</v>
      </c>
      <c r="Q25" s="1133">
        <f>R18</f>
        <v>0</v>
      </c>
      <c r="R25" s="1133">
        <v>1</v>
      </c>
      <c r="S25" s="1133">
        <f>Q18</f>
        <v>0</v>
      </c>
      <c r="U25" s="1133" t="e">
        <f>P25-P21*P25</f>
        <v>#DIV/0!</v>
      </c>
      <c r="V25" s="1133" t="e">
        <f>Q25-P25*Q21</f>
        <v>#DIV/0!</v>
      </c>
      <c r="W25" s="1133" t="e">
        <f>R25-P25*R21</f>
        <v>#DIV/0!</v>
      </c>
      <c r="X25" s="1133" t="e">
        <f>S25-P25*S21</f>
        <v>#DIV/0!</v>
      </c>
    </row>
    <row r="26" spans="2:24" ht="14.15" customHeight="1" x14ac:dyDescent="0.3">
      <c r="B26" s="1710" t="s">
        <v>1015</v>
      </c>
      <c r="C26" s="1711"/>
      <c r="D26" s="1711"/>
      <c r="E26" s="1712"/>
      <c r="F26" s="1733"/>
      <c r="G26" s="1734"/>
      <c r="H26" s="1733"/>
      <c r="I26" s="1734"/>
      <c r="J26" s="1733"/>
      <c r="K26" s="1734"/>
      <c r="L26" s="1269"/>
      <c r="M26" s="1270">
        <f>J22-H22</f>
        <v>0</v>
      </c>
      <c r="U26" s="1133" t="s">
        <v>1016</v>
      </c>
      <c r="V26" s="1133" t="s">
        <v>1017</v>
      </c>
      <c r="W26" s="1133" t="s">
        <v>1018</v>
      </c>
      <c r="X26" s="1133" t="s">
        <v>1019</v>
      </c>
    </row>
    <row r="27" spans="2:24" ht="14.15" customHeight="1" x14ac:dyDescent="0.25">
      <c r="B27" s="1271"/>
      <c r="C27" s="1272"/>
      <c r="D27" s="1272"/>
      <c r="E27" s="1272"/>
      <c r="F27" s="1273"/>
      <c r="G27" s="1273"/>
      <c r="H27" s="1273"/>
      <c r="I27" s="1273"/>
      <c r="J27" s="1273"/>
      <c r="K27" s="1274"/>
      <c r="L27" s="1275"/>
      <c r="M27" s="1239">
        <f>H22-M26</f>
        <v>0</v>
      </c>
      <c r="U27" s="1133">
        <v>0</v>
      </c>
      <c r="V27" s="1133" t="e">
        <f>V23/V23</f>
        <v>#DIV/0!</v>
      </c>
      <c r="W27" s="1133" t="e">
        <f>W23/V23</f>
        <v>#DIV/0!</v>
      </c>
      <c r="X27" s="1133" t="e">
        <f>X23/V23</f>
        <v>#DIV/0!</v>
      </c>
    </row>
    <row r="28" spans="2:24" ht="14.15" customHeight="1" x14ac:dyDescent="0.25">
      <c r="B28" s="1276"/>
      <c r="F28" s="787" t="s">
        <v>520</v>
      </c>
      <c r="G28" s="1277"/>
      <c r="H28" s="1277"/>
      <c r="K28" s="1278"/>
      <c r="L28" s="1275"/>
      <c r="U28" s="1133" t="s">
        <v>1020</v>
      </c>
      <c r="V28" s="1133" t="s">
        <v>1021</v>
      </c>
      <c r="W28" s="1133" t="s">
        <v>1022</v>
      </c>
      <c r="X28" s="1133" t="s">
        <v>1023</v>
      </c>
    </row>
    <row r="29" spans="2:24" ht="14.15" customHeight="1" x14ac:dyDescent="0.3">
      <c r="B29" s="1276"/>
      <c r="G29" s="1277"/>
      <c r="H29" s="1309"/>
      <c r="I29" s="1743" t="s">
        <v>83</v>
      </c>
      <c r="J29" s="1743"/>
      <c r="K29" s="1278"/>
      <c r="L29" s="1275"/>
      <c r="U29" s="1133">
        <v>0</v>
      </c>
      <c r="V29" s="1133" t="e">
        <f>V25-V25*V27</f>
        <v>#DIV/0!</v>
      </c>
      <c r="W29" s="1133" t="e">
        <f>W25-V25*W27</f>
        <v>#DIV/0!</v>
      </c>
      <c r="X29" s="1133" t="e">
        <f>X25-V25*X27</f>
        <v>#DIV/0!</v>
      </c>
    </row>
    <row r="30" spans="2:24" ht="14.15" customHeight="1" x14ac:dyDescent="0.25">
      <c r="B30" s="1276"/>
      <c r="K30" s="1278"/>
      <c r="L30" s="1279"/>
      <c r="M30" s="1280" t="s">
        <v>1024</v>
      </c>
      <c r="N30" s="1133" t="s">
        <v>1025</v>
      </c>
      <c r="O30" s="1133"/>
      <c r="P30" s="787" t="s">
        <v>1026</v>
      </c>
      <c r="Q30" s="787" t="e">
        <f>X29/W29</f>
        <v>#DIV/0!</v>
      </c>
    </row>
    <row r="31" spans="2:24" ht="14.15" customHeight="1" x14ac:dyDescent="0.3">
      <c r="B31" s="1276"/>
      <c r="H31" s="1286"/>
      <c r="I31" s="1744" t="s">
        <v>84</v>
      </c>
      <c r="J31" s="1745"/>
      <c r="K31" s="1278"/>
      <c r="L31" s="1281"/>
      <c r="M31" s="1282">
        <f>F22</f>
        <v>0</v>
      </c>
      <c r="N31" s="1254">
        <f>F26</f>
        <v>0</v>
      </c>
      <c r="O31" s="1254">
        <f>N31/62.4</f>
        <v>0</v>
      </c>
    </row>
    <row r="32" spans="2:24" ht="14.15" customHeight="1" x14ac:dyDescent="0.25">
      <c r="B32" s="1276"/>
      <c r="H32" s="888"/>
      <c r="I32" s="1281"/>
      <c r="J32" s="1319" t="s">
        <v>1027</v>
      </c>
      <c r="K32" s="1278"/>
      <c r="L32" s="1283"/>
      <c r="M32" s="1282">
        <f>H22</f>
        <v>0</v>
      </c>
      <c r="N32" s="1254">
        <f>H26</f>
        <v>0</v>
      </c>
      <c r="O32" s="1254">
        <f>N32/62.4</f>
        <v>0</v>
      </c>
      <c r="P32" s="787" t="s">
        <v>1028</v>
      </c>
      <c r="S32" s="787" t="e">
        <f>X27-Q30*W27</f>
        <v>#DIV/0!</v>
      </c>
    </row>
    <row r="33" spans="2:19" ht="14.15" customHeight="1" x14ac:dyDescent="0.25">
      <c r="B33" s="1276"/>
      <c r="G33" s="1284"/>
      <c r="H33" s="888"/>
      <c r="I33" s="1310"/>
      <c r="J33" s="1320" t="s">
        <v>85</v>
      </c>
      <c r="K33" s="1278"/>
      <c r="L33" s="1285"/>
      <c r="M33" s="1282">
        <f>J22</f>
        <v>0</v>
      </c>
      <c r="N33" s="1254">
        <f>J26</f>
        <v>0</v>
      </c>
      <c r="O33" s="1254">
        <f>N33/62.4</f>
        <v>0</v>
      </c>
    </row>
    <row r="34" spans="2:19" ht="14.15" customHeight="1" x14ac:dyDescent="0.25">
      <c r="B34" s="1276"/>
      <c r="H34" s="1286"/>
      <c r="I34" s="1286"/>
      <c r="J34" s="1286"/>
      <c r="K34" s="1278"/>
      <c r="L34" s="1287"/>
      <c r="P34" s="787" t="s">
        <v>1029</v>
      </c>
      <c r="S34" s="787" t="e">
        <f>S21-(S32/R16)-(Q30/R16^2)</f>
        <v>#DIV/0!</v>
      </c>
    </row>
    <row r="35" spans="2:19" ht="14.15" customHeight="1" x14ac:dyDescent="0.3">
      <c r="B35" s="1276"/>
      <c r="H35" s="1311"/>
      <c r="I35" s="1744" t="s">
        <v>86</v>
      </c>
      <c r="J35" s="1745"/>
      <c r="K35" s="1278"/>
      <c r="L35" s="1282"/>
    </row>
    <row r="36" spans="2:19" ht="14.15" customHeight="1" x14ac:dyDescent="0.25">
      <c r="B36" s="1276"/>
      <c r="H36" s="888"/>
      <c r="I36" s="1288"/>
      <c r="J36" s="1321" t="s">
        <v>87</v>
      </c>
      <c r="K36" s="1278"/>
      <c r="L36" s="1282"/>
    </row>
    <row r="37" spans="2:19" ht="14.15" customHeight="1" x14ac:dyDescent="0.25">
      <c r="B37" s="1276"/>
      <c r="H37" s="1704"/>
      <c r="I37" s="1704"/>
      <c r="J37" s="1704"/>
      <c r="K37" s="1278"/>
      <c r="P37" s="787" t="s">
        <v>1030</v>
      </c>
      <c r="R37" s="1289" t="s">
        <v>1031</v>
      </c>
      <c r="S37" s="787" t="e">
        <f>(-S32+(SQRT(S32^2-(4*(S34*Q30)))))/(2*S34)</f>
        <v>#DIV/0!</v>
      </c>
    </row>
    <row r="38" spans="2:19" ht="14.15" customHeight="1" x14ac:dyDescent="0.3">
      <c r="B38" s="1276"/>
      <c r="H38" s="1311"/>
      <c r="I38" s="1746" t="s">
        <v>1032</v>
      </c>
      <c r="J38" s="1745"/>
      <c r="K38" s="1278"/>
      <c r="L38" s="1133"/>
      <c r="M38" s="1282"/>
      <c r="Q38" s="1289" t="s">
        <v>1033</v>
      </c>
      <c r="R38" s="787" t="e">
        <f>(-S32-(SQRT(S32^2-(4*(S34*Q30)))))/(2*S34)</f>
        <v>#DIV/0!</v>
      </c>
    </row>
    <row r="39" spans="2:19" ht="14.15" customHeight="1" x14ac:dyDescent="0.25">
      <c r="B39" s="1276"/>
      <c r="H39" s="1278"/>
      <c r="I39" s="1271"/>
      <c r="J39" s="1313" t="s">
        <v>1034</v>
      </c>
      <c r="K39" s="1278"/>
      <c r="M39" s="1282"/>
    </row>
    <row r="40" spans="2:19" ht="14.15" customHeight="1" x14ac:dyDescent="0.3">
      <c r="B40" s="1276"/>
      <c r="H40" s="1278"/>
      <c r="I40" s="1276"/>
      <c r="J40" s="1314" t="s">
        <v>1035</v>
      </c>
      <c r="K40" s="1278"/>
      <c r="L40" s="1290"/>
      <c r="N40" s="787" t="s">
        <v>1036</v>
      </c>
      <c r="Q40" s="1289" t="s">
        <v>1037</v>
      </c>
      <c r="R40" s="1239" t="e">
        <f>((R38+ABS(S37))/2)+S37</f>
        <v>#DIV/0!</v>
      </c>
    </row>
    <row r="41" spans="2:19" ht="14.15" customHeight="1" x14ac:dyDescent="0.25">
      <c r="B41" s="1276"/>
      <c r="H41" s="1278"/>
      <c r="I41" s="1276"/>
      <c r="J41" s="1314" t="s">
        <v>1038</v>
      </c>
      <c r="K41" s="1278"/>
      <c r="L41" s="1291"/>
    </row>
    <row r="42" spans="2:19" ht="14.15" customHeight="1" x14ac:dyDescent="0.25">
      <c r="B42" s="1276"/>
      <c r="H42" s="1278"/>
      <c r="I42" s="1294"/>
      <c r="J42" s="1312" t="s">
        <v>1039</v>
      </c>
      <c r="K42" s="1278"/>
      <c r="L42" s="1286"/>
      <c r="N42" s="787" t="s">
        <v>1040</v>
      </c>
      <c r="Q42" s="1289" t="s">
        <v>1041</v>
      </c>
      <c r="R42" s="1292" t="e">
        <f>(S34*(R40^2))+S32*(R40)+Q30</f>
        <v>#DIV/0!</v>
      </c>
    </row>
    <row r="43" spans="2:19" ht="14.15" customHeight="1" x14ac:dyDescent="0.25">
      <c r="B43" s="1276"/>
      <c r="K43" s="1278"/>
      <c r="L43" s="1286"/>
    </row>
    <row r="44" spans="2:19" ht="14.15" customHeight="1" x14ac:dyDescent="0.3">
      <c r="B44" s="1276"/>
      <c r="K44" s="1278"/>
      <c r="L44" s="1293"/>
      <c r="M44" s="1282"/>
    </row>
    <row r="45" spans="2:19" ht="14.15" customHeight="1" x14ac:dyDescent="0.25">
      <c r="B45" s="1294"/>
      <c r="C45" s="1295"/>
      <c r="D45" s="1295"/>
      <c r="E45" s="1295"/>
      <c r="F45" s="1295"/>
      <c r="G45" s="1295"/>
      <c r="H45" s="1295"/>
      <c r="I45" s="1295"/>
      <c r="J45" s="1295"/>
      <c r="K45" s="1296"/>
      <c r="L45" s="1286"/>
      <c r="M45" s="1282"/>
      <c r="N45" s="1315" t="s">
        <v>1038</v>
      </c>
    </row>
    <row r="46" spans="2:19" ht="14.15" customHeight="1" x14ac:dyDescent="0.25">
      <c r="B46" s="1725" t="s">
        <v>88</v>
      </c>
      <c r="C46" s="1726"/>
      <c r="D46" s="1726"/>
      <c r="E46" s="1726"/>
      <c r="F46" s="1726"/>
      <c r="G46" s="1726"/>
      <c r="H46" s="1726"/>
      <c r="I46" s="1726"/>
      <c r="J46" s="1726"/>
      <c r="K46" s="1727"/>
      <c r="L46" s="1133"/>
      <c r="N46" s="1704"/>
      <c r="O46" s="1704"/>
      <c r="P46" s="1704"/>
      <c r="Q46" s="1704"/>
      <c r="R46" s="1704"/>
    </row>
    <row r="47" spans="2:19" ht="15.25" customHeight="1" x14ac:dyDescent="0.25">
      <c r="B47" s="1728"/>
      <c r="C47" s="1729"/>
      <c r="D47" s="1729"/>
      <c r="E47" s="1729"/>
      <c r="F47" s="1729"/>
      <c r="G47" s="1729"/>
      <c r="H47" s="1729"/>
      <c r="I47" s="1729"/>
      <c r="J47" s="1729"/>
      <c r="K47" s="1730"/>
      <c r="L47" s="1133"/>
      <c r="N47" s="1133"/>
      <c r="O47" s="1133"/>
      <c r="P47" s="1133"/>
      <c r="Q47" s="1133"/>
      <c r="R47" s="1133"/>
    </row>
    <row r="48" spans="2:19" ht="15.25" customHeight="1" x14ac:dyDescent="0.25">
      <c r="B48" s="1751"/>
      <c r="C48" s="1752"/>
      <c r="D48" s="1752"/>
      <c r="E48" s="1752"/>
      <c r="F48" s="1752"/>
      <c r="G48" s="1752"/>
      <c r="H48" s="1752"/>
      <c r="I48" s="1752"/>
      <c r="J48" s="1752"/>
      <c r="K48" s="1753"/>
      <c r="L48" s="1133"/>
      <c r="N48" s="1133"/>
      <c r="O48" s="1133"/>
      <c r="P48" s="1133"/>
      <c r="Q48" s="1133"/>
      <c r="R48" s="1133"/>
    </row>
    <row r="49" spans="2:18" ht="15.25" customHeight="1" x14ac:dyDescent="0.25">
      <c r="B49" s="1754"/>
      <c r="C49" s="1752"/>
      <c r="D49" s="1752"/>
      <c r="E49" s="1752"/>
      <c r="F49" s="1752"/>
      <c r="G49" s="1752"/>
      <c r="H49" s="1752"/>
      <c r="I49" s="1752"/>
      <c r="J49" s="1752"/>
      <c r="K49" s="1753"/>
      <c r="L49" s="1133"/>
      <c r="N49" s="1133"/>
      <c r="O49" s="1133"/>
      <c r="P49" s="1133"/>
      <c r="Q49" s="1133"/>
      <c r="R49" s="1133"/>
    </row>
    <row r="50" spans="2:18" ht="15.25" customHeight="1" x14ac:dyDescent="0.25">
      <c r="B50" s="1755" t="s">
        <v>18</v>
      </c>
      <c r="C50" s="1756"/>
      <c r="D50" s="1756"/>
      <c r="E50" s="1756"/>
      <c r="F50" s="1756"/>
      <c r="G50" s="1756"/>
      <c r="H50" s="1756"/>
      <c r="I50" s="1756"/>
      <c r="J50" s="1756"/>
      <c r="K50" s="1757"/>
      <c r="L50" s="1133"/>
      <c r="P50" s="1133"/>
    </row>
    <row r="51" spans="2:18" ht="14.15" customHeight="1" x14ac:dyDescent="0.35">
      <c r="B51" s="1735"/>
      <c r="C51" s="1735"/>
      <c r="D51" s="1735"/>
      <c r="E51" s="1735"/>
      <c r="F51" s="1735"/>
      <c r="G51" s="1735"/>
      <c r="H51" s="1735"/>
      <c r="I51" s="1735"/>
      <c r="J51" s="1735"/>
      <c r="K51" s="1735"/>
      <c r="L51" s="1133"/>
      <c r="N51" s="43"/>
      <c r="O51" s="1736" t="s">
        <v>1042</v>
      </c>
      <c r="P51" s="1736"/>
      <c r="Q51" s="794"/>
    </row>
    <row r="52" spans="2:18" ht="14.15" customHeight="1" x14ac:dyDescent="0.3">
      <c r="B52" s="1737" t="s">
        <v>89</v>
      </c>
      <c r="C52" s="1737"/>
      <c r="D52" s="1737"/>
      <c r="E52" s="1737"/>
      <c r="F52" s="1738" t="s">
        <v>90</v>
      </c>
      <c r="G52" s="1739"/>
      <c r="H52" s="1740"/>
      <c r="I52" s="1738" t="s">
        <v>91</v>
      </c>
      <c r="J52" s="1739"/>
      <c r="K52" s="1740"/>
      <c r="L52" s="1297"/>
      <c r="N52" s="1322" t="s">
        <v>1043</v>
      </c>
      <c r="O52" s="1298">
        <v>1</v>
      </c>
      <c r="P52" s="1298">
        <v>2</v>
      </c>
      <c r="Q52" s="794">
        <v>3</v>
      </c>
    </row>
    <row r="53" spans="2:18" ht="40.5" customHeight="1" x14ac:dyDescent="0.3">
      <c r="B53" s="97" t="s">
        <v>92</v>
      </c>
      <c r="C53" s="1747"/>
      <c r="D53" s="1747"/>
      <c r="E53" s="1748"/>
      <c r="F53" s="97" t="s">
        <v>92</v>
      </c>
      <c r="G53" s="1747"/>
      <c r="H53" s="1748"/>
      <c r="I53" s="97" t="s">
        <v>92</v>
      </c>
      <c r="J53" s="1747"/>
      <c r="K53" s="1748"/>
      <c r="L53" s="1297"/>
      <c r="N53" s="1322" t="s">
        <v>864</v>
      </c>
      <c r="O53" s="1298">
        <v>152.47999999999999</v>
      </c>
      <c r="P53" s="1298">
        <v>152.43</v>
      </c>
      <c r="Q53" s="794"/>
    </row>
    <row r="54" spans="2:18" ht="14.15" customHeight="1" x14ac:dyDescent="0.3">
      <c r="B54" s="97" t="s">
        <v>93</v>
      </c>
      <c r="C54" s="1749"/>
      <c r="D54" s="1749"/>
      <c r="E54" s="1750"/>
      <c r="F54" s="97" t="s">
        <v>93</v>
      </c>
      <c r="G54" s="1749"/>
      <c r="H54" s="1750"/>
      <c r="I54" s="97" t="s">
        <v>93</v>
      </c>
      <c r="J54" s="1749"/>
      <c r="K54" s="1750"/>
      <c r="L54" s="1299"/>
      <c r="N54" s="1322" t="s">
        <v>865</v>
      </c>
      <c r="O54" s="1300">
        <v>116.42</v>
      </c>
      <c r="P54" s="1301">
        <v>116.36</v>
      </c>
      <c r="Q54" s="794"/>
    </row>
    <row r="55" spans="2:18" ht="14.15" customHeight="1" x14ac:dyDescent="0.3">
      <c r="B55" s="574" t="s">
        <v>292</v>
      </c>
      <c r="C55" s="1741"/>
      <c r="D55" s="1741"/>
      <c r="E55" s="1742"/>
      <c r="F55" s="574" t="s">
        <v>292</v>
      </c>
      <c r="G55" s="1741"/>
      <c r="H55" s="1742"/>
      <c r="I55" s="574" t="s">
        <v>292</v>
      </c>
      <c r="J55" s="1741"/>
      <c r="K55" s="1742"/>
      <c r="L55" s="1299"/>
      <c r="N55" s="1322" t="s">
        <v>1044</v>
      </c>
      <c r="O55" s="1300">
        <v>2663.5</v>
      </c>
      <c r="P55" s="1300">
        <v>2896.2</v>
      </c>
      <c r="Q55" s="798">
        <v>2689</v>
      </c>
    </row>
    <row r="56" spans="2:18" ht="15" customHeight="1" x14ac:dyDescent="0.3">
      <c r="N56" s="1322" t="s">
        <v>1045</v>
      </c>
      <c r="O56" s="1301">
        <f>(3.1416*O53*O53/4*O54)/1000</f>
        <v>2125.9069830147068</v>
      </c>
      <c r="P56" s="1302">
        <f>(3.1416*P53*P53/4*P54)/1000</f>
        <v>2123.4180697324059</v>
      </c>
      <c r="Q56" s="794">
        <v>2149.1</v>
      </c>
    </row>
    <row r="57" spans="2:18" ht="14.15" customHeight="1" x14ac:dyDescent="0.25">
      <c r="P57" s="1254"/>
    </row>
    <row r="58" spans="2:18" s="804" customFormat="1" ht="15.75" customHeight="1" x14ac:dyDescent="0.25">
      <c r="B58" s="787"/>
      <c r="C58" s="787"/>
      <c r="D58" s="787"/>
      <c r="E58" s="787"/>
      <c r="F58" s="787"/>
      <c r="G58" s="787"/>
      <c r="H58" s="787"/>
      <c r="I58" s="787"/>
      <c r="J58" s="787"/>
      <c r="K58" s="787"/>
    </row>
    <row r="59" spans="2:18" s="1303" customFormat="1" ht="16.5" customHeight="1" x14ac:dyDescent="0.3">
      <c r="B59" s="787"/>
      <c r="C59" s="787"/>
      <c r="D59" s="787"/>
      <c r="E59" s="787"/>
      <c r="F59" s="787"/>
      <c r="G59" s="787"/>
      <c r="H59" s="787"/>
      <c r="I59" s="787"/>
      <c r="J59" s="787"/>
      <c r="K59" s="787"/>
    </row>
    <row r="60" spans="2:18" s="1303" customFormat="1" ht="12" customHeight="1" x14ac:dyDescent="0.3">
      <c r="B60" s="787"/>
      <c r="C60" s="787"/>
      <c r="D60" s="787"/>
      <c r="E60" s="787"/>
      <c r="F60" s="787"/>
      <c r="G60" s="787"/>
      <c r="H60" s="787"/>
      <c r="I60" s="787"/>
      <c r="J60" s="787"/>
      <c r="K60" s="787"/>
    </row>
    <row r="61" spans="2:18" s="1303" customFormat="1" ht="15" customHeight="1" x14ac:dyDescent="0.3">
      <c r="B61" s="1304"/>
      <c r="C61" s="1304"/>
      <c r="D61" s="103"/>
      <c r="E61" s="59"/>
      <c r="F61" s="103"/>
      <c r="G61" s="104"/>
      <c r="H61" s="103"/>
      <c r="I61" s="59"/>
      <c r="J61" s="104"/>
      <c r="K61" s="59"/>
    </row>
    <row r="62" spans="2:18" s="1303" customFormat="1" ht="14.25" customHeight="1" x14ac:dyDescent="0.3">
      <c r="B62" s="1305"/>
      <c r="C62" s="1305"/>
      <c r="D62" s="103"/>
      <c r="E62" s="787"/>
      <c r="F62" s="106"/>
      <c r="G62" s="106"/>
      <c r="H62" s="787"/>
      <c r="I62" s="106"/>
      <c r="J62" s="59"/>
      <c r="K62" s="787"/>
    </row>
    <row r="63" spans="2:18" s="1303" customFormat="1" ht="15" customHeight="1" x14ac:dyDescent="0.3">
      <c r="B63" s="1305"/>
      <c r="C63" s="1305"/>
      <c r="D63" s="59"/>
      <c r="E63" s="787"/>
      <c r="F63" s="106"/>
      <c r="G63" s="59"/>
      <c r="H63" s="787"/>
      <c r="I63" s="59"/>
      <c r="J63" s="1306"/>
      <c r="K63" s="787"/>
    </row>
    <row r="64" spans="2:18" s="1307" customFormat="1" ht="15" customHeight="1" x14ac:dyDescent="0.3">
      <c r="B64" s="787"/>
      <c r="C64" s="787"/>
      <c r="D64" s="103"/>
      <c r="E64" s="787"/>
      <c r="F64" s="59"/>
      <c r="G64" s="59"/>
      <c r="H64" s="787"/>
      <c r="I64" s="106"/>
      <c r="J64" s="108"/>
      <c r="K64" s="787"/>
    </row>
    <row r="65" spans="12:13" ht="7.5" customHeight="1" x14ac:dyDescent="0.25"/>
    <row r="70" spans="12:13" ht="18" customHeight="1" x14ac:dyDescent="0.3">
      <c r="L70" s="59"/>
      <c r="M70" s="59"/>
    </row>
    <row r="71" spans="12:13" ht="18" customHeight="1" x14ac:dyDescent="0.25">
      <c r="M71" s="1308"/>
    </row>
    <row r="72" spans="12:13" ht="18" customHeight="1" x14ac:dyDescent="0.25">
      <c r="M72" s="111"/>
    </row>
    <row r="73" spans="12:13" ht="18" customHeight="1" x14ac:dyDescent="0.25">
      <c r="M73" s="112"/>
    </row>
  </sheetData>
  <mergeCells count="98">
    <mergeCell ref="C55:E55"/>
    <mergeCell ref="G55:H55"/>
    <mergeCell ref="J55:K55"/>
    <mergeCell ref="I29:J29"/>
    <mergeCell ref="I31:J31"/>
    <mergeCell ref="I38:J38"/>
    <mergeCell ref="I35:J35"/>
    <mergeCell ref="C53:E53"/>
    <mergeCell ref="G53:H53"/>
    <mergeCell ref="J53:K53"/>
    <mergeCell ref="C54:E54"/>
    <mergeCell ref="G54:H54"/>
    <mergeCell ref="J54:K54"/>
    <mergeCell ref="B48:K48"/>
    <mergeCell ref="B49:K49"/>
    <mergeCell ref="B50:K50"/>
    <mergeCell ref="B51:K51"/>
    <mergeCell ref="O51:P51"/>
    <mergeCell ref="B52:E52"/>
    <mergeCell ref="F52:H52"/>
    <mergeCell ref="I52:K52"/>
    <mergeCell ref="B46:K46"/>
    <mergeCell ref="N46:R46"/>
    <mergeCell ref="B47:K47"/>
    <mergeCell ref="H37:J37"/>
    <mergeCell ref="B25:E25"/>
    <mergeCell ref="F25:G25"/>
    <mergeCell ref="H25:I25"/>
    <mergeCell ref="J25:K25"/>
    <mergeCell ref="B26:E26"/>
    <mergeCell ref="F26:G26"/>
    <mergeCell ref="H26:I26"/>
    <mergeCell ref="J26:K26"/>
    <mergeCell ref="B24:E24"/>
    <mergeCell ref="F24:G24"/>
    <mergeCell ref="H24:I24"/>
    <mergeCell ref="J24:K24"/>
    <mergeCell ref="B19:E19"/>
    <mergeCell ref="B20:E20"/>
    <mergeCell ref="B21:E21"/>
    <mergeCell ref="B22:E22"/>
    <mergeCell ref="F22:G22"/>
    <mergeCell ref="H22:I22"/>
    <mergeCell ref="J22:K22"/>
    <mergeCell ref="B23:E23"/>
    <mergeCell ref="F23:G23"/>
    <mergeCell ref="H23:I23"/>
    <mergeCell ref="J23:K23"/>
    <mergeCell ref="B18:E18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AL12:AP12"/>
    <mergeCell ref="B13:E13"/>
    <mergeCell ref="F13:G13"/>
    <mergeCell ref="H13:I13"/>
    <mergeCell ref="J13:K13"/>
    <mergeCell ref="P13:X13"/>
    <mergeCell ref="AL13:AP13"/>
    <mergeCell ref="B12:E12"/>
    <mergeCell ref="F12:G12"/>
    <mergeCell ref="H12:I12"/>
    <mergeCell ref="J12:K12"/>
    <mergeCell ref="P12:X12"/>
    <mergeCell ref="AL10:AP10"/>
    <mergeCell ref="B11:E11"/>
    <mergeCell ref="F11:G11"/>
    <mergeCell ref="H11:I11"/>
    <mergeCell ref="J11:K11"/>
    <mergeCell ref="B8:C8"/>
    <mergeCell ref="D8:F8"/>
    <mergeCell ref="G8:H8"/>
    <mergeCell ref="I8:K8"/>
    <mergeCell ref="B9:C9"/>
    <mergeCell ref="D9:F9"/>
    <mergeCell ref="G9:H9"/>
    <mergeCell ref="I9:K9"/>
    <mergeCell ref="B6:C6"/>
    <mergeCell ref="B7:C7"/>
    <mergeCell ref="D7:F7"/>
    <mergeCell ref="G7:H7"/>
    <mergeCell ref="I7:K7"/>
    <mergeCell ref="B5:K5"/>
    <mergeCell ref="B2:C4"/>
    <mergeCell ref="D2:K2"/>
    <mergeCell ref="D3:G3"/>
    <mergeCell ref="H3:K3"/>
    <mergeCell ref="D4:K4"/>
  </mergeCells>
  <printOptions horizontalCentered="1"/>
  <pageMargins left="0.78740157480314965" right="0.78740157480314965" top="0.78740157480314965" bottom="0.98425196850393704" header="0" footer="0.39370078740157483"/>
  <pageSetup scale="73" orientation="portrait" r:id="rId1"/>
  <headerFooter alignWithMargins="0">
    <oddFooter>&amp;L&amp;8Cra. 30 N° 25-90 Piso 16 - CP: 1113111            
Tel. 7470909 -  Info: Línea 195       
www.umv.gov.co     &amp;CPRO-FM-035
&amp;R&amp;G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IU77"/>
  <sheetViews>
    <sheetView showGridLines="0" view="pageBreakPreview" zoomScaleSheetLayoutView="100" workbookViewId="0">
      <selection activeCell="A14" sqref="A14:I14"/>
    </sheetView>
  </sheetViews>
  <sheetFormatPr baseColWidth="10" defaultColWidth="11.453125" defaultRowHeight="10.5" customHeight="1" x14ac:dyDescent="0.35"/>
  <cols>
    <col min="1" max="1" width="2" style="501" customWidth="1"/>
    <col min="2" max="2" width="6.26953125" style="501" customWidth="1"/>
    <col min="3" max="3" width="15.81640625" style="501" customWidth="1"/>
    <col min="4" max="4" width="9.26953125" style="501" customWidth="1"/>
    <col min="5" max="5" width="15.81640625" style="502" customWidth="1"/>
    <col min="6" max="6" width="3.81640625" style="502" customWidth="1"/>
    <col min="7" max="7" width="6.26953125" style="575" customWidth="1"/>
    <col min="8" max="8" width="15.81640625" style="575" customWidth="1"/>
    <col min="9" max="10" width="9.26953125" style="502" customWidth="1"/>
    <col min="11" max="11" width="6.81640625" style="502" customWidth="1"/>
    <col min="12" max="12" width="2.453125" style="501" customWidth="1"/>
    <col min="13" max="13" width="19.453125" style="499" customWidth="1"/>
    <col min="14" max="15" width="8.1796875" style="500" customWidth="1"/>
    <col min="16" max="16" width="11.26953125" style="500" customWidth="1"/>
    <col min="17" max="18" width="9.26953125" style="500" customWidth="1"/>
    <col min="19" max="20" width="11.453125" style="500"/>
    <col min="21" max="16384" width="11.453125" style="501"/>
  </cols>
  <sheetData>
    <row r="1" spans="1:255" s="221" customFormat="1" ht="6.75" customHeight="1" x14ac:dyDescent="0.35"/>
    <row r="2" spans="1:255" s="124" customFormat="1" ht="42.75" customHeight="1" x14ac:dyDescent="0.35">
      <c r="A2" s="180"/>
      <c r="B2" s="2806"/>
      <c r="C2" s="2807"/>
      <c r="D2" s="1899" t="s">
        <v>615</v>
      </c>
      <c r="E2" s="1900"/>
      <c r="F2" s="1900"/>
      <c r="G2" s="1900"/>
      <c r="H2" s="1900"/>
      <c r="I2" s="1900"/>
      <c r="J2" s="1900"/>
      <c r="K2" s="190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</row>
    <row r="3" spans="1:255" s="124" customFormat="1" ht="14" x14ac:dyDescent="0.35">
      <c r="A3" s="180"/>
      <c r="B3" s="2808"/>
      <c r="C3" s="2759"/>
      <c r="D3" s="641" t="s">
        <v>294</v>
      </c>
      <c r="E3" s="642"/>
      <c r="F3" s="642"/>
      <c r="G3" s="642"/>
      <c r="H3" s="643"/>
      <c r="I3" s="1619" t="s">
        <v>616</v>
      </c>
      <c r="J3" s="1619"/>
      <c r="K3" s="1619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</row>
    <row r="4" spans="1:255" s="124" customFormat="1" ht="12.75" customHeight="1" x14ac:dyDescent="0.35">
      <c r="A4" s="180"/>
      <c r="B4" s="2809"/>
      <c r="C4" s="2761"/>
      <c r="D4" s="641" t="s">
        <v>296</v>
      </c>
      <c r="E4" s="641"/>
      <c r="F4" s="642"/>
      <c r="G4" s="642"/>
      <c r="H4" s="642"/>
      <c r="I4" s="642"/>
      <c r="J4" s="642"/>
      <c r="K4" s="643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</row>
    <row r="5" spans="1:255" s="124" customFormat="1" ht="12.75" customHeight="1" x14ac:dyDescent="0.35">
      <c r="A5" s="180"/>
      <c r="B5" s="644"/>
      <c r="C5" s="644"/>
      <c r="D5" s="642"/>
      <c r="E5" s="642"/>
      <c r="F5" s="642"/>
      <c r="G5" s="645"/>
      <c r="H5" s="645"/>
      <c r="I5" s="645"/>
      <c r="J5" s="645"/>
      <c r="K5" s="645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</row>
    <row r="6" spans="1:255" ht="14" x14ac:dyDescent="0.35">
      <c r="A6" s="180"/>
      <c r="B6" s="2820" t="s">
        <v>490</v>
      </c>
      <c r="C6" s="2820"/>
      <c r="D6" s="2820"/>
      <c r="E6" s="2820"/>
      <c r="F6" s="2820"/>
      <c r="G6" s="2820" t="s">
        <v>512</v>
      </c>
      <c r="H6" s="2820"/>
      <c r="I6" s="2820"/>
      <c r="J6" s="2820"/>
      <c r="K6" s="2820"/>
      <c r="L6" s="124"/>
    </row>
    <row r="7" spans="1:255" ht="15" customHeight="1" x14ac:dyDescent="0.35">
      <c r="A7" s="180"/>
      <c r="B7" s="648"/>
      <c r="C7" s="503" t="s">
        <v>617</v>
      </c>
      <c r="D7" s="638"/>
      <c r="E7" s="658"/>
      <c r="F7" s="657"/>
      <c r="G7" s="648"/>
      <c r="H7" s="503" t="s">
        <v>620</v>
      </c>
      <c r="I7" s="638"/>
      <c r="J7" s="658"/>
      <c r="K7" s="657"/>
      <c r="L7" s="124"/>
      <c r="N7" s="507"/>
      <c r="O7" s="507"/>
      <c r="P7" s="507"/>
    </row>
    <row r="8" spans="1:255" ht="12" customHeight="1" x14ac:dyDescent="0.35">
      <c r="A8" s="180"/>
      <c r="B8" s="649" t="s">
        <v>125</v>
      </c>
      <c r="C8" s="2791" t="s">
        <v>497</v>
      </c>
      <c r="D8" s="2792"/>
      <c r="E8" s="650">
        <v>1384</v>
      </c>
      <c r="F8" s="651" t="s">
        <v>361</v>
      </c>
      <c r="G8" s="2818" t="s">
        <v>606</v>
      </c>
      <c r="H8" s="2810" t="s">
        <v>513</v>
      </c>
      <c r="I8" s="2811"/>
      <c r="J8" s="2814">
        <v>5.4</v>
      </c>
      <c r="K8" s="2815"/>
      <c r="L8" s="124"/>
      <c r="N8" s="507"/>
      <c r="O8" s="507"/>
      <c r="P8" s="507"/>
    </row>
    <row r="9" spans="1:255" ht="12" customHeight="1" x14ac:dyDescent="0.35">
      <c r="A9" s="180"/>
      <c r="B9" s="649" t="s">
        <v>126</v>
      </c>
      <c r="C9" s="2791" t="s">
        <v>503</v>
      </c>
      <c r="D9" s="2792"/>
      <c r="E9" s="650">
        <v>1248</v>
      </c>
      <c r="F9" s="651" t="s">
        <v>361</v>
      </c>
      <c r="G9" s="2819"/>
      <c r="H9" s="2812"/>
      <c r="I9" s="2813"/>
      <c r="J9" s="2816"/>
      <c r="K9" s="2817"/>
      <c r="L9" s="124"/>
      <c r="N9" s="507"/>
      <c r="O9" s="507"/>
      <c r="P9" s="507"/>
      <c r="Q9" s="521"/>
    </row>
    <row r="10" spans="1:255" ht="15" customHeight="1" x14ac:dyDescent="0.35">
      <c r="A10" s="180"/>
      <c r="B10" s="649" t="s">
        <v>127</v>
      </c>
      <c r="C10" s="2791" t="s">
        <v>602</v>
      </c>
      <c r="D10" s="2792"/>
      <c r="E10" s="652">
        <f>E8-E9</f>
        <v>136</v>
      </c>
      <c r="F10" s="651" t="s">
        <v>361</v>
      </c>
      <c r="G10" s="2818" t="s">
        <v>607</v>
      </c>
      <c r="H10" s="2810" t="s">
        <v>514</v>
      </c>
      <c r="I10" s="2811"/>
      <c r="J10" s="2830">
        <v>58</v>
      </c>
      <c r="K10" s="2831"/>
      <c r="L10" s="124"/>
      <c r="M10" s="124"/>
      <c r="N10" s="507"/>
      <c r="O10" s="507"/>
      <c r="P10" s="507"/>
      <c r="Q10" s="526"/>
      <c r="R10" s="527"/>
    </row>
    <row r="11" spans="1:255" s="500" customFormat="1" ht="15" customHeight="1" x14ac:dyDescent="0.35">
      <c r="A11" s="180"/>
      <c r="B11" s="649" t="s">
        <v>128</v>
      </c>
      <c r="C11" s="2791" t="s">
        <v>508</v>
      </c>
      <c r="D11" s="2792"/>
      <c r="E11" s="650">
        <v>20.8</v>
      </c>
      <c r="F11" s="653" t="s">
        <v>361</v>
      </c>
      <c r="G11" s="2819"/>
      <c r="H11" s="2812"/>
      <c r="I11" s="2813"/>
      <c r="J11" s="2832"/>
      <c r="K11" s="2833"/>
      <c r="L11" s="124"/>
      <c r="M11" s="499"/>
      <c r="O11" s="521"/>
      <c r="P11" s="521"/>
      <c r="Q11" s="521"/>
      <c r="R11" s="521"/>
    </row>
    <row r="12" spans="1:255" s="500" customFormat="1" ht="15" customHeight="1" x14ac:dyDescent="0.35">
      <c r="A12" s="180"/>
      <c r="B12" s="649" t="s">
        <v>204</v>
      </c>
      <c r="C12" s="2791" t="s">
        <v>509</v>
      </c>
      <c r="D12" s="2792"/>
      <c r="E12" s="650">
        <v>21</v>
      </c>
      <c r="F12" s="653" t="s">
        <v>361</v>
      </c>
      <c r="G12" s="647" t="s">
        <v>608</v>
      </c>
      <c r="H12" s="2834" t="s">
        <v>611</v>
      </c>
      <c r="I12" s="2835"/>
      <c r="J12" s="659">
        <v>6.5</v>
      </c>
      <c r="K12" s="660"/>
      <c r="L12" s="124"/>
      <c r="M12" s="538"/>
      <c r="N12" s="507"/>
      <c r="O12" s="507"/>
      <c r="P12" s="507"/>
      <c r="Q12" s="539"/>
      <c r="R12" s="539"/>
    </row>
    <row r="13" spans="1:255" s="500" customFormat="1" ht="15" customHeight="1" x14ac:dyDescent="0.35">
      <c r="A13" s="180"/>
      <c r="B13" s="649" t="s">
        <v>205</v>
      </c>
      <c r="C13" s="2791" t="s">
        <v>603</v>
      </c>
      <c r="D13" s="2792"/>
      <c r="E13" s="652">
        <f>E12-E11</f>
        <v>0.19999999999999929</v>
      </c>
      <c r="F13" s="653" t="s">
        <v>361</v>
      </c>
      <c r="G13" s="2734" t="s">
        <v>612</v>
      </c>
      <c r="H13" s="2735"/>
      <c r="I13" s="2735"/>
      <c r="J13" s="2735"/>
      <c r="K13" s="2736"/>
      <c r="L13" s="124"/>
      <c r="M13" s="538"/>
      <c r="N13" s="507"/>
      <c r="O13" s="507"/>
      <c r="P13" s="541"/>
      <c r="Q13" s="539"/>
      <c r="R13" s="539"/>
    </row>
    <row r="14" spans="1:255" s="500" customFormat="1" ht="15" customHeight="1" x14ac:dyDescent="0.25">
      <c r="A14" s="180"/>
      <c r="B14" s="649" t="s">
        <v>206</v>
      </c>
      <c r="C14" s="2791" t="s">
        <v>601</v>
      </c>
      <c r="D14" s="2792"/>
      <c r="E14" s="652"/>
      <c r="F14" s="653" t="s">
        <v>361</v>
      </c>
      <c r="G14" s="654" t="s">
        <v>609</v>
      </c>
      <c r="H14" s="2793" t="s">
        <v>613</v>
      </c>
      <c r="I14" s="2793"/>
      <c r="J14" s="2746"/>
      <c r="K14" s="2794"/>
      <c r="L14" s="124"/>
      <c r="M14" s="538"/>
      <c r="N14" s="507"/>
      <c r="O14" s="507"/>
      <c r="P14" s="541"/>
      <c r="Q14" s="539"/>
      <c r="R14" s="539"/>
    </row>
    <row r="15" spans="1:255" s="500" customFormat="1" ht="15" customHeight="1" x14ac:dyDescent="0.25">
      <c r="A15" s="180"/>
      <c r="B15" s="649" t="s">
        <v>605</v>
      </c>
      <c r="C15" s="655" t="s">
        <v>604</v>
      </c>
      <c r="D15" s="655"/>
      <c r="E15" s="656" t="e">
        <f>SUM(E8-H7)/E8*100</f>
        <v>#VALUE!</v>
      </c>
      <c r="F15" s="653" t="s">
        <v>87</v>
      </c>
      <c r="G15" s="654" t="s">
        <v>610</v>
      </c>
      <c r="H15" s="2793" t="s">
        <v>614</v>
      </c>
      <c r="I15" s="2793"/>
      <c r="J15" s="2795" t="e">
        <f>+(J8-K10)/(J11/100)</f>
        <v>#DIV/0!</v>
      </c>
      <c r="K15" s="2796"/>
      <c r="L15" s="124"/>
      <c r="M15" s="538"/>
      <c r="N15" s="507"/>
      <c r="P15" s="541"/>
      <c r="Q15" s="539"/>
      <c r="R15" s="539"/>
    </row>
    <row r="16" spans="1:255" s="500" customFormat="1" ht="15" customHeight="1" x14ac:dyDescent="0.35">
      <c r="A16" s="180"/>
      <c r="B16" s="2797" t="s">
        <v>600</v>
      </c>
      <c r="C16" s="2798"/>
      <c r="D16" s="2821"/>
      <c r="E16" s="2822"/>
      <c r="F16" s="2822"/>
      <c r="G16" s="2822"/>
      <c r="H16" s="2822"/>
      <c r="I16" s="2822"/>
      <c r="J16" s="2822"/>
      <c r="K16" s="2823"/>
      <c r="L16" s="124"/>
      <c r="M16" s="538"/>
      <c r="N16" s="559"/>
      <c r="O16" s="559"/>
      <c r="P16" s="527"/>
      <c r="Q16" s="526"/>
      <c r="R16" s="526"/>
    </row>
    <row r="17" spans="1:255" s="500" customFormat="1" ht="15" customHeight="1" x14ac:dyDescent="0.35">
      <c r="A17" s="180"/>
      <c r="B17" s="2799"/>
      <c r="C17" s="2800"/>
      <c r="D17" s="2824"/>
      <c r="E17" s="2825"/>
      <c r="F17" s="2825"/>
      <c r="G17" s="2825"/>
      <c r="H17" s="2825"/>
      <c r="I17" s="2825"/>
      <c r="J17" s="2825"/>
      <c r="K17" s="2826"/>
      <c r="L17" s="124"/>
      <c r="M17" s="538"/>
      <c r="N17" s="559"/>
      <c r="O17" s="559"/>
      <c r="P17" s="527"/>
      <c r="Q17" s="526"/>
      <c r="R17" s="526"/>
    </row>
    <row r="18" spans="1:255" s="500" customFormat="1" ht="15" customHeight="1" x14ac:dyDescent="0.35">
      <c r="A18" s="180"/>
      <c r="B18" s="2801"/>
      <c r="C18" s="2802"/>
      <c r="D18" s="2827"/>
      <c r="E18" s="2828"/>
      <c r="F18" s="2828"/>
      <c r="G18" s="2828"/>
      <c r="H18" s="2828"/>
      <c r="I18" s="2828"/>
      <c r="J18" s="2828"/>
      <c r="K18" s="2829"/>
      <c r="L18" s="124"/>
      <c r="M18" s="538"/>
      <c r="N18" s="559"/>
      <c r="O18" s="559"/>
      <c r="P18" s="527"/>
      <c r="Q18" s="526"/>
      <c r="R18" s="526"/>
    </row>
    <row r="19" spans="1:255" s="124" customFormat="1" ht="12.75" customHeight="1" x14ac:dyDescent="0.35">
      <c r="A19" s="180"/>
      <c r="B19" s="644"/>
      <c r="C19" s="644"/>
      <c r="D19" s="642"/>
      <c r="E19" s="642"/>
      <c r="F19" s="642"/>
      <c r="G19" s="645"/>
      <c r="H19" s="645"/>
      <c r="I19" s="645"/>
      <c r="J19" s="645"/>
      <c r="K19" s="645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221"/>
      <c r="BH19" s="221"/>
      <c r="BI19" s="221"/>
      <c r="BJ19" s="221"/>
      <c r="BK19" s="221"/>
      <c r="BL19" s="221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1"/>
      <c r="CU19" s="221"/>
      <c r="CV19" s="221"/>
      <c r="CW19" s="221"/>
      <c r="CX19" s="221"/>
      <c r="CY19" s="221"/>
      <c r="CZ19" s="221"/>
      <c r="DA19" s="221"/>
      <c r="DB19" s="221"/>
      <c r="DC19" s="221"/>
      <c r="DD19" s="221"/>
      <c r="DE19" s="221"/>
      <c r="DF19" s="221"/>
      <c r="DG19" s="221"/>
      <c r="DH19" s="221"/>
      <c r="DI19" s="221"/>
      <c r="DJ19" s="221"/>
      <c r="DK19" s="221"/>
      <c r="DL19" s="221"/>
      <c r="DM19" s="221"/>
      <c r="DN19" s="221"/>
      <c r="DO19" s="221"/>
      <c r="DP19" s="221"/>
      <c r="DQ19" s="221"/>
      <c r="DR19" s="221"/>
      <c r="DS19" s="221"/>
      <c r="DT19" s="221"/>
      <c r="DU19" s="221"/>
      <c r="DV19" s="221"/>
      <c r="DW19" s="221"/>
      <c r="DX19" s="221"/>
      <c r="DY19" s="221"/>
      <c r="DZ19" s="221"/>
      <c r="EA19" s="221"/>
      <c r="EB19" s="221"/>
      <c r="EC19" s="221"/>
      <c r="ED19" s="221"/>
      <c r="EE19" s="221"/>
      <c r="EF19" s="221"/>
      <c r="EG19" s="221"/>
      <c r="EH19" s="221"/>
      <c r="EI19" s="221"/>
      <c r="EJ19" s="221"/>
      <c r="EK19" s="221"/>
      <c r="EL19" s="221"/>
      <c r="EM19" s="221"/>
      <c r="EN19" s="221"/>
      <c r="EO19" s="221"/>
      <c r="EP19" s="221"/>
      <c r="EQ19" s="221"/>
      <c r="ER19" s="221"/>
      <c r="ES19" s="221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  <c r="GB19" s="221"/>
      <c r="GC19" s="221"/>
      <c r="GD19" s="221"/>
      <c r="GE19" s="221"/>
      <c r="GF19" s="221"/>
      <c r="GG19" s="221"/>
      <c r="GH19" s="221"/>
      <c r="GI19" s="221"/>
      <c r="GJ19" s="221"/>
      <c r="GK19" s="221"/>
      <c r="GL19" s="221"/>
      <c r="GM19" s="221"/>
      <c r="GN19" s="221"/>
      <c r="GO19" s="221"/>
      <c r="GP19" s="221"/>
      <c r="GQ19" s="221"/>
      <c r="GR19" s="221"/>
      <c r="GS19" s="221"/>
      <c r="GT19" s="221"/>
      <c r="GU19" s="221"/>
      <c r="GV19" s="221"/>
      <c r="GW19" s="221"/>
      <c r="GX19" s="221"/>
      <c r="GY19" s="221"/>
      <c r="GZ19" s="221"/>
      <c r="HA19" s="221"/>
      <c r="HB19" s="221"/>
      <c r="HC19" s="221"/>
      <c r="HD19" s="221"/>
      <c r="HE19" s="221"/>
      <c r="HF19" s="221"/>
      <c r="HG19" s="221"/>
      <c r="HH19" s="221"/>
      <c r="HI19" s="221"/>
      <c r="HJ19" s="221"/>
      <c r="HK19" s="221"/>
      <c r="HL19" s="221"/>
      <c r="HM19" s="221"/>
      <c r="HN19" s="221"/>
      <c r="HO19" s="221"/>
      <c r="HP19" s="221"/>
      <c r="HQ19" s="221"/>
      <c r="HR19" s="221"/>
      <c r="HS19" s="221"/>
      <c r="HT19" s="221"/>
      <c r="HU19" s="221"/>
      <c r="HV19" s="221"/>
      <c r="HW19" s="221"/>
      <c r="HX19" s="221"/>
      <c r="HY19" s="221"/>
      <c r="HZ19" s="221"/>
      <c r="IA19" s="221"/>
      <c r="IB19" s="221"/>
      <c r="IC19" s="221"/>
      <c r="ID19" s="221"/>
      <c r="IE19" s="221"/>
      <c r="IF19" s="221"/>
      <c r="IG19" s="221"/>
      <c r="IH19" s="221"/>
      <c r="II19" s="221"/>
      <c r="IJ19" s="221"/>
      <c r="IK19" s="221"/>
      <c r="IL19" s="221"/>
      <c r="IM19" s="221"/>
      <c r="IN19" s="221"/>
      <c r="IO19" s="221"/>
      <c r="IP19" s="221"/>
      <c r="IQ19" s="221"/>
      <c r="IR19" s="221"/>
      <c r="IS19" s="221"/>
      <c r="IT19" s="221"/>
      <c r="IU19" s="221"/>
    </row>
    <row r="20" spans="1:255" ht="14" x14ac:dyDescent="0.35">
      <c r="A20" s="180"/>
      <c r="B20" s="2820" t="s">
        <v>490</v>
      </c>
      <c r="C20" s="2820"/>
      <c r="D20" s="2820"/>
      <c r="E20" s="2820"/>
      <c r="F20" s="2820"/>
      <c r="G20" s="2820" t="s">
        <v>512</v>
      </c>
      <c r="H20" s="2820"/>
      <c r="I20" s="2820"/>
      <c r="J20" s="2820"/>
      <c r="K20" s="2820"/>
      <c r="L20" s="124"/>
    </row>
    <row r="21" spans="1:255" ht="15" customHeight="1" x14ac:dyDescent="0.35">
      <c r="A21" s="180"/>
      <c r="B21" s="648"/>
      <c r="C21" s="503" t="s">
        <v>617</v>
      </c>
      <c r="D21" s="638"/>
      <c r="E21" s="658"/>
      <c r="F21" s="657"/>
      <c r="G21" s="648"/>
      <c r="H21" s="503" t="s">
        <v>620</v>
      </c>
      <c r="I21" s="638"/>
      <c r="J21" s="658"/>
      <c r="K21" s="657"/>
      <c r="L21" s="124"/>
      <c r="N21" s="507"/>
      <c r="O21" s="507"/>
      <c r="P21" s="507"/>
    </row>
    <row r="22" spans="1:255" ht="12" customHeight="1" x14ac:dyDescent="0.35">
      <c r="A22" s="180"/>
      <c r="B22" s="649" t="s">
        <v>125</v>
      </c>
      <c r="C22" s="2791" t="s">
        <v>497</v>
      </c>
      <c r="D22" s="2792"/>
      <c r="E22" s="650">
        <v>1384</v>
      </c>
      <c r="F22" s="651" t="s">
        <v>361</v>
      </c>
      <c r="G22" s="2818" t="s">
        <v>606</v>
      </c>
      <c r="H22" s="2810" t="s">
        <v>513</v>
      </c>
      <c r="I22" s="2811"/>
      <c r="J22" s="2814">
        <v>5.4</v>
      </c>
      <c r="K22" s="2815"/>
      <c r="L22" s="124"/>
      <c r="N22" s="507"/>
      <c r="O22" s="507"/>
      <c r="P22" s="507"/>
    </row>
    <row r="23" spans="1:255" ht="12" customHeight="1" x14ac:dyDescent="0.35">
      <c r="A23" s="180"/>
      <c r="B23" s="649" t="s">
        <v>126</v>
      </c>
      <c r="C23" s="2791" t="s">
        <v>503</v>
      </c>
      <c r="D23" s="2792"/>
      <c r="E23" s="650">
        <v>1248</v>
      </c>
      <c r="F23" s="651" t="s">
        <v>361</v>
      </c>
      <c r="G23" s="2819"/>
      <c r="H23" s="2812"/>
      <c r="I23" s="2813"/>
      <c r="J23" s="2816"/>
      <c r="K23" s="2817"/>
      <c r="L23" s="124"/>
      <c r="N23" s="507"/>
      <c r="O23" s="507"/>
      <c r="P23" s="507"/>
      <c r="Q23" s="521"/>
    </row>
    <row r="24" spans="1:255" ht="15" customHeight="1" x14ac:dyDescent="0.35">
      <c r="A24" s="180"/>
      <c r="B24" s="649" t="s">
        <v>127</v>
      </c>
      <c r="C24" s="2791" t="s">
        <v>602</v>
      </c>
      <c r="D24" s="2792"/>
      <c r="E24" s="652">
        <f>E22-E23</f>
        <v>136</v>
      </c>
      <c r="F24" s="651" t="s">
        <v>361</v>
      </c>
      <c r="G24" s="2818" t="s">
        <v>607</v>
      </c>
      <c r="H24" s="2810" t="s">
        <v>514</v>
      </c>
      <c r="I24" s="2811"/>
      <c r="J24" s="2830">
        <v>58</v>
      </c>
      <c r="K24" s="2831"/>
      <c r="L24" s="124"/>
      <c r="M24" s="124"/>
      <c r="N24" s="507"/>
      <c r="O24" s="507"/>
      <c r="P24" s="507"/>
      <c r="Q24" s="526"/>
      <c r="R24" s="527"/>
    </row>
    <row r="25" spans="1:255" s="500" customFormat="1" ht="15" customHeight="1" x14ac:dyDescent="0.35">
      <c r="A25" s="180"/>
      <c r="B25" s="649" t="s">
        <v>128</v>
      </c>
      <c r="C25" s="2791" t="s">
        <v>508</v>
      </c>
      <c r="D25" s="2792"/>
      <c r="E25" s="650">
        <v>20.8</v>
      </c>
      <c r="F25" s="653" t="s">
        <v>361</v>
      </c>
      <c r="G25" s="2819"/>
      <c r="H25" s="2812"/>
      <c r="I25" s="2813"/>
      <c r="J25" s="2832"/>
      <c r="K25" s="2833"/>
      <c r="L25" s="124"/>
      <c r="M25" s="499"/>
      <c r="O25" s="521"/>
      <c r="P25" s="521"/>
      <c r="Q25" s="521"/>
      <c r="R25" s="521"/>
    </row>
    <row r="26" spans="1:255" s="500" customFormat="1" ht="15" customHeight="1" x14ac:dyDescent="0.35">
      <c r="A26" s="180"/>
      <c r="B26" s="649" t="s">
        <v>204</v>
      </c>
      <c r="C26" s="2791" t="s">
        <v>509</v>
      </c>
      <c r="D26" s="2792"/>
      <c r="E26" s="650">
        <v>21</v>
      </c>
      <c r="F26" s="653" t="s">
        <v>361</v>
      </c>
      <c r="G26" s="647" t="s">
        <v>608</v>
      </c>
      <c r="H26" s="2834" t="s">
        <v>611</v>
      </c>
      <c r="I26" s="2835"/>
      <c r="J26" s="659">
        <v>6.5</v>
      </c>
      <c r="K26" s="660"/>
      <c r="L26" s="124"/>
      <c r="M26" s="538"/>
      <c r="N26" s="507"/>
      <c r="O26" s="507"/>
      <c r="P26" s="507"/>
      <c r="Q26" s="539"/>
      <c r="R26" s="539"/>
    </row>
    <row r="27" spans="1:255" s="500" customFormat="1" ht="15" customHeight="1" x14ac:dyDescent="0.35">
      <c r="A27" s="180"/>
      <c r="B27" s="649" t="s">
        <v>205</v>
      </c>
      <c r="C27" s="2791" t="s">
        <v>603</v>
      </c>
      <c r="D27" s="2792"/>
      <c r="E27" s="652">
        <f>E26-E25</f>
        <v>0.19999999999999929</v>
      </c>
      <c r="F27" s="653" t="s">
        <v>361</v>
      </c>
      <c r="G27" s="2734" t="s">
        <v>612</v>
      </c>
      <c r="H27" s="2735"/>
      <c r="I27" s="2735"/>
      <c r="J27" s="2735"/>
      <c r="K27" s="2736"/>
      <c r="L27" s="124"/>
      <c r="M27" s="538"/>
      <c r="N27" s="507"/>
      <c r="O27" s="507"/>
      <c r="P27" s="541"/>
      <c r="Q27" s="539"/>
      <c r="R27" s="539"/>
    </row>
    <row r="28" spans="1:255" s="500" customFormat="1" ht="15" customHeight="1" x14ac:dyDescent="0.25">
      <c r="A28" s="180"/>
      <c r="B28" s="649" t="s">
        <v>206</v>
      </c>
      <c r="C28" s="2791" t="s">
        <v>601</v>
      </c>
      <c r="D28" s="2792"/>
      <c r="E28" s="652"/>
      <c r="F28" s="653" t="s">
        <v>361</v>
      </c>
      <c r="G28" s="654" t="s">
        <v>609</v>
      </c>
      <c r="H28" s="2793" t="s">
        <v>613</v>
      </c>
      <c r="I28" s="2793"/>
      <c r="J28" s="2746"/>
      <c r="K28" s="2794"/>
      <c r="L28" s="124"/>
      <c r="M28" s="538"/>
      <c r="N28" s="507"/>
      <c r="O28" s="507"/>
      <c r="P28" s="541"/>
      <c r="Q28" s="539"/>
      <c r="R28" s="539"/>
    </row>
    <row r="29" spans="1:255" s="500" customFormat="1" ht="15" customHeight="1" x14ac:dyDescent="0.25">
      <c r="A29" s="180"/>
      <c r="B29" s="649" t="s">
        <v>605</v>
      </c>
      <c r="C29" s="655" t="s">
        <v>604</v>
      </c>
      <c r="D29" s="655"/>
      <c r="E29" s="656" t="e">
        <f>SUM(E22-H21)/E22*100</f>
        <v>#VALUE!</v>
      </c>
      <c r="F29" s="653" t="s">
        <v>87</v>
      </c>
      <c r="G29" s="654" t="s">
        <v>610</v>
      </c>
      <c r="H29" s="2793" t="s">
        <v>614</v>
      </c>
      <c r="I29" s="2793"/>
      <c r="J29" s="2795" t="e">
        <f>+(J22-K24)/(J25/100)</f>
        <v>#DIV/0!</v>
      </c>
      <c r="K29" s="2796"/>
      <c r="L29" s="124"/>
      <c r="M29" s="538"/>
      <c r="N29" s="507"/>
      <c r="P29" s="541"/>
      <c r="Q29" s="539"/>
      <c r="R29" s="539"/>
    </row>
    <row r="30" spans="1:255" s="500" customFormat="1" ht="15" customHeight="1" x14ac:dyDescent="0.35">
      <c r="A30" s="180"/>
      <c r="B30" s="2797" t="s">
        <v>600</v>
      </c>
      <c r="C30" s="2798"/>
      <c r="D30" s="2797"/>
      <c r="E30" s="2803"/>
      <c r="F30" s="2803"/>
      <c r="G30" s="2803"/>
      <c r="H30" s="2803"/>
      <c r="I30" s="2803"/>
      <c r="J30" s="2803"/>
      <c r="K30" s="2798"/>
      <c r="L30" s="124"/>
      <c r="M30" s="538"/>
      <c r="N30" s="559"/>
      <c r="O30" s="559"/>
      <c r="P30" s="527"/>
      <c r="Q30" s="526"/>
      <c r="R30" s="526"/>
    </row>
    <row r="31" spans="1:255" s="500" customFormat="1" ht="15" customHeight="1" x14ac:dyDescent="0.35">
      <c r="A31" s="180"/>
      <c r="B31" s="2799"/>
      <c r="C31" s="2800"/>
      <c r="D31" s="2799"/>
      <c r="E31" s="2804"/>
      <c r="F31" s="2804"/>
      <c r="G31" s="2804"/>
      <c r="H31" s="2804"/>
      <c r="I31" s="2804"/>
      <c r="J31" s="2804"/>
      <c r="K31" s="2800"/>
      <c r="L31" s="124"/>
      <c r="M31" s="538"/>
      <c r="N31" s="559"/>
      <c r="O31" s="559"/>
      <c r="P31" s="527"/>
      <c r="Q31" s="526"/>
      <c r="R31" s="526"/>
    </row>
    <row r="32" spans="1:255" s="500" customFormat="1" ht="15" customHeight="1" x14ac:dyDescent="0.35">
      <c r="A32" s="180"/>
      <c r="B32" s="2801"/>
      <c r="C32" s="2802"/>
      <c r="D32" s="2801"/>
      <c r="E32" s="2805"/>
      <c r="F32" s="2805"/>
      <c r="G32" s="2805"/>
      <c r="H32" s="2805"/>
      <c r="I32" s="2805"/>
      <c r="J32" s="2805"/>
      <c r="K32" s="2802"/>
      <c r="L32" s="124"/>
      <c r="M32" s="538"/>
      <c r="N32" s="559"/>
      <c r="O32" s="559"/>
      <c r="P32" s="527"/>
      <c r="Q32" s="526"/>
      <c r="R32" s="526"/>
    </row>
    <row r="33" spans="1:255" s="124" customFormat="1" ht="12.75" customHeight="1" x14ac:dyDescent="0.35">
      <c r="A33" s="180"/>
      <c r="B33" s="644"/>
      <c r="C33" s="644"/>
      <c r="D33" s="642"/>
      <c r="E33" s="642"/>
      <c r="F33" s="642"/>
      <c r="G33" s="645"/>
      <c r="H33" s="645"/>
      <c r="I33" s="645"/>
      <c r="J33" s="645"/>
      <c r="K33" s="645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  <c r="IU33" s="221"/>
    </row>
    <row r="34" spans="1:255" ht="14" x14ac:dyDescent="0.35">
      <c r="A34" s="180"/>
      <c r="B34" s="2820" t="s">
        <v>490</v>
      </c>
      <c r="C34" s="2820"/>
      <c r="D34" s="2820"/>
      <c r="E34" s="2820"/>
      <c r="F34" s="2820"/>
      <c r="G34" s="2820" t="s">
        <v>512</v>
      </c>
      <c r="H34" s="2820"/>
      <c r="I34" s="2820"/>
      <c r="J34" s="2820"/>
      <c r="K34" s="2820"/>
      <c r="L34" s="124"/>
    </row>
    <row r="35" spans="1:255" ht="15" customHeight="1" x14ac:dyDescent="0.35">
      <c r="A35" s="180"/>
      <c r="B35" s="648"/>
      <c r="C35" s="503" t="s">
        <v>617</v>
      </c>
      <c r="D35" s="638"/>
      <c r="E35" s="658"/>
      <c r="F35" s="657"/>
      <c r="G35" s="648"/>
      <c r="H35" s="503" t="s">
        <v>620</v>
      </c>
      <c r="I35" s="638"/>
      <c r="J35" s="658"/>
      <c r="K35" s="657"/>
      <c r="L35" s="124"/>
      <c r="N35" s="507"/>
      <c r="O35" s="507"/>
      <c r="P35" s="507"/>
    </row>
    <row r="36" spans="1:255" ht="12" customHeight="1" x14ac:dyDescent="0.35">
      <c r="A36" s="180"/>
      <c r="B36" s="649" t="s">
        <v>125</v>
      </c>
      <c r="C36" s="2791" t="s">
        <v>497</v>
      </c>
      <c r="D36" s="2792"/>
      <c r="E36" s="650">
        <v>1384</v>
      </c>
      <c r="F36" s="651" t="s">
        <v>361</v>
      </c>
      <c r="G36" s="2818" t="s">
        <v>606</v>
      </c>
      <c r="H36" s="2810" t="s">
        <v>513</v>
      </c>
      <c r="I36" s="2811"/>
      <c r="J36" s="2814">
        <v>5.4</v>
      </c>
      <c r="K36" s="2815"/>
      <c r="L36" s="124"/>
      <c r="N36" s="507"/>
      <c r="O36" s="507"/>
      <c r="P36" s="507"/>
    </row>
    <row r="37" spans="1:255" ht="12" customHeight="1" x14ac:dyDescent="0.35">
      <c r="A37" s="180"/>
      <c r="B37" s="649" t="s">
        <v>126</v>
      </c>
      <c r="C37" s="2791" t="s">
        <v>503</v>
      </c>
      <c r="D37" s="2792"/>
      <c r="E37" s="650">
        <v>1248</v>
      </c>
      <c r="F37" s="651" t="s">
        <v>361</v>
      </c>
      <c r="G37" s="2819"/>
      <c r="H37" s="2812"/>
      <c r="I37" s="2813"/>
      <c r="J37" s="2816"/>
      <c r="K37" s="2817"/>
      <c r="L37" s="124"/>
      <c r="N37" s="507"/>
      <c r="O37" s="507"/>
      <c r="P37" s="507"/>
      <c r="Q37" s="521"/>
    </row>
    <row r="38" spans="1:255" ht="15" customHeight="1" x14ac:dyDescent="0.35">
      <c r="A38" s="180"/>
      <c r="B38" s="649" t="s">
        <v>127</v>
      </c>
      <c r="C38" s="2791" t="s">
        <v>602</v>
      </c>
      <c r="D38" s="2792"/>
      <c r="E38" s="652">
        <f>E36-E37</f>
        <v>136</v>
      </c>
      <c r="F38" s="651" t="s">
        <v>361</v>
      </c>
      <c r="G38" s="2818" t="s">
        <v>607</v>
      </c>
      <c r="H38" s="2810" t="s">
        <v>514</v>
      </c>
      <c r="I38" s="2811"/>
      <c r="J38" s="2830">
        <v>58</v>
      </c>
      <c r="K38" s="2831"/>
      <c r="L38" s="124"/>
      <c r="M38" s="124"/>
      <c r="N38" s="507"/>
      <c r="O38" s="507"/>
      <c r="P38" s="507"/>
      <c r="Q38" s="526"/>
      <c r="R38" s="527"/>
    </row>
    <row r="39" spans="1:255" s="500" customFormat="1" ht="15" customHeight="1" x14ac:dyDescent="0.35">
      <c r="A39" s="180"/>
      <c r="B39" s="649" t="s">
        <v>128</v>
      </c>
      <c r="C39" s="2791" t="s">
        <v>508</v>
      </c>
      <c r="D39" s="2792"/>
      <c r="E39" s="650">
        <v>20.8</v>
      </c>
      <c r="F39" s="653" t="s">
        <v>361</v>
      </c>
      <c r="G39" s="2819"/>
      <c r="H39" s="2812"/>
      <c r="I39" s="2813"/>
      <c r="J39" s="2832"/>
      <c r="K39" s="2833"/>
      <c r="L39" s="124"/>
      <c r="M39" s="499"/>
      <c r="O39" s="521"/>
      <c r="P39" s="521"/>
      <c r="Q39" s="521"/>
      <c r="R39" s="521"/>
    </row>
    <row r="40" spans="1:255" s="500" customFormat="1" ht="15" customHeight="1" x14ac:dyDescent="0.35">
      <c r="A40" s="180"/>
      <c r="B40" s="649" t="s">
        <v>204</v>
      </c>
      <c r="C40" s="2791" t="s">
        <v>509</v>
      </c>
      <c r="D40" s="2792"/>
      <c r="E40" s="650">
        <v>21</v>
      </c>
      <c r="F40" s="653" t="s">
        <v>361</v>
      </c>
      <c r="G40" s="647" t="s">
        <v>608</v>
      </c>
      <c r="H40" s="2834" t="s">
        <v>611</v>
      </c>
      <c r="I40" s="2835"/>
      <c r="J40" s="659">
        <v>6.5</v>
      </c>
      <c r="K40" s="660"/>
      <c r="L40" s="124"/>
      <c r="M40" s="538"/>
      <c r="N40" s="507"/>
      <c r="O40" s="507"/>
      <c r="P40" s="507"/>
      <c r="Q40" s="539"/>
      <c r="R40" s="539"/>
    </row>
    <row r="41" spans="1:255" s="500" customFormat="1" ht="15" customHeight="1" x14ac:dyDescent="0.35">
      <c r="A41" s="180"/>
      <c r="B41" s="649" t="s">
        <v>205</v>
      </c>
      <c r="C41" s="2791" t="s">
        <v>603</v>
      </c>
      <c r="D41" s="2792"/>
      <c r="E41" s="652">
        <f>E40-E39</f>
        <v>0.19999999999999929</v>
      </c>
      <c r="F41" s="653" t="s">
        <v>361</v>
      </c>
      <c r="G41" s="2734" t="s">
        <v>612</v>
      </c>
      <c r="H41" s="2735"/>
      <c r="I41" s="2735"/>
      <c r="J41" s="2735"/>
      <c r="K41" s="2736"/>
      <c r="L41" s="124"/>
      <c r="M41" s="538"/>
      <c r="N41" s="507"/>
      <c r="O41" s="507"/>
      <c r="P41" s="541"/>
      <c r="Q41" s="539"/>
      <c r="R41" s="539"/>
    </row>
    <row r="42" spans="1:255" s="500" customFormat="1" ht="15" customHeight="1" x14ac:dyDescent="0.25">
      <c r="A42" s="180"/>
      <c r="B42" s="649" t="s">
        <v>206</v>
      </c>
      <c r="C42" s="2791" t="s">
        <v>601</v>
      </c>
      <c r="D42" s="2792"/>
      <c r="E42" s="652"/>
      <c r="F42" s="653" t="s">
        <v>361</v>
      </c>
      <c r="G42" s="654" t="s">
        <v>609</v>
      </c>
      <c r="H42" s="2793" t="s">
        <v>613</v>
      </c>
      <c r="I42" s="2793"/>
      <c r="J42" s="2746"/>
      <c r="K42" s="2794"/>
      <c r="L42" s="124"/>
      <c r="M42" s="538"/>
      <c r="N42" s="507"/>
      <c r="O42" s="507"/>
      <c r="P42" s="541"/>
      <c r="Q42" s="539"/>
      <c r="R42" s="539"/>
    </row>
    <row r="43" spans="1:255" s="500" customFormat="1" ht="15" customHeight="1" x14ac:dyDescent="0.25">
      <c r="A43" s="180"/>
      <c r="B43" s="649" t="s">
        <v>605</v>
      </c>
      <c r="C43" s="655" t="s">
        <v>604</v>
      </c>
      <c r="D43" s="655"/>
      <c r="E43" s="656" t="e">
        <f>SUM(E36-H35)/E36*100</f>
        <v>#VALUE!</v>
      </c>
      <c r="F43" s="653" t="s">
        <v>87</v>
      </c>
      <c r="G43" s="654" t="s">
        <v>610</v>
      </c>
      <c r="H43" s="2793" t="s">
        <v>614</v>
      </c>
      <c r="I43" s="2793"/>
      <c r="J43" s="2795" t="e">
        <f>+(J36-K38)/(J39/100)</f>
        <v>#DIV/0!</v>
      </c>
      <c r="K43" s="2796"/>
      <c r="L43" s="124"/>
      <c r="M43" s="538"/>
      <c r="N43" s="507"/>
      <c r="P43" s="541"/>
      <c r="Q43" s="539"/>
      <c r="R43" s="539"/>
    </row>
    <row r="44" spans="1:255" s="500" customFormat="1" ht="15" customHeight="1" x14ac:dyDescent="0.35">
      <c r="A44" s="180"/>
      <c r="B44" s="2797" t="s">
        <v>600</v>
      </c>
      <c r="C44" s="2798"/>
      <c r="D44" s="2797"/>
      <c r="E44" s="2803"/>
      <c r="F44" s="2803"/>
      <c r="G44" s="2803"/>
      <c r="H44" s="2803"/>
      <c r="I44" s="2803"/>
      <c r="J44" s="2803"/>
      <c r="K44" s="2798"/>
      <c r="L44" s="124"/>
      <c r="M44" s="538"/>
      <c r="N44" s="559"/>
      <c r="O44" s="559"/>
      <c r="P44" s="527"/>
      <c r="Q44" s="526"/>
      <c r="R44" s="526"/>
    </row>
    <row r="45" spans="1:255" s="500" customFormat="1" ht="15" customHeight="1" x14ac:dyDescent="0.35">
      <c r="A45" s="180"/>
      <c r="B45" s="2799"/>
      <c r="C45" s="2800"/>
      <c r="D45" s="2799"/>
      <c r="E45" s="2804"/>
      <c r="F45" s="2804"/>
      <c r="G45" s="2804"/>
      <c r="H45" s="2804"/>
      <c r="I45" s="2804"/>
      <c r="J45" s="2804"/>
      <c r="K45" s="2800"/>
      <c r="L45" s="124"/>
      <c r="M45" s="538"/>
      <c r="N45" s="559"/>
      <c r="O45" s="559"/>
      <c r="P45" s="527"/>
      <c r="Q45" s="526"/>
      <c r="R45" s="526"/>
    </row>
    <row r="46" spans="1:255" s="500" customFormat="1" ht="15" customHeight="1" x14ac:dyDescent="0.35">
      <c r="A46" s="180"/>
      <c r="B46" s="2801"/>
      <c r="C46" s="2802"/>
      <c r="D46" s="2801"/>
      <c r="E46" s="2805"/>
      <c r="F46" s="2805"/>
      <c r="G46" s="2805"/>
      <c r="H46" s="2805"/>
      <c r="I46" s="2805"/>
      <c r="J46" s="2805"/>
      <c r="K46" s="2802"/>
      <c r="L46" s="124"/>
      <c r="M46" s="538"/>
      <c r="N46" s="559"/>
      <c r="O46" s="559"/>
      <c r="P46" s="527"/>
      <c r="Q46" s="526"/>
      <c r="R46" s="526"/>
    </row>
    <row r="47" spans="1:255" ht="12" customHeight="1" x14ac:dyDescent="0.35">
      <c r="A47" s="180"/>
      <c r="B47" s="2727"/>
      <c r="C47" s="2727"/>
      <c r="D47" s="2727"/>
      <c r="E47" s="2727"/>
      <c r="F47" s="2727"/>
      <c r="G47" s="646"/>
      <c r="H47" s="646"/>
      <c r="I47" s="646"/>
      <c r="J47" s="646"/>
      <c r="K47" s="646"/>
      <c r="L47" s="124"/>
    </row>
    <row r="48" spans="1:255" s="180" customFormat="1" ht="15" customHeight="1" x14ac:dyDescent="0.35">
      <c r="B48" s="1738" t="s">
        <v>535</v>
      </c>
      <c r="C48" s="1739"/>
      <c r="D48" s="1739"/>
      <c r="E48" s="1739"/>
      <c r="F48" s="1739"/>
      <c r="G48" s="1738" t="s">
        <v>91</v>
      </c>
      <c r="H48" s="1739"/>
      <c r="I48" s="1739"/>
      <c r="J48" s="1739"/>
      <c r="K48" s="1740"/>
      <c r="L48" s="124"/>
    </row>
    <row r="49" spans="2:12" s="180" customFormat="1" ht="45.75" customHeight="1" x14ac:dyDescent="0.2">
      <c r="B49" s="573" t="s">
        <v>92</v>
      </c>
      <c r="C49" s="2789" t="s">
        <v>618</v>
      </c>
      <c r="D49" s="2789"/>
      <c r="E49" s="2789"/>
      <c r="F49" s="2789"/>
      <c r="G49" s="573" t="s">
        <v>92</v>
      </c>
      <c r="H49" s="2789" t="s">
        <v>619</v>
      </c>
      <c r="I49" s="2789"/>
      <c r="J49" s="2789"/>
      <c r="K49" s="2790"/>
      <c r="L49" s="124"/>
    </row>
    <row r="50" spans="2:12" s="180" customFormat="1" ht="14" x14ac:dyDescent="0.35">
      <c r="B50" s="573" t="s">
        <v>93</v>
      </c>
      <c r="C50" s="2787"/>
      <c r="D50" s="2787"/>
      <c r="E50" s="2787"/>
      <c r="F50" s="2787"/>
      <c r="G50" s="573" t="s">
        <v>93</v>
      </c>
      <c r="H50" s="2787"/>
      <c r="I50" s="2787"/>
      <c r="J50" s="2787"/>
      <c r="K50" s="2788"/>
      <c r="L50" s="124"/>
    </row>
    <row r="51" spans="2:12" s="180" customFormat="1" ht="14.25" customHeight="1" x14ac:dyDescent="0.35">
      <c r="B51" s="574" t="s">
        <v>292</v>
      </c>
      <c r="C51" s="2456"/>
      <c r="D51" s="2456"/>
      <c r="E51" s="2456"/>
      <c r="F51" s="2456"/>
      <c r="G51" s="574" t="s">
        <v>292</v>
      </c>
      <c r="H51" s="2456"/>
      <c r="I51" s="2456"/>
      <c r="J51" s="2456"/>
      <c r="K51" s="2457"/>
      <c r="L51" s="124"/>
    </row>
    <row r="52" spans="2:12" s="180" customFormat="1" ht="14" hidden="1" x14ac:dyDescent="0.35">
      <c r="B52" s="573" t="s">
        <v>93</v>
      </c>
      <c r="C52" s="639"/>
      <c r="D52" s="639"/>
      <c r="E52" s="2712"/>
      <c r="F52" s="2712"/>
      <c r="G52" s="2712"/>
      <c r="H52" s="2713"/>
      <c r="I52" s="573" t="s">
        <v>93</v>
      </c>
      <c r="J52" s="2712"/>
      <c r="K52" s="2712"/>
      <c r="L52" s="124"/>
    </row>
    <row r="53" spans="2:12" s="180" customFormat="1" ht="13.9" hidden="1" customHeight="1" x14ac:dyDescent="0.35">
      <c r="B53" s="574" t="s">
        <v>292</v>
      </c>
      <c r="C53" s="640"/>
      <c r="D53" s="640"/>
      <c r="E53" s="1741"/>
      <c r="F53" s="1741"/>
      <c r="G53" s="1741"/>
      <c r="H53" s="1742"/>
      <c r="I53" s="574" t="s">
        <v>292</v>
      </c>
      <c r="J53" s="1741"/>
      <c r="K53" s="1741"/>
      <c r="L53" s="124"/>
    </row>
    <row r="54" spans="2:12" s="180" customFormat="1" ht="15" customHeight="1" x14ac:dyDescent="0.35">
      <c r="L54" s="124"/>
    </row>
    <row r="55" spans="2:12" ht="10.5" customHeight="1" x14ac:dyDescent="0.35">
      <c r="L55" s="124"/>
    </row>
    <row r="56" spans="2:12" ht="10.5" customHeight="1" x14ac:dyDescent="0.35">
      <c r="L56" s="124"/>
    </row>
    <row r="57" spans="2:12" ht="10.5" customHeight="1" x14ac:dyDescent="0.35">
      <c r="L57" s="124"/>
    </row>
    <row r="58" spans="2:12" ht="10.5" customHeight="1" x14ac:dyDescent="0.35">
      <c r="L58" s="124"/>
    </row>
    <row r="59" spans="2:12" ht="10.5" customHeight="1" x14ac:dyDescent="0.35">
      <c r="L59" s="124"/>
    </row>
    <row r="60" spans="2:12" ht="10.5" customHeight="1" x14ac:dyDescent="0.35">
      <c r="L60" s="124"/>
    </row>
    <row r="61" spans="2:12" ht="10.5" customHeight="1" x14ac:dyDescent="0.35">
      <c r="L61" s="124"/>
    </row>
    <row r="62" spans="2:12" ht="10.5" customHeight="1" x14ac:dyDescent="0.35">
      <c r="L62" s="124"/>
    </row>
    <row r="63" spans="2:12" ht="10.5" customHeight="1" x14ac:dyDescent="0.35">
      <c r="L63" s="124"/>
    </row>
    <row r="64" spans="2:12" ht="10.5" customHeight="1" x14ac:dyDescent="0.35">
      <c r="L64" s="124"/>
    </row>
    <row r="65" spans="12:12" ht="10.5" customHeight="1" x14ac:dyDescent="0.35">
      <c r="L65" s="124"/>
    </row>
    <row r="66" spans="12:12" ht="10.5" customHeight="1" x14ac:dyDescent="0.35">
      <c r="L66" s="124"/>
    </row>
    <row r="67" spans="12:12" ht="10.5" customHeight="1" x14ac:dyDescent="0.35">
      <c r="L67" s="124"/>
    </row>
    <row r="68" spans="12:12" ht="10.5" customHeight="1" x14ac:dyDescent="0.35">
      <c r="L68" s="124"/>
    </row>
    <row r="69" spans="12:12" ht="10.5" customHeight="1" x14ac:dyDescent="0.35">
      <c r="L69" s="124"/>
    </row>
    <row r="70" spans="12:12" ht="10.5" customHeight="1" x14ac:dyDescent="0.35">
      <c r="L70" s="124"/>
    </row>
    <row r="71" spans="12:12" ht="10.5" customHeight="1" x14ac:dyDescent="0.35">
      <c r="L71" s="124"/>
    </row>
    <row r="72" spans="12:12" ht="10.5" customHeight="1" x14ac:dyDescent="0.35">
      <c r="L72" s="124"/>
    </row>
    <row r="73" spans="12:12" ht="10.5" customHeight="1" x14ac:dyDescent="0.35">
      <c r="L73" s="124"/>
    </row>
    <row r="74" spans="12:12" ht="10.5" customHeight="1" x14ac:dyDescent="0.35">
      <c r="L74" s="124"/>
    </row>
    <row r="75" spans="12:12" ht="10.5" customHeight="1" x14ac:dyDescent="0.35">
      <c r="L75" s="124"/>
    </row>
    <row r="76" spans="12:12" ht="10.5" customHeight="1" x14ac:dyDescent="0.35">
      <c r="L76" s="124"/>
    </row>
    <row r="77" spans="12:12" ht="10.5" customHeight="1" x14ac:dyDescent="0.35">
      <c r="L77" s="124"/>
    </row>
  </sheetData>
  <sheetProtection selectLockedCells="1"/>
  <mergeCells count="85">
    <mergeCell ref="H43:I43"/>
    <mergeCell ref="J43:K43"/>
    <mergeCell ref="B44:C46"/>
    <mergeCell ref="D44:K46"/>
    <mergeCell ref="G10:G11"/>
    <mergeCell ref="H12:I12"/>
    <mergeCell ref="H10:I11"/>
    <mergeCell ref="J10:K11"/>
    <mergeCell ref="G22:G23"/>
    <mergeCell ref="H22:I23"/>
    <mergeCell ref="J22:K23"/>
    <mergeCell ref="G24:G25"/>
    <mergeCell ref="H24:I25"/>
    <mergeCell ref="J24:K25"/>
    <mergeCell ref="H26:I26"/>
    <mergeCell ref="G36:G37"/>
    <mergeCell ref="C41:D41"/>
    <mergeCell ref="G41:K41"/>
    <mergeCell ref="C42:D42"/>
    <mergeCell ref="H42:I42"/>
    <mergeCell ref="J42:K42"/>
    <mergeCell ref="C39:D39"/>
    <mergeCell ref="C40:D40"/>
    <mergeCell ref="G38:G39"/>
    <mergeCell ref="H38:I39"/>
    <mergeCell ref="J38:K39"/>
    <mergeCell ref="H40:I40"/>
    <mergeCell ref="B34:F34"/>
    <mergeCell ref="G34:K34"/>
    <mergeCell ref="C36:D36"/>
    <mergeCell ref="C37:D37"/>
    <mergeCell ref="C38:D38"/>
    <mergeCell ref="H36:I37"/>
    <mergeCell ref="J36:K37"/>
    <mergeCell ref="C11:D11"/>
    <mergeCell ref="C12:D12"/>
    <mergeCell ref="C13:D13"/>
    <mergeCell ref="C27:D27"/>
    <mergeCell ref="G27:K27"/>
    <mergeCell ref="J14:K14"/>
    <mergeCell ref="J15:K15"/>
    <mergeCell ref="B16:C18"/>
    <mergeCell ref="D16:K18"/>
    <mergeCell ref="B20:F20"/>
    <mergeCell ref="G20:K20"/>
    <mergeCell ref="C22:D22"/>
    <mergeCell ref="H14:I14"/>
    <mergeCell ref="H15:I15"/>
    <mergeCell ref="G13:K13"/>
    <mergeCell ref="C14:D14"/>
    <mergeCell ref="I3:K3"/>
    <mergeCell ref="B2:C4"/>
    <mergeCell ref="C8:D8"/>
    <mergeCell ref="C9:D9"/>
    <mergeCell ref="C10:D10"/>
    <mergeCell ref="H8:I9"/>
    <mergeCell ref="J8:K9"/>
    <mergeCell ref="G8:G9"/>
    <mergeCell ref="G6:K6"/>
    <mergeCell ref="D2:K2"/>
    <mergeCell ref="B6:F6"/>
    <mergeCell ref="H28:I28"/>
    <mergeCell ref="J28:K28"/>
    <mergeCell ref="H29:I29"/>
    <mergeCell ref="J29:K29"/>
    <mergeCell ref="B30:C32"/>
    <mergeCell ref="D30:K32"/>
    <mergeCell ref="C25:D25"/>
    <mergeCell ref="C26:D26"/>
    <mergeCell ref="C23:D23"/>
    <mergeCell ref="C24:D24"/>
    <mergeCell ref="C28:D28"/>
    <mergeCell ref="E53:H53"/>
    <mergeCell ref="J53:K53"/>
    <mergeCell ref="B47:F47"/>
    <mergeCell ref="B48:F48"/>
    <mergeCell ref="G48:K48"/>
    <mergeCell ref="C50:F50"/>
    <mergeCell ref="H50:K50"/>
    <mergeCell ref="C51:F51"/>
    <mergeCell ref="H51:K51"/>
    <mergeCell ref="C49:F49"/>
    <mergeCell ref="H49:K49"/>
    <mergeCell ref="E52:H52"/>
    <mergeCell ref="J52:K52"/>
  </mergeCells>
  <printOptions horizontalCentered="1" verticalCentered="1"/>
  <pageMargins left="0.9055118110236221" right="0.78740157480314965" top="0.74803149606299213" bottom="0.94488188976377963" header="0" footer="0.39370078740157483"/>
  <pageSetup scale="83" orientation="portrait" r:id="rId1"/>
  <headerFooter>
    <oddFooter>&amp;L&amp;8Cra. 30 N° 25-90 Piso 16 - CP: 1113111            
Tel. 7470909 -  Info: Línea 195       
www.umv.gov.co     &amp;C&amp;10
&amp;R&amp;G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1:AA47"/>
  <sheetViews>
    <sheetView showGridLines="0" view="pageBreakPreview" zoomScale="70" zoomScaleNormal="90" zoomScaleSheetLayoutView="70" workbookViewId="0">
      <selection activeCell="A14" sqref="A14:I14"/>
    </sheetView>
  </sheetViews>
  <sheetFormatPr baseColWidth="10" defaultRowHeight="14.5" x14ac:dyDescent="0.35"/>
  <cols>
    <col min="1" max="1" width="2" customWidth="1"/>
    <col min="2" max="3" width="8.81640625" customWidth="1"/>
    <col min="4" max="4" width="3.7265625" customWidth="1"/>
    <col min="5" max="5" width="11" customWidth="1"/>
    <col min="6" max="6" width="13.26953125" customWidth="1"/>
    <col min="7" max="7" width="11" customWidth="1"/>
    <col min="8" max="10" width="13.7265625" customWidth="1"/>
    <col min="11" max="11" width="18.1796875" customWidth="1"/>
    <col min="12" max="12" width="15.7265625" customWidth="1"/>
    <col min="13" max="13" width="3.7265625" customWidth="1"/>
    <col min="14" max="15" width="13.7265625" customWidth="1"/>
    <col min="16" max="16" width="12.453125" customWidth="1"/>
    <col min="17" max="17" width="13.7265625" customWidth="1"/>
    <col min="18" max="18" width="8.81640625" customWidth="1"/>
    <col min="19" max="19" width="15.7265625" customWidth="1"/>
    <col min="20" max="20" width="3" customWidth="1"/>
  </cols>
  <sheetData>
    <row r="1" spans="2:27" ht="15" thickBot="1" x14ac:dyDescent="0.4"/>
    <row r="2" spans="2:27" ht="15.75" customHeight="1" x14ac:dyDescent="0.35">
      <c r="B2" s="2844"/>
      <c r="C2" s="2844"/>
      <c r="D2" s="2844"/>
      <c r="E2" s="2844"/>
      <c r="F2" s="2847" t="s">
        <v>624</v>
      </c>
      <c r="G2" s="2847"/>
      <c r="H2" s="2847"/>
      <c r="I2" s="2847"/>
      <c r="J2" s="2847"/>
      <c r="K2" s="2847"/>
      <c r="L2" s="2847"/>
      <c r="M2" s="2847"/>
      <c r="N2" s="2847"/>
      <c r="O2" s="2847"/>
      <c r="P2" s="2847"/>
      <c r="Q2" s="2847"/>
      <c r="R2" s="2847"/>
      <c r="S2" s="2847"/>
    </row>
    <row r="3" spans="2:27" ht="15" customHeight="1" x14ac:dyDescent="0.35">
      <c r="B3" s="2845"/>
      <c r="C3" s="2845"/>
      <c r="D3" s="2845"/>
      <c r="E3" s="2845"/>
      <c r="F3" s="2848"/>
      <c r="G3" s="2848"/>
      <c r="H3" s="2848"/>
      <c r="I3" s="2848"/>
      <c r="J3" s="2848"/>
      <c r="K3" s="2848"/>
      <c r="L3" s="2848"/>
      <c r="M3" s="2848"/>
      <c r="N3" s="2848"/>
      <c r="O3" s="2848"/>
      <c r="P3" s="2848"/>
      <c r="Q3" s="2848"/>
      <c r="R3" s="2848"/>
      <c r="S3" s="2848"/>
    </row>
    <row r="4" spans="2:27" ht="15" customHeight="1" x14ac:dyDescent="0.35">
      <c r="B4" s="2845"/>
      <c r="C4" s="2845"/>
      <c r="D4" s="2845"/>
      <c r="E4" s="2845"/>
      <c r="F4" s="2848"/>
      <c r="G4" s="2848"/>
      <c r="H4" s="2848"/>
      <c r="I4" s="2848"/>
      <c r="J4" s="2848"/>
      <c r="K4" s="2848"/>
      <c r="L4" s="2848"/>
      <c r="M4" s="2848"/>
      <c r="N4" s="2848"/>
      <c r="O4" s="2848"/>
      <c r="P4" s="2848"/>
      <c r="Q4" s="2848"/>
      <c r="R4" s="2848"/>
      <c r="S4" s="2848"/>
    </row>
    <row r="5" spans="2:27" ht="15" customHeight="1" x14ac:dyDescent="0.35">
      <c r="B5" s="2845"/>
      <c r="C5" s="2845"/>
      <c r="D5" s="2845"/>
      <c r="E5" s="2845"/>
      <c r="F5" s="2848"/>
      <c r="G5" s="2848"/>
      <c r="H5" s="2848"/>
      <c r="I5" s="2848"/>
      <c r="J5" s="2848"/>
      <c r="K5" s="2848"/>
      <c r="L5" s="2848"/>
      <c r="M5" s="2848"/>
      <c r="N5" s="2848"/>
      <c r="O5" s="2848"/>
      <c r="P5" s="2848"/>
      <c r="Q5" s="2848"/>
      <c r="R5" s="2848"/>
      <c r="S5" s="2848"/>
    </row>
    <row r="6" spans="2:27" ht="15" customHeight="1" thickBot="1" x14ac:dyDescent="0.4">
      <c r="B6" s="2846"/>
      <c r="C6" s="2846"/>
      <c r="D6" s="2846"/>
      <c r="E6" s="2846"/>
      <c r="F6" s="2849"/>
      <c r="G6" s="2849"/>
      <c r="H6" s="2849"/>
      <c r="I6" s="2849"/>
      <c r="J6" s="2849"/>
      <c r="K6" s="2849"/>
      <c r="L6" s="2849"/>
      <c r="M6" s="2849"/>
      <c r="N6" s="2849"/>
      <c r="O6" s="2849"/>
      <c r="P6" s="2849"/>
      <c r="Q6" s="2849"/>
      <c r="R6" s="2849"/>
      <c r="S6" s="2849"/>
    </row>
    <row r="7" spans="2:27" ht="15" customHeight="1" x14ac:dyDescent="0.35">
      <c r="B7" s="662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63"/>
      <c r="S7" s="664"/>
    </row>
    <row r="8" spans="2:27" x14ac:dyDescent="0.35">
      <c r="B8" s="665"/>
      <c r="C8" s="666"/>
      <c r="D8" s="666"/>
      <c r="E8" s="666"/>
      <c r="F8" s="666"/>
      <c r="G8" s="666"/>
      <c r="H8" s="666"/>
      <c r="I8" s="666"/>
      <c r="J8" s="666"/>
      <c r="K8" s="666"/>
      <c r="L8" s="666"/>
      <c r="M8" s="666"/>
      <c r="N8" s="666"/>
      <c r="O8" s="666"/>
      <c r="P8" s="666"/>
      <c r="Q8" s="666"/>
      <c r="R8" s="666"/>
      <c r="S8" s="667"/>
      <c r="U8" s="668"/>
    </row>
    <row r="9" spans="2:27" ht="33" customHeight="1" x14ac:dyDescent="0.35">
      <c r="B9" s="2850" t="s">
        <v>13</v>
      </c>
      <c r="C9" s="2851"/>
      <c r="D9" s="2851"/>
      <c r="E9" s="2851"/>
      <c r="F9" s="2852" t="s">
        <v>625</v>
      </c>
      <c r="G9" s="2853"/>
      <c r="H9" s="2853"/>
      <c r="I9" s="2853"/>
      <c r="J9" s="2853"/>
      <c r="K9" s="2853"/>
      <c r="L9" s="2854"/>
      <c r="M9" s="2855" t="s">
        <v>626</v>
      </c>
      <c r="N9" s="2856"/>
      <c r="O9" s="2856"/>
      <c r="P9" s="2856"/>
      <c r="Q9" s="2856"/>
      <c r="R9" s="2856"/>
      <c r="S9" s="2857"/>
      <c r="U9" s="668"/>
    </row>
    <row r="10" spans="2:27" ht="25.5" customHeight="1" thickBot="1" x14ac:dyDescent="0.4">
      <c r="B10" s="2836" t="s">
        <v>318</v>
      </c>
      <c r="C10" s="2837"/>
      <c r="D10" s="2837"/>
      <c r="E10" s="2837"/>
      <c r="F10" s="2838" t="s">
        <v>627</v>
      </c>
      <c r="G10" s="2839"/>
      <c r="H10" s="2839"/>
      <c r="I10" s="2839"/>
      <c r="J10" s="2839"/>
      <c r="K10" s="2839"/>
      <c r="L10" s="2839"/>
      <c r="M10" s="2840" t="s">
        <v>628</v>
      </c>
      <c r="N10" s="2841"/>
      <c r="O10" s="2842" t="s">
        <v>629</v>
      </c>
      <c r="P10" s="2843"/>
      <c r="Q10" s="2843"/>
      <c r="R10" s="2843"/>
      <c r="S10" s="669"/>
      <c r="U10" s="670"/>
    </row>
    <row r="11" spans="2:27" ht="58" thickBot="1" x14ac:dyDescent="0.4">
      <c r="B11" s="671" t="s">
        <v>537</v>
      </c>
      <c r="C11" s="672" t="s">
        <v>630</v>
      </c>
      <c r="D11" s="673" t="s">
        <v>538</v>
      </c>
      <c r="E11" s="674" t="s">
        <v>539</v>
      </c>
      <c r="F11" s="671" t="s">
        <v>540</v>
      </c>
      <c r="G11" s="672" t="s">
        <v>541</v>
      </c>
      <c r="H11" s="672" t="s">
        <v>631</v>
      </c>
      <c r="I11" s="672" t="s">
        <v>632</v>
      </c>
      <c r="J11" s="1230" t="s">
        <v>621</v>
      </c>
      <c r="K11" s="672" t="s">
        <v>542</v>
      </c>
      <c r="L11" s="1231" t="s">
        <v>633</v>
      </c>
      <c r="M11" s="675" t="s">
        <v>538</v>
      </c>
      <c r="N11" s="672" t="s">
        <v>540</v>
      </c>
      <c r="O11" s="672" t="s">
        <v>634</v>
      </c>
      <c r="P11" s="672" t="s">
        <v>635</v>
      </c>
      <c r="Q11" s="672" t="s">
        <v>632</v>
      </c>
      <c r="R11" s="1230" t="s">
        <v>621</v>
      </c>
      <c r="S11" s="1234" t="s">
        <v>636</v>
      </c>
    </row>
    <row r="12" spans="2:27" ht="25" customHeight="1" x14ac:dyDescent="0.35">
      <c r="B12" s="2858"/>
      <c r="C12" s="2861"/>
      <c r="D12" s="676">
        <v>1</v>
      </c>
      <c r="E12" s="2864"/>
      <c r="F12" s="2867"/>
      <c r="G12" s="677"/>
      <c r="H12" s="677"/>
      <c r="I12" s="677"/>
      <c r="J12" s="677"/>
      <c r="K12" s="677"/>
      <c r="L12" s="1227"/>
      <c r="M12" s="678">
        <v>3</v>
      </c>
      <c r="N12" s="2869"/>
      <c r="O12" s="679"/>
      <c r="P12" s="677"/>
      <c r="Q12" s="677"/>
      <c r="R12" s="680"/>
      <c r="S12" s="1235"/>
      <c r="V12" s="681"/>
    </row>
    <row r="13" spans="2:27" ht="25" customHeight="1" x14ac:dyDescent="0.35">
      <c r="B13" s="2859"/>
      <c r="C13" s="2862"/>
      <c r="D13" s="682">
        <v>2</v>
      </c>
      <c r="E13" s="2865"/>
      <c r="F13" s="2868"/>
      <c r="G13" s="683"/>
      <c r="H13" s="683"/>
      <c r="I13" s="684"/>
      <c r="J13" s="683"/>
      <c r="K13" s="683"/>
      <c r="L13" s="1228"/>
      <c r="M13" s="685">
        <v>4</v>
      </c>
      <c r="N13" s="2870"/>
      <c r="O13" s="686"/>
      <c r="P13" s="683"/>
      <c r="Q13" s="683"/>
      <c r="R13" s="683"/>
      <c r="S13" s="1236"/>
    </row>
    <row r="14" spans="2:27" ht="25" customHeight="1" x14ac:dyDescent="0.35">
      <c r="B14" s="2859"/>
      <c r="C14" s="2862"/>
      <c r="D14" s="682">
        <v>3</v>
      </c>
      <c r="E14" s="2865"/>
      <c r="F14" s="2868"/>
      <c r="G14" s="683"/>
      <c r="H14" s="683"/>
      <c r="I14" s="683"/>
      <c r="J14" s="683"/>
      <c r="K14" s="683"/>
      <c r="L14" s="1229"/>
      <c r="M14" s="685">
        <v>3</v>
      </c>
      <c r="N14" s="2870"/>
      <c r="O14" s="686"/>
      <c r="P14" s="683"/>
      <c r="Q14" s="683"/>
      <c r="R14" s="684"/>
      <c r="S14" s="1237"/>
    </row>
    <row r="15" spans="2:27" ht="25" customHeight="1" x14ac:dyDescent="0.35">
      <c r="B15" s="2859"/>
      <c r="C15" s="2862"/>
      <c r="D15" s="682">
        <v>4</v>
      </c>
      <c r="E15" s="2865"/>
      <c r="F15" s="2868"/>
      <c r="G15" s="683"/>
      <c r="H15" s="683"/>
      <c r="I15" s="684"/>
      <c r="J15" s="683"/>
      <c r="K15" s="683"/>
      <c r="L15" s="1228"/>
      <c r="M15" s="685">
        <v>4</v>
      </c>
      <c r="N15" s="2870"/>
      <c r="O15" s="686"/>
      <c r="P15" s="683"/>
      <c r="Q15" s="683"/>
      <c r="R15" s="683"/>
      <c r="S15" s="1236"/>
      <c r="T15" s="103"/>
      <c r="V15" s="104"/>
      <c r="W15" s="576"/>
      <c r="X15" s="104"/>
      <c r="Y15" s="103"/>
      <c r="Z15" s="104"/>
      <c r="AA15" s="59"/>
    </row>
    <row r="16" spans="2:27" ht="25" customHeight="1" x14ac:dyDescent="0.35">
      <c r="B16" s="2859"/>
      <c r="C16" s="2862"/>
      <c r="D16" s="682">
        <v>5</v>
      </c>
      <c r="E16" s="2865"/>
      <c r="F16" s="2868"/>
      <c r="G16" s="683"/>
      <c r="H16" s="683"/>
      <c r="I16" s="683"/>
      <c r="J16" s="683"/>
      <c r="K16" s="683"/>
      <c r="L16" s="1229"/>
      <c r="M16" s="685">
        <v>3</v>
      </c>
      <c r="N16" s="2870"/>
      <c r="O16" s="686"/>
      <c r="P16" s="683"/>
      <c r="Q16" s="683"/>
      <c r="R16" s="684"/>
      <c r="S16" s="1237"/>
      <c r="V16" s="103"/>
      <c r="W16" s="103"/>
      <c r="X16" s="577"/>
      <c r="Y16" s="578"/>
      <c r="Z16" s="578"/>
      <c r="AA16" s="578"/>
    </row>
    <row r="17" spans="2:27" ht="25" customHeight="1" thickBot="1" x14ac:dyDescent="0.4">
      <c r="B17" s="2860"/>
      <c r="C17" s="2863"/>
      <c r="D17" s="682">
        <v>6</v>
      </c>
      <c r="E17" s="2866"/>
      <c r="F17" s="2868"/>
      <c r="G17" s="683"/>
      <c r="H17" s="683"/>
      <c r="I17" s="684"/>
      <c r="J17" s="684"/>
      <c r="K17" s="683"/>
      <c r="L17" s="1228"/>
      <c r="M17" s="685">
        <v>4</v>
      </c>
      <c r="N17" s="2870"/>
      <c r="O17" s="686"/>
      <c r="P17" s="683"/>
      <c r="Q17" s="683"/>
      <c r="R17" s="683"/>
      <c r="S17" s="1236"/>
      <c r="T17" s="579"/>
      <c r="V17" s="580"/>
      <c r="W17" s="580"/>
      <c r="X17" s="579"/>
      <c r="Y17" s="581"/>
      <c r="Z17" s="581"/>
      <c r="AA17" s="581"/>
    </row>
    <row r="18" spans="2:27" ht="25" customHeight="1" x14ac:dyDescent="0.35">
      <c r="B18" s="2858"/>
      <c r="C18" s="2861"/>
      <c r="D18" s="676">
        <v>1</v>
      </c>
      <c r="E18" s="2864"/>
      <c r="F18" s="2867"/>
      <c r="G18" s="677"/>
      <c r="H18" s="677"/>
      <c r="I18" s="677"/>
      <c r="J18" s="677"/>
      <c r="K18" s="677"/>
      <c r="L18" s="1227"/>
      <c r="M18" s="678">
        <v>3</v>
      </c>
      <c r="N18" s="2869"/>
      <c r="O18" s="679"/>
      <c r="P18" s="677"/>
      <c r="Q18" s="677"/>
      <c r="R18" s="680"/>
      <c r="S18" s="1235"/>
      <c r="V18" s="681"/>
    </row>
    <row r="19" spans="2:27" ht="25" customHeight="1" x14ac:dyDescent="0.35">
      <c r="B19" s="2859"/>
      <c r="C19" s="2862"/>
      <c r="D19" s="682">
        <v>2</v>
      </c>
      <c r="E19" s="2865"/>
      <c r="F19" s="2868"/>
      <c r="G19" s="683"/>
      <c r="H19" s="683"/>
      <c r="I19" s="684"/>
      <c r="J19" s="683"/>
      <c r="K19" s="683"/>
      <c r="L19" s="1228"/>
      <c r="M19" s="685">
        <v>4</v>
      </c>
      <c r="N19" s="2870"/>
      <c r="O19" s="686"/>
      <c r="P19" s="683"/>
      <c r="Q19" s="683"/>
      <c r="R19" s="683"/>
      <c r="S19" s="1236"/>
    </row>
    <row r="20" spans="2:27" ht="25" customHeight="1" x14ac:dyDescent="0.35">
      <c r="B20" s="2859"/>
      <c r="C20" s="2862"/>
      <c r="D20" s="682">
        <v>3</v>
      </c>
      <c r="E20" s="2865"/>
      <c r="F20" s="2868"/>
      <c r="G20" s="683"/>
      <c r="H20" s="683"/>
      <c r="I20" s="683"/>
      <c r="J20" s="683"/>
      <c r="K20" s="683"/>
      <c r="L20" s="1229"/>
      <c r="M20" s="685">
        <v>3</v>
      </c>
      <c r="N20" s="2870"/>
      <c r="O20" s="686"/>
      <c r="P20" s="683"/>
      <c r="Q20" s="683"/>
      <c r="R20" s="684"/>
      <c r="S20" s="1237"/>
    </row>
    <row r="21" spans="2:27" ht="25" customHeight="1" x14ac:dyDescent="0.35">
      <c r="B21" s="2859"/>
      <c r="C21" s="2862"/>
      <c r="D21" s="682">
        <v>4</v>
      </c>
      <c r="E21" s="2865"/>
      <c r="F21" s="2868"/>
      <c r="G21" s="683"/>
      <c r="H21" s="683"/>
      <c r="I21" s="684"/>
      <c r="J21" s="683"/>
      <c r="K21" s="683"/>
      <c r="L21" s="1228"/>
      <c r="M21" s="685">
        <v>4</v>
      </c>
      <c r="N21" s="2870"/>
      <c r="O21" s="686"/>
      <c r="P21" s="683"/>
      <c r="Q21" s="683"/>
      <c r="R21" s="683"/>
      <c r="S21" s="1236"/>
      <c r="T21" s="103"/>
      <c r="V21" s="104"/>
      <c r="W21" s="576"/>
      <c r="X21" s="104"/>
      <c r="Y21" s="103"/>
      <c r="Z21" s="104"/>
      <c r="AA21" s="59"/>
    </row>
    <row r="22" spans="2:27" ht="25" customHeight="1" x14ac:dyDescent="0.35">
      <c r="B22" s="2859"/>
      <c r="C22" s="2862"/>
      <c r="D22" s="682">
        <v>5</v>
      </c>
      <c r="E22" s="2865"/>
      <c r="F22" s="2868"/>
      <c r="G22" s="683"/>
      <c r="H22" s="683"/>
      <c r="I22" s="683"/>
      <c r="J22" s="683"/>
      <c r="K22" s="683"/>
      <c r="L22" s="1229"/>
      <c r="M22" s="685">
        <v>3</v>
      </c>
      <c r="N22" s="2870"/>
      <c r="O22" s="686"/>
      <c r="P22" s="683"/>
      <c r="Q22" s="683"/>
      <c r="R22" s="684"/>
      <c r="S22" s="1237"/>
      <c r="V22" s="103"/>
      <c r="W22" s="103"/>
      <c r="X22" s="577"/>
      <c r="Y22" s="578"/>
      <c r="Z22" s="578"/>
      <c r="AA22" s="578"/>
    </row>
    <row r="23" spans="2:27" ht="25" customHeight="1" thickBot="1" x14ac:dyDescent="0.4">
      <c r="B23" s="2860"/>
      <c r="C23" s="2863"/>
      <c r="D23" s="682">
        <v>6</v>
      </c>
      <c r="E23" s="2866"/>
      <c r="F23" s="2868"/>
      <c r="G23" s="683"/>
      <c r="H23" s="683"/>
      <c r="I23" s="684"/>
      <c r="J23" s="684"/>
      <c r="K23" s="683"/>
      <c r="L23" s="1228"/>
      <c r="M23" s="685">
        <v>4</v>
      </c>
      <c r="N23" s="2870"/>
      <c r="O23" s="686"/>
      <c r="P23" s="683"/>
      <c r="Q23" s="683"/>
      <c r="R23" s="683"/>
      <c r="S23" s="1236"/>
      <c r="T23" s="579"/>
      <c r="V23" s="580"/>
      <c r="W23" s="580"/>
      <c r="X23" s="579"/>
      <c r="Y23" s="581"/>
      <c r="Z23" s="581"/>
      <c r="AA23" s="581"/>
    </row>
    <row r="24" spans="2:27" ht="25" customHeight="1" x14ac:dyDescent="0.35">
      <c r="B24" s="2858"/>
      <c r="C24" s="2861"/>
      <c r="D24" s="676">
        <v>1</v>
      </c>
      <c r="E24" s="2864"/>
      <c r="F24" s="2867"/>
      <c r="G24" s="677"/>
      <c r="H24" s="677"/>
      <c r="I24" s="677"/>
      <c r="J24" s="677"/>
      <c r="K24" s="677"/>
      <c r="L24" s="1227"/>
      <c r="M24" s="678">
        <v>3</v>
      </c>
      <c r="N24" s="2869"/>
      <c r="O24" s="679"/>
      <c r="P24" s="677"/>
      <c r="Q24" s="677"/>
      <c r="R24" s="680"/>
      <c r="S24" s="1235"/>
      <c r="V24" s="681"/>
    </row>
    <row r="25" spans="2:27" ht="25" customHeight="1" x14ac:dyDescent="0.35">
      <c r="B25" s="2859"/>
      <c r="C25" s="2862"/>
      <c r="D25" s="682">
        <v>2</v>
      </c>
      <c r="E25" s="2865"/>
      <c r="F25" s="2868"/>
      <c r="G25" s="683"/>
      <c r="H25" s="683"/>
      <c r="I25" s="684"/>
      <c r="J25" s="683"/>
      <c r="K25" s="683"/>
      <c r="L25" s="1228"/>
      <c r="M25" s="685">
        <v>4</v>
      </c>
      <c r="N25" s="2870"/>
      <c r="O25" s="686"/>
      <c r="P25" s="683"/>
      <c r="Q25" s="683"/>
      <c r="R25" s="683"/>
      <c r="S25" s="1236"/>
    </row>
    <row r="26" spans="2:27" ht="25" customHeight="1" x14ac:dyDescent="0.35">
      <c r="B26" s="2859"/>
      <c r="C26" s="2862"/>
      <c r="D26" s="682">
        <v>3</v>
      </c>
      <c r="E26" s="2865"/>
      <c r="F26" s="2868"/>
      <c r="G26" s="683"/>
      <c r="H26" s="683"/>
      <c r="I26" s="683"/>
      <c r="J26" s="683"/>
      <c r="K26" s="683"/>
      <c r="L26" s="1229"/>
      <c r="M26" s="685">
        <v>3</v>
      </c>
      <c r="N26" s="2870"/>
      <c r="O26" s="686"/>
      <c r="P26" s="683"/>
      <c r="Q26" s="683"/>
      <c r="R26" s="684"/>
      <c r="S26" s="1237"/>
    </row>
    <row r="27" spans="2:27" ht="25" customHeight="1" x14ac:dyDescent="0.35">
      <c r="B27" s="2859"/>
      <c r="C27" s="2862"/>
      <c r="D27" s="682">
        <v>4</v>
      </c>
      <c r="E27" s="2865"/>
      <c r="F27" s="2868"/>
      <c r="G27" s="683"/>
      <c r="H27" s="683"/>
      <c r="I27" s="684"/>
      <c r="J27" s="683"/>
      <c r="K27" s="683"/>
      <c r="L27" s="1228"/>
      <c r="M27" s="685">
        <v>4</v>
      </c>
      <c r="N27" s="2870"/>
      <c r="O27" s="686"/>
      <c r="P27" s="683"/>
      <c r="Q27" s="683"/>
      <c r="R27" s="683"/>
      <c r="S27" s="1236"/>
      <c r="T27" s="103"/>
      <c r="V27" s="104"/>
      <c r="W27" s="576"/>
      <c r="X27" s="104"/>
      <c r="Y27" s="103"/>
      <c r="Z27" s="104"/>
      <c r="AA27" s="59"/>
    </row>
    <row r="28" spans="2:27" ht="25" customHeight="1" x14ac:dyDescent="0.35">
      <c r="B28" s="2859"/>
      <c r="C28" s="2862"/>
      <c r="D28" s="682">
        <v>5</v>
      </c>
      <c r="E28" s="2865"/>
      <c r="F28" s="2868"/>
      <c r="G28" s="683"/>
      <c r="H28" s="683"/>
      <c r="I28" s="683"/>
      <c r="J28" s="683"/>
      <c r="K28" s="683"/>
      <c r="L28" s="1229"/>
      <c r="M28" s="685">
        <v>3</v>
      </c>
      <c r="N28" s="2870"/>
      <c r="O28" s="686"/>
      <c r="P28" s="683"/>
      <c r="Q28" s="683"/>
      <c r="R28" s="684"/>
      <c r="S28" s="1237"/>
      <c r="V28" s="103"/>
      <c r="W28" s="103"/>
      <c r="X28" s="577"/>
      <c r="Y28" s="578"/>
      <c r="Z28" s="578"/>
      <c r="AA28" s="578"/>
    </row>
    <row r="29" spans="2:27" ht="25" customHeight="1" thickBot="1" x14ac:dyDescent="0.4">
      <c r="B29" s="2860"/>
      <c r="C29" s="2863"/>
      <c r="D29" s="682">
        <v>6</v>
      </c>
      <c r="E29" s="2866"/>
      <c r="F29" s="2868"/>
      <c r="G29" s="683"/>
      <c r="H29" s="683"/>
      <c r="I29" s="684"/>
      <c r="J29" s="684"/>
      <c r="K29" s="683"/>
      <c r="L29" s="1228"/>
      <c r="M29" s="685">
        <v>4</v>
      </c>
      <c r="N29" s="2870"/>
      <c r="O29" s="686"/>
      <c r="P29" s="683"/>
      <c r="Q29" s="683"/>
      <c r="R29" s="683"/>
      <c r="S29" s="1236"/>
      <c r="T29" s="579"/>
      <c r="V29" s="580"/>
      <c r="W29" s="580"/>
      <c r="X29" s="579"/>
      <c r="Y29" s="581"/>
      <c r="Z29" s="581"/>
      <c r="AA29" s="581"/>
    </row>
    <row r="30" spans="2:27" ht="25" customHeight="1" x14ac:dyDescent="0.35">
      <c r="B30" s="2858"/>
      <c r="C30" s="2861"/>
      <c r="D30" s="676">
        <v>1</v>
      </c>
      <c r="E30" s="2864"/>
      <c r="F30" s="2867"/>
      <c r="G30" s="677"/>
      <c r="H30" s="677"/>
      <c r="I30" s="677"/>
      <c r="J30" s="677"/>
      <c r="K30" s="677"/>
      <c r="L30" s="1227"/>
      <c r="M30" s="678">
        <v>3</v>
      </c>
      <c r="N30" s="2869"/>
      <c r="O30" s="679"/>
      <c r="P30" s="677"/>
      <c r="Q30" s="677"/>
      <c r="R30" s="680"/>
      <c r="S30" s="1235"/>
      <c r="V30" s="681"/>
    </row>
    <row r="31" spans="2:27" ht="25" customHeight="1" x14ac:dyDescent="0.35">
      <c r="B31" s="2859"/>
      <c r="C31" s="2862"/>
      <c r="D31" s="682">
        <v>2</v>
      </c>
      <c r="E31" s="2865"/>
      <c r="F31" s="2868"/>
      <c r="G31" s="683"/>
      <c r="H31" s="683"/>
      <c r="I31" s="684"/>
      <c r="J31" s="683"/>
      <c r="K31" s="683"/>
      <c r="L31" s="1228"/>
      <c r="M31" s="685">
        <v>4</v>
      </c>
      <c r="N31" s="2870"/>
      <c r="O31" s="686"/>
      <c r="P31" s="683"/>
      <c r="Q31" s="683"/>
      <c r="R31" s="683"/>
      <c r="S31" s="1236"/>
    </row>
    <row r="32" spans="2:27" ht="25" customHeight="1" x14ac:dyDescent="0.35">
      <c r="B32" s="2859"/>
      <c r="C32" s="2862"/>
      <c r="D32" s="682">
        <v>3</v>
      </c>
      <c r="E32" s="2865"/>
      <c r="F32" s="2868"/>
      <c r="G32" s="683"/>
      <c r="H32" s="683"/>
      <c r="I32" s="683"/>
      <c r="J32" s="683"/>
      <c r="K32" s="683"/>
      <c r="L32" s="1229"/>
      <c r="M32" s="685">
        <v>3</v>
      </c>
      <c r="N32" s="2870"/>
      <c r="O32" s="686"/>
      <c r="P32" s="683"/>
      <c r="Q32" s="683"/>
      <c r="R32" s="684"/>
      <c r="S32" s="1237"/>
    </row>
    <row r="33" spans="2:27" ht="25" customHeight="1" x14ac:dyDescent="0.35">
      <c r="B33" s="2859"/>
      <c r="C33" s="2862"/>
      <c r="D33" s="682">
        <v>4</v>
      </c>
      <c r="E33" s="2865"/>
      <c r="F33" s="2868"/>
      <c r="G33" s="683"/>
      <c r="H33" s="683"/>
      <c r="I33" s="684"/>
      <c r="J33" s="683"/>
      <c r="K33" s="683"/>
      <c r="L33" s="1228"/>
      <c r="M33" s="685">
        <v>4</v>
      </c>
      <c r="N33" s="2870"/>
      <c r="O33" s="686"/>
      <c r="P33" s="683"/>
      <c r="Q33" s="683"/>
      <c r="R33" s="683"/>
      <c r="S33" s="1236"/>
      <c r="T33" s="103"/>
      <c r="V33" s="104"/>
      <c r="W33" s="576"/>
      <c r="X33" s="104"/>
      <c r="Y33" s="103"/>
      <c r="Z33" s="104"/>
      <c r="AA33" s="59"/>
    </row>
    <row r="34" spans="2:27" ht="25" customHeight="1" x14ac:dyDescent="0.35">
      <c r="B34" s="2859"/>
      <c r="C34" s="2862"/>
      <c r="D34" s="682">
        <v>5</v>
      </c>
      <c r="E34" s="2865"/>
      <c r="F34" s="2868"/>
      <c r="G34" s="683"/>
      <c r="H34" s="683"/>
      <c r="I34" s="683"/>
      <c r="J34" s="683"/>
      <c r="K34" s="683"/>
      <c r="L34" s="1229"/>
      <c r="M34" s="685">
        <v>3</v>
      </c>
      <c r="N34" s="2870"/>
      <c r="O34" s="686"/>
      <c r="P34" s="683"/>
      <c r="Q34" s="683"/>
      <c r="R34" s="684"/>
      <c r="S34" s="1237"/>
      <c r="V34" s="103"/>
      <c r="W34" s="103"/>
      <c r="X34" s="577"/>
      <c r="Y34" s="578"/>
      <c r="Z34" s="578"/>
      <c r="AA34" s="578"/>
    </row>
    <row r="35" spans="2:27" ht="25" customHeight="1" x14ac:dyDescent="0.35">
      <c r="B35" s="2860"/>
      <c r="C35" s="2863"/>
      <c r="D35" s="682">
        <v>6</v>
      </c>
      <c r="E35" s="2866"/>
      <c r="F35" s="2868"/>
      <c r="G35" s="683"/>
      <c r="H35" s="683"/>
      <c r="I35" s="684"/>
      <c r="J35" s="684"/>
      <c r="K35" s="683"/>
      <c r="L35" s="1228"/>
      <c r="M35" s="685">
        <v>4</v>
      </c>
      <c r="N35" s="2870"/>
      <c r="O35" s="686"/>
      <c r="P35" s="683"/>
      <c r="Q35" s="683"/>
      <c r="R35" s="683"/>
      <c r="S35" s="1236"/>
      <c r="T35" s="579"/>
      <c r="V35" s="580"/>
      <c r="W35" s="580"/>
      <c r="X35" s="579"/>
      <c r="Y35" s="581"/>
      <c r="Z35" s="581"/>
      <c r="AA35" s="581"/>
    </row>
    <row r="36" spans="2:27" ht="21" hidden="1" customHeight="1" x14ac:dyDescent="0.35">
      <c r="B36" s="2871"/>
      <c r="C36" s="2872"/>
      <c r="D36" s="682"/>
      <c r="E36" s="687"/>
      <c r="F36" s="661"/>
      <c r="G36" s="683"/>
      <c r="H36" s="683"/>
      <c r="I36" s="683"/>
      <c r="J36" s="683"/>
      <c r="K36" s="688"/>
      <c r="L36" s="689" t="e">
        <f>(#REF!*45)/((H36/10)*(I36/10)^2)</f>
        <v>#REF!</v>
      </c>
      <c r="M36" s="685"/>
      <c r="N36" s="2870"/>
      <c r="O36" s="686"/>
      <c r="P36" s="683"/>
      <c r="Q36" s="683"/>
      <c r="R36" s="683"/>
      <c r="S36" s="2873" t="e">
        <f>+(#REF!+#REF!)/2</f>
        <v>#REF!</v>
      </c>
      <c r="U36" s="582"/>
    </row>
    <row r="37" spans="2:27" ht="21" hidden="1" customHeight="1" x14ac:dyDescent="0.35">
      <c r="B37" s="2871"/>
      <c r="C37" s="2872"/>
      <c r="D37" s="682"/>
      <c r="E37" s="687"/>
      <c r="F37" s="661"/>
      <c r="G37" s="683"/>
      <c r="H37" s="683"/>
      <c r="I37" s="683"/>
      <c r="J37" s="683"/>
      <c r="K37" s="688"/>
      <c r="L37" s="689" t="e">
        <f>(#REF!*45)/((H37/10)*(I37/10)^2)</f>
        <v>#REF!</v>
      </c>
      <c r="M37" s="685"/>
      <c r="N37" s="2870"/>
      <c r="O37" s="686"/>
      <c r="P37" s="683"/>
      <c r="Q37" s="683"/>
      <c r="R37" s="683"/>
      <c r="S37" s="2874"/>
      <c r="U37" s="582"/>
    </row>
    <row r="38" spans="2:27" ht="21" hidden="1" customHeight="1" x14ac:dyDescent="0.35">
      <c r="B38" s="2871"/>
      <c r="C38" s="2872"/>
      <c r="D38" s="682"/>
      <c r="E38" s="2877"/>
      <c r="F38" s="2879"/>
      <c r="G38" s="683"/>
      <c r="H38" s="683"/>
      <c r="I38" s="683"/>
      <c r="J38" s="683"/>
      <c r="K38" s="688"/>
      <c r="L38" s="689" t="e">
        <f>(#REF!*45)/((H38/10)*(I38/10)^2)</f>
        <v>#REF!</v>
      </c>
      <c r="M38" s="685"/>
      <c r="N38" s="2881"/>
      <c r="O38" s="686"/>
      <c r="P38" s="683"/>
      <c r="Q38" s="683"/>
      <c r="R38" s="683"/>
      <c r="S38" s="2873" t="e">
        <f>+(#REF!+#REF!)/2</f>
        <v>#REF!</v>
      </c>
      <c r="U38" s="582"/>
    </row>
    <row r="39" spans="2:27" ht="21" hidden="1" customHeight="1" thickBot="1" x14ac:dyDescent="0.4">
      <c r="B39" s="2875"/>
      <c r="C39" s="2876"/>
      <c r="D39" s="690"/>
      <c r="E39" s="2878"/>
      <c r="F39" s="2880"/>
      <c r="G39" s="691"/>
      <c r="H39" s="691"/>
      <c r="I39" s="691"/>
      <c r="J39" s="691"/>
      <c r="K39" s="692"/>
      <c r="L39" s="693" t="e">
        <f>(#REF!*45)/((H39/10)*(I39/10)^2)</f>
        <v>#REF!</v>
      </c>
      <c r="M39" s="694"/>
      <c r="N39" s="2882"/>
      <c r="O39" s="695"/>
      <c r="P39" s="691"/>
      <c r="Q39" s="691"/>
      <c r="R39" s="691"/>
      <c r="S39" s="2883"/>
      <c r="U39" s="582"/>
    </row>
    <row r="40" spans="2:27" x14ac:dyDescent="0.35">
      <c r="B40" s="662"/>
      <c r="C40" t="s">
        <v>520</v>
      </c>
      <c r="S40" s="696"/>
      <c r="U40" s="582"/>
    </row>
    <row r="41" spans="2:27" x14ac:dyDescent="0.35">
      <c r="B41" s="662"/>
      <c r="S41" s="696"/>
      <c r="U41" s="582"/>
    </row>
    <row r="42" spans="2:27" x14ac:dyDescent="0.35">
      <c r="B42" s="697"/>
      <c r="C42" s="2885" t="s">
        <v>637</v>
      </c>
      <c r="D42" s="2885"/>
      <c r="E42" s="698"/>
      <c r="F42" s="698"/>
      <c r="G42" s="699"/>
      <c r="H42" s="2886" t="s">
        <v>638</v>
      </c>
      <c r="I42" s="2886"/>
      <c r="J42" s="700"/>
      <c r="K42" s="701"/>
      <c r="L42" s="702"/>
      <c r="M42" s="702"/>
      <c r="N42" s="702"/>
      <c r="O42" s="2887"/>
      <c r="P42" s="2887"/>
      <c r="S42" s="696"/>
      <c r="U42" s="582"/>
    </row>
    <row r="43" spans="2:27" ht="15" customHeight="1" x14ac:dyDescent="0.35">
      <c r="B43" s="697"/>
      <c r="C43" s="703"/>
      <c r="D43" s="583"/>
      <c r="E43" s="2888"/>
      <c r="F43" s="2888"/>
      <c r="G43" s="583"/>
      <c r="H43" s="704"/>
      <c r="I43" s="704"/>
      <c r="J43" s="2889"/>
      <c r="K43" s="2889"/>
      <c r="L43" s="705"/>
      <c r="Q43" s="2884"/>
      <c r="R43" s="2884"/>
      <c r="S43" s="696"/>
      <c r="U43" s="582"/>
      <c r="V43" s="103"/>
    </row>
    <row r="44" spans="2:27" x14ac:dyDescent="0.35">
      <c r="B44" s="706"/>
      <c r="C44" s="707"/>
      <c r="D44" s="708"/>
      <c r="E44" s="708"/>
      <c r="F44" s="708"/>
      <c r="I44" s="709"/>
      <c r="J44" s="710"/>
      <c r="K44" s="711"/>
      <c r="L44" s="711"/>
      <c r="S44" s="696"/>
    </row>
    <row r="45" spans="2:27" x14ac:dyDescent="0.35">
      <c r="B45" s="706"/>
      <c r="E45" s="712"/>
      <c r="G45" s="710" t="s">
        <v>332</v>
      </c>
      <c r="K45" s="711"/>
      <c r="L45" s="711"/>
      <c r="O45" s="713" t="s">
        <v>334</v>
      </c>
      <c r="S45" s="696"/>
    </row>
    <row r="46" spans="2:27" x14ac:dyDescent="0.35">
      <c r="B46" s="706"/>
      <c r="C46" s="714"/>
      <c r="E46" s="715"/>
      <c r="F46" s="715"/>
      <c r="G46" s="716" t="s">
        <v>333</v>
      </c>
      <c r="I46" s="717"/>
      <c r="K46" s="711"/>
      <c r="L46" s="711"/>
      <c r="O46" s="718" t="s">
        <v>335</v>
      </c>
      <c r="S46" s="696"/>
    </row>
    <row r="47" spans="2:27" ht="15" thickBot="1" x14ac:dyDescent="0.4">
      <c r="B47" s="719"/>
      <c r="C47" s="720"/>
      <c r="D47" s="721"/>
      <c r="E47" s="722"/>
      <c r="F47" s="723"/>
      <c r="G47" s="722"/>
      <c r="H47" s="724"/>
      <c r="I47" s="725"/>
      <c r="J47" s="726"/>
      <c r="K47" s="727"/>
      <c r="L47" s="727"/>
      <c r="M47" s="727"/>
      <c r="N47" s="727"/>
      <c r="O47" s="727"/>
      <c r="P47" s="727"/>
      <c r="Q47" s="727"/>
      <c r="R47" s="727"/>
      <c r="S47" s="728"/>
    </row>
  </sheetData>
  <mergeCells count="61">
    <mergeCell ref="Q43:R43"/>
    <mergeCell ref="C42:D42"/>
    <mergeCell ref="H42:I42"/>
    <mergeCell ref="O42:P42"/>
    <mergeCell ref="E43:F43"/>
    <mergeCell ref="J43:K43"/>
    <mergeCell ref="B36:B37"/>
    <mergeCell ref="C36:C37"/>
    <mergeCell ref="N36:N37"/>
    <mergeCell ref="S36:S37"/>
    <mergeCell ref="B38:B39"/>
    <mergeCell ref="C38:C39"/>
    <mergeCell ref="E38:E39"/>
    <mergeCell ref="F38:F39"/>
    <mergeCell ref="N38:N39"/>
    <mergeCell ref="S38:S39"/>
    <mergeCell ref="B30:B35"/>
    <mergeCell ref="C30:C35"/>
    <mergeCell ref="E30:E35"/>
    <mergeCell ref="F30:F31"/>
    <mergeCell ref="N30:N31"/>
    <mergeCell ref="F32:F33"/>
    <mergeCell ref="N32:N33"/>
    <mergeCell ref="F34:F35"/>
    <mergeCell ref="N34:N35"/>
    <mergeCell ref="B24:B29"/>
    <mergeCell ref="C24:C29"/>
    <mergeCell ref="E24:E29"/>
    <mergeCell ref="F24:F25"/>
    <mergeCell ref="N24:N25"/>
    <mergeCell ref="F26:F27"/>
    <mergeCell ref="N26:N27"/>
    <mergeCell ref="F28:F29"/>
    <mergeCell ref="N28:N29"/>
    <mergeCell ref="B18:B23"/>
    <mergeCell ref="C18:C23"/>
    <mergeCell ref="E18:E23"/>
    <mergeCell ref="F18:F19"/>
    <mergeCell ref="N18:N19"/>
    <mergeCell ref="F20:F21"/>
    <mergeCell ref="N20:N21"/>
    <mergeCell ref="F22:F23"/>
    <mergeCell ref="N22:N23"/>
    <mergeCell ref="B12:B17"/>
    <mergeCell ref="C12:C17"/>
    <mergeCell ref="E12:E17"/>
    <mergeCell ref="F12:F13"/>
    <mergeCell ref="N12:N13"/>
    <mergeCell ref="F14:F15"/>
    <mergeCell ref="N14:N15"/>
    <mergeCell ref="F16:F17"/>
    <mergeCell ref="N16:N17"/>
    <mergeCell ref="B10:E10"/>
    <mergeCell ref="F10:L10"/>
    <mergeCell ref="M10:N10"/>
    <mergeCell ref="O10:R10"/>
    <mergeCell ref="B2:E6"/>
    <mergeCell ref="F2:S6"/>
    <mergeCell ref="B9:E9"/>
    <mergeCell ref="F9:L9"/>
    <mergeCell ref="M9:S9"/>
  </mergeCells>
  <hyperlinks>
    <hyperlink ref="O45" r:id="rId1" xr:uid="{00000000-0004-0000-1400-000000000000}"/>
  </hyperlinks>
  <printOptions horizontalCentered="1" verticalCentered="1"/>
  <pageMargins left="0.11811023622047245" right="0.19685039370078741" top="0" bottom="0" header="0" footer="0"/>
  <pageSetup paperSize="9" scale="60" orientation="landscape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55"/>
  <sheetViews>
    <sheetView showGridLines="0" view="pageBreakPreview" zoomScaleNormal="120" zoomScaleSheetLayoutView="100" workbookViewId="0">
      <selection activeCell="A14" sqref="A14:I14"/>
    </sheetView>
  </sheetViews>
  <sheetFormatPr baseColWidth="10" defaultColWidth="11.453125" defaultRowHeight="12" x14ac:dyDescent="0.3"/>
  <cols>
    <col min="1" max="1" width="11.453125" style="765"/>
    <col min="2" max="2" width="5.54296875" style="765" customWidth="1"/>
    <col min="3" max="3" width="11.453125" style="765"/>
    <col min="4" max="4" width="1.81640625" style="765" customWidth="1"/>
    <col min="5" max="5" width="2" style="765" hidden="1" customWidth="1"/>
    <col min="6" max="6" width="11.453125" style="765" customWidth="1"/>
    <col min="7" max="7" width="0.26953125" style="765" customWidth="1"/>
    <col min="8" max="8" width="8.26953125" style="765" hidden="1" customWidth="1"/>
    <col min="9" max="9" width="3.453125" style="765" hidden="1" customWidth="1"/>
    <col min="10" max="10" width="11.453125" style="765" hidden="1" customWidth="1"/>
    <col min="11" max="11" width="6.26953125" style="765" customWidth="1"/>
    <col min="12" max="12" width="3.7265625" style="765" customWidth="1"/>
    <col min="13" max="13" width="11.453125" style="765"/>
    <col min="14" max="14" width="5.54296875" style="765" customWidth="1"/>
    <col min="15" max="15" width="11.453125" style="765"/>
    <col min="16" max="16" width="1.81640625" style="765" customWidth="1"/>
    <col min="17" max="17" width="2" style="765" hidden="1" customWidth="1"/>
    <col min="18" max="18" width="11.453125" style="765" customWidth="1"/>
    <col min="19" max="19" width="0.26953125" style="765" customWidth="1"/>
    <col min="20" max="20" width="8.26953125" style="765" hidden="1" customWidth="1"/>
    <col min="21" max="21" width="3.453125" style="765" hidden="1" customWidth="1"/>
    <col min="22" max="22" width="11.453125" style="765" hidden="1" customWidth="1"/>
    <col min="23" max="23" width="8.81640625" style="765" customWidth="1"/>
    <col min="24" max="24" width="4.26953125" style="765" customWidth="1"/>
    <col min="25" max="16384" width="11.453125" style="765"/>
  </cols>
  <sheetData>
    <row r="1" spans="1:23" ht="12.5" thickBot="1" x14ac:dyDescent="0.35"/>
    <row r="2" spans="1:23" ht="18" customHeight="1" x14ac:dyDescent="0.3">
      <c r="A2" s="764"/>
      <c r="B2" s="2913" t="s">
        <v>681</v>
      </c>
      <c r="C2" s="2913"/>
      <c r="D2" s="2913"/>
      <c r="E2" s="2913"/>
      <c r="F2" s="2913"/>
      <c r="G2" s="2913"/>
      <c r="H2" s="2913"/>
      <c r="I2" s="2913"/>
      <c r="J2" s="2913"/>
      <c r="K2" s="2914"/>
      <c r="M2" s="2911"/>
      <c r="N2" s="2913" t="s">
        <v>681</v>
      </c>
      <c r="O2" s="2913"/>
      <c r="P2" s="2913"/>
      <c r="Q2" s="2913"/>
      <c r="R2" s="2913"/>
      <c r="S2" s="2913"/>
      <c r="T2" s="2913"/>
      <c r="U2" s="2913"/>
      <c r="V2" s="2913"/>
      <c r="W2" s="2914"/>
    </row>
    <row r="3" spans="1:23" x14ac:dyDescent="0.3">
      <c r="A3" s="766"/>
      <c r="B3" s="2915"/>
      <c r="C3" s="2915"/>
      <c r="D3" s="2915"/>
      <c r="E3" s="2915"/>
      <c r="F3" s="2915"/>
      <c r="G3" s="2915"/>
      <c r="H3" s="2915"/>
      <c r="I3" s="2915"/>
      <c r="J3" s="2915"/>
      <c r="K3" s="2916"/>
      <c r="M3" s="2912"/>
      <c r="N3" s="2915"/>
      <c r="O3" s="2915"/>
      <c r="P3" s="2915"/>
      <c r="Q3" s="2915"/>
      <c r="R3" s="2915"/>
      <c r="S3" s="2915"/>
      <c r="T3" s="2915"/>
      <c r="U3" s="2915"/>
      <c r="V3" s="2915"/>
      <c r="W3" s="2916"/>
    </row>
    <row r="4" spans="1:23" ht="18" customHeight="1" x14ac:dyDescent="0.3">
      <c r="A4" s="2905" t="s">
        <v>639</v>
      </c>
      <c r="B4" s="2906"/>
      <c r="C4" s="2906"/>
      <c r="D4" s="2906"/>
      <c r="E4" s="2906"/>
      <c r="F4" s="2906"/>
      <c r="G4" s="2906"/>
      <c r="H4" s="2906"/>
      <c r="I4" s="2906"/>
      <c r="J4" s="2906"/>
      <c r="K4" s="2907"/>
      <c r="M4" s="2905" t="s">
        <v>639</v>
      </c>
      <c r="N4" s="2906"/>
      <c r="O4" s="2906"/>
      <c r="P4" s="2906"/>
      <c r="Q4" s="2906"/>
      <c r="R4" s="2906"/>
      <c r="S4" s="2906"/>
      <c r="T4" s="2906"/>
      <c r="U4" s="2906"/>
      <c r="V4" s="2906"/>
      <c r="W4" s="2907"/>
    </row>
    <row r="5" spans="1:23" ht="18" customHeight="1" x14ac:dyDescent="0.3">
      <c r="A5" s="2917" t="s">
        <v>660</v>
      </c>
      <c r="B5" s="2918"/>
      <c r="C5" s="2918"/>
      <c r="D5" s="2918"/>
      <c r="E5" s="2918"/>
      <c r="F5" s="2908" t="s">
        <v>682</v>
      </c>
      <c r="G5" s="2909"/>
      <c r="H5" s="2909"/>
      <c r="I5" s="2909"/>
      <c r="J5" s="2909"/>
      <c r="K5" s="2910"/>
      <c r="M5" s="2917" t="s">
        <v>660</v>
      </c>
      <c r="N5" s="2918"/>
      <c r="O5" s="2918"/>
      <c r="P5" s="2918"/>
      <c r="Q5" s="2918"/>
      <c r="R5" s="2908" t="s">
        <v>682</v>
      </c>
      <c r="S5" s="2909"/>
      <c r="T5" s="2909"/>
      <c r="U5" s="2909"/>
      <c r="V5" s="2909"/>
      <c r="W5" s="2910"/>
    </row>
    <row r="6" spans="1:23" ht="18" customHeight="1" x14ac:dyDescent="0.3">
      <c r="A6" s="2917" t="s">
        <v>683</v>
      </c>
      <c r="B6" s="2918"/>
      <c r="C6" s="2918" t="s">
        <v>662</v>
      </c>
      <c r="D6" s="2918"/>
      <c r="E6" s="2918"/>
      <c r="F6" s="2918" t="s">
        <v>705</v>
      </c>
      <c r="G6" s="2918"/>
      <c r="H6" s="2918"/>
      <c r="I6" s="2919"/>
      <c r="J6" s="2919"/>
      <c r="K6" s="2920"/>
      <c r="M6" s="2917" t="s">
        <v>683</v>
      </c>
      <c r="N6" s="2918"/>
      <c r="O6" s="2918" t="s">
        <v>662</v>
      </c>
      <c r="P6" s="2918"/>
      <c r="Q6" s="2918"/>
      <c r="R6" s="767" t="s">
        <v>705</v>
      </c>
      <c r="S6" s="768"/>
      <c r="T6" s="768"/>
      <c r="U6" s="768"/>
      <c r="V6" s="768"/>
      <c r="W6" s="769"/>
    </row>
    <row r="7" spans="1:23" ht="18" customHeight="1" x14ac:dyDescent="0.3">
      <c r="A7" s="2917" t="s">
        <v>684</v>
      </c>
      <c r="B7" s="2918"/>
      <c r="C7" s="2921" t="s">
        <v>666</v>
      </c>
      <c r="D7" s="2922"/>
      <c r="E7" s="2922"/>
      <c r="F7" s="2922"/>
      <c r="G7" s="2922"/>
      <c r="H7" s="2922"/>
      <c r="I7" s="2922"/>
      <c r="J7" s="2922"/>
      <c r="K7" s="2923"/>
      <c r="M7" s="2917" t="s">
        <v>684</v>
      </c>
      <c r="N7" s="2918"/>
      <c r="O7" s="2921" t="s">
        <v>666</v>
      </c>
      <c r="P7" s="2922"/>
      <c r="Q7" s="2922"/>
      <c r="R7" s="2922"/>
      <c r="S7" s="2922"/>
      <c r="T7" s="2922"/>
      <c r="U7" s="2922"/>
      <c r="V7" s="2922"/>
      <c r="W7" s="2923"/>
    </row>
    <row r="8" spans="1:23" ht="18" customHeight="1" x14ac:dyDescent="0.3">
      <c r="A8" s="786" t="s">
        <v>685</v>
      </c>
      <c r="B8" s="2890"/>
      <c r="C8" s="2890"/>
      <c r="D8" s="2890"/>
      <c r="E8" s="2890"/>
      <c r="F8" s="2890"/>
      <c r="G8" s="2890"/>
      <c r="H8" s="2890"/>
      <c r="I8" s="2890"/>
      <c r="J8" s="2890"/>
      <c r="K8" s="2891"/>
      <c r="M8" s="786" t="s">
        <v>685</v>
      </c>
      <c r="N8" s="2890"/>
      <c r="O8" s="2890"/>
      <c r="P8" s="2890"/>
      <c r="Q8" s="2890"/>
      <c r="R8" s="2890"/>
      <c r="S8" s="2890"/>
      <c r="T8" s="2890"/>
      <c r="U8" s="2890"/>
      <c r="V8" s="2890"/>
      <c r="W8" s="2891"/>
    </row>
    <row r="9" spans="1:23" ht="18" customHeight="1" x14ac:dyDescent="0.3">
      <c r="A9" s="786" t="s">
        <v>668</v>
      </c>
      <c r="B9" s="2890"/>
      <c r="C9" s="2890"/>
      <c r="D9" s="2890"/>
      <c r="E9" s="2890"/>
      <c r="F9" s="2890"/>
      <c r="G9" s="2890"/>
      <c r="H9" s="2890"/>
      <c r="I9" s="2890"/>
      <c r="J9" s="2890"/>
      <c r="K9" s="2891"/>
      <c r="M9" s="786" t="s">
        <v>668</v>
      </c>
      <c r="N9" s="2890"/>
      <c r="O9" s="2890"/>
      <c r="P9" s="2890"/>
      <c r="Q9" s="2890"/>
      <c r="R9" s="2890"/>
      <c r="S9" s="2890"/>
      <c r="T9" s="2890"/>
      <c r="U9" s="2890"/>
      <c r="V9" s="2890"/>
      <c r="W9" s="2891"/>
    </row>
    <row r="10" spans="1:23" x14ac:dyDescent="0.3">
      <c r="A10" s="2892" t="s">
        <v>600</v>
      </c>
      <c r="B10" s="2893"/>
      <c r="C10" s="2893"/>
      <c r="D10" s="2893"/>
      <c r="E10" s="2893"/>
      <c r="F10" s="2893"/>
      <c r="G10" s="2893"/>
      <c r="H10" s="2893"/>
      <c r="I10" s="2893"/>
      <c r="J10" s="2893"/>
      <c r="K10" s="2894"/>
      <c r="M10" s="2892" t="s">
        <v>600</v>
      </c>
      <c r="N10" s="2893"/>
      <c r="O10" s="2893"/>
      <c r="P10" s="2893"/>
      <c r="Q10" s="2893"/>
      <c r="R10" s="2893"/>
      <c r="S10" s="2893"/>
      <c r="T10" s="2893"/>
      <c r="U10" s="2893"/>
      <c r="V10" s="2893"/>
      <c r="W10" s="2894"/>
    </row>
    <row r="11" spans="1:23" ht="12.5" thickBot="1" x14ac:dyDescent="0.35">
      <c r="A11" s="2895"/>
      <c r="B11" s="2896"/>
      <c r="C11" s="2896"/>
      <c r="D11" s="2896"/>
      <c r="E11" s="2896"/>
      <c r="F11" s="2896"/>
      <c r="G11" s="2896"/>
      <c r="H11" s="2896"/>
      <c r="I11" s="2896"/>
      <c r="J11" s="2896"/>
      <c r="K11" s="2897"/>
      <c r="M11" s="2895"/>
      <c r="N11" s="2896"/>
      <c r="O11" s="2896"/>
      <c r="P11" s="2896"/>
      <c r="Q11" s="2896"/>
      <c r="R11" s="2896"/>
      <c r="S11" s="2896"/>
      <c r="T11" s="2896"/>
      <c r="U11" s="2896"/>
      <c r="V11" s="2896"/>
      <c r="W11" s="2897"/>
    </row>
    <row r="12" spans="1:23" ht="20.25" customHeight="1" thickBot="1" x14ac:dyDescent="0.35"/>
    <row r="13" spans="1:23" ht="18" customHeight="1" x14ac:dyDescent="0.3">
      <c r="A13" s="2911"/>
      <c r="B13" s="2913" t="s">
        <v>681</v>
      </c>
      <c r="C13" s="2913"/>
      <c r="D13" s="2913"/>
      <c r="E13" s="2913"/>
      <c r="F13" s="2913"/>
      <c r="G13" s="2913"/>
      <c r="H13" s="2913"/>
      <c r="I13" s="2913"/>
      <c r="J13" s="2913"/>
      <c r="K13" s="2914"/>
      <c r="M13" s="2911"/>
      <c r="N13" s="2913" t="s">
        <v>681</v>
      </c>
      <c r="O13" s="2913"/>
      <c r="P13" s="2913"/>
      <c r="Q13" s="2913"/>
      <c r="R13" s="2913"/>
      <c r="S13" s="2913"/>
      <c r="T13" s="2913"/>
      <c r="U13" s="2913"/>
      <c r="V13" s="2913"/>
      <c r="W13" s="2914"/>
    </row>
    <row r="14" spans="1:23" x14ac:dyDescent="0.3">
      <c r="A14" s="2912"/>
      <c r="B14" s="2915"/>
      <c r="C14" s="2915"/>
      <c r="D14" s="2915"/>
      <c r="E14" s="2915"/>
      <c r="F14" s="2915"/>
      <c r="G14" s="2915"/>
      <c r="H14" s="2915"/>
      <c r="I14" s="2915"/>
      <c r="J14" s="2915"/>
      <c r="K14" s="2916"/>
      <c r="M14" s="2912"/>
      <c r="N14" s="2915"/>
      <c r="O14" s="2915"/>
      <c r="P14" s="2915"/>
      <c r="Q14" s="2915"/>
      <c r="R14" s="2915"/>
      <c r="S14" s="2915"/>
      <c r="T14" s="2915"/>
      <c r="U14" s="2915"/>
      <c r="V14" s="2915"/>
      <c r="W14" s="2916"/>
    </row>
    <row r="15" spans="1:23" ht="18" customHeight="1" x14ac:dyDescent="0.3">
      <c r="A15" s="2905" t="s">
        <v>639</v>
      </c>
      <c r="B15" s="2906"/>
      <c r="C15" s="2906"/>
      <c r="D15" s="2906"/>
      <c r="E15" s="2906"/>
      <c r="F15" s="2906"/>
      <c r="G15" s="2906"/>
      <c r="H15" s="2906"/>
      <c r="I15" s="2906"/>
      <c r="J15" s="2906"/>
      <c r="K15" s="2907"/>
      <c r="M15" s="2905" t="s">
        <v>639</v>
      </c>
      <c r="N15" s="2906"/>
      <c r="O15" s="2906"/>
      <c r="P15" s="2906"/>
      <c r="Q15" s="2906"/>
      <c r="R15" s="2906"/>
      <c r="S15" s="2906"/>
      <c r="T15" s="2906"/>
      <c r="U15" s="2906"/>
      <c r="V15" s="2906"/>
      <c r="W15" s="2907"/>
    </row>
    <row r="16" spans="1:23" ht="18" customHeight="1" x14ac:dyDescent="0.3">
      <c r="A16" s="2898" t="s">
        <v>60</v>
      </c>
      <c r="B16" s="2899"/>
      <c r="C16" s="2899"/>
      <c r="D16" s="2899"/>
      <c r="E16" s="2899"/>
      <c r="F16" s="2908" t="s">
        <v>130</v>
      </c>
      <c r="G16" s="2909"/>
      <c r="H16" s="2909"/>
      <c r="I16" s="2909"/>
      <c r="J16" s="2909"/>
      <c r="K16" s="2910"/>
      <c r="M16" s="2898" t="s">
        <v>60</v>
      </c>
      <c r="N16" s="2899"/>
      <c r="O16" s="2899"/>
      <c r="P16" s="2899"/>
      <c r="Q16" s="2899"/>
      <c r="R16" s="2908" t="s">
        <v>130</v>
      </c>
      <c r="S16" s="2909"/>
      <c r="T16" s="2909"/>
      <c r="U16" s="2909"/>
      <c r="V16" s="2909"/>
      <c r="W16" s="2910"/>
    </row>
    <row r="17" spans="1:23" ht="18" customHeight="1" x14ac:dyDescent="0.3">
      <c r="A17" s="2898" t="s">
        <v>686</v>
      </c>
      <c r="B17" s="2899"/>
      <c r="C17" s="2899" t="s">
        <v>687</v>
      </c>
      <c r="D17" s="2899"/>
      <c r="E17" s="2899"/>
      <c r="F17" s="2899" t="s">
        <v>705</v>
      </c>
      <c r="G17" s="2899"/>
      <c r="H17" s="2899"/>
      <c r="I17" s="2903"/>
      <c r="J17" s="2903"/>
      <c r="K17" s="2904"/>
      <c r="M17" s="2898" t="s">
        <v>686</v>
      </c>
      <c r="N17" s="2899"/>
      <c r="O17" s="2899" t="s">
        <v>687</v>
      </c>
      <c r="P17" s="2899"/>
      <c r="Q17" s="2899"/>
      <c r="R17" s="2899" t="s">
        <v>705</v>
      </c>
      <c r="S17" s="2899"/>
      <c r="T17" s="2899"/>
      <c r="U17" s="2903"/>
      <c r="V17" s="2903"/>
      <c r="W17" s="2904"/>
    </row>
    <row r="18" spans="1:23" ht="18" customHeight="1" x14ac:dyDescent="0.3">
      <c r="A18" s="2898" t="s">
        <v>688</v>
      </c>
      <c r="B18" s="2899"/>
      <c r="C18" s="2900" t="s">
        <v>689</v>
      </c>
      <c r="D18" s="2901"/>
      <c r="E18" s="2901"/>
      <c r="F18" s="2901"/>
      <c r="G18" s="2901"/>
      <c r="H18" s="2901"/>
      <c r="I18" s="2901"/>
      <c r="J18" s="2901"/>
      <c r="K18" s="2902"/>
      <c r="M18" s="2898" t="s">
        <v>688</v>
      </c>
      <c r="N18" s="2899"/>
      <c r="O18" s="2900" t="s">
        <v>689</v>
      </c>
      <c r="P18" s="2901"/>
      <c r="Q18" s="2901"/>
      <c r="R18" s="2901"/>
      <c r="S18" s="2901"/>
      <c r="T18" s="2901"/>
      <c r="U18" s="2901"/>
      <c r="V18" s="2901"/>
      <c r="W18" s="2902"/>
    </row>
    <row r="19" spans="1:23" ht="18" customHeight="1" x14ac:dyDescent="0.3">
      <c r="A19" s="785" t="s">
        <v>685</v>
      </c>
      <c r="B19" s="2890"/>
      <c r="C19" s="2890"/>
      <c r="D19" s="2890"/>
      <c r="E19" s="2890"/>
      <c r="F19" s="2890"/>
      <c r="G19" s="2890"/>
      <c r="H19" s="2890"/>
      <c r="I19" s="2890"/>
      <c r="J19" s="2890"/>
      <c r="K19" s="2891"/>
      <c r="M19" s="785" t="s">
        <v>685</v>
      </c>
      <c r="N19" s="2890"/>
      <c r="O19" s="2890"/>
      <c r="P19" s="2890"/>
      <c r="Q19" s="2890"/>
      <c r="R19" s="2890"/>
      <c r="S19" s="2890"/>
      <c r="T19" s="2890"/>
      <c r="U19" s="2890"/>
      <c r="V19" s="2890"/>
      <c r="W19" s="2891"/>
    </row>
    <row r="20" spans="1:23" ht="18" customHeight="1" x14ac:dyDescent="0.3">
      <c r="A20" s="785" t="s">
        <v>668</v>
      </c>
      <c r="B20" s="2890"/>
      <c r="C20" s="2890"/>
      <c r="D20" s="2890"/>
      <c r="E20" s="2890"/>
      <c r="F20" s="2890"/>
      <c r="G20" s="2890"/>
      <c r="H20" s="2890"/>
      <c r="I20" s="2890"/>
      <c r="J20" s="2890"/>
      <c r="K20" s="2891"/>
      <c r="M20" s="785" t="s">
        <v>668</v>
      </c>
      <c r="N20" s="2890"/>
      <c r="O20" s="2890"/>
      <c r="P20" s="2890"/>
      <c r="Q20" s="2890"/>
      <c r="R20" s="2890"/>
      <c r="S20" s="2890"/>
      <c r="T20" s="2890"/>
      <c r="U20" s="2890"/>
      <c r="V20" s="2890"/>
      <c r="W20" s="2891"/>
    </row>
    <row r="21" spans="1:23" x14ac:dyDescent="0.3">
      <c r="A21" s="2892" t="s">
        <v>600</v>
      </c>
      <c r="B21" s="2893"/>
      <c r="C21" s="2893"/>
      <c r="D21" s="2893"/>
      <c r="E21" s="2893"/>
      <c r="F21" s="2893"/>
      <c r="G21" s="2893"/>
      <c r="H21" s="2893"/>
      <c r="I21" s="2893"/>
      <c r="J21" s="2893"/>
      <c r="K21" s="2894"/>
      <c r="M21" s="2892" t="s">
        <v>600</v>
      </c>
      <c r="N21" s="2893"/>
      <c r="O21" s="2893"/>
      <c r="P21" s="2893"/>
      <c r="Q21" s="2893"/>
      <c r="R21" s="2893"/>
      <c r="S21" s="2893"/>
      <c r="T21" s="2893"/>
      <c r="U21" s="2893"/>
      <c r="V21" s="2893"/>
      <c r="W21" s="2894"/>
    </row>
    <row r="22" spans="1:23" ht="12.5" thickBot="1" x14ac:dyDescent="0.35">
      <c r="A22" s="2895"/>
      <c r="B22" s="2896"/>
      <c r="C22" s="2896"/>
      <c r="D22" s="2896"/>
      <c r="E22" s="2896"/>
      <c r="F22" s="2896"/>
      <c r="G22" s="2896"/>
      <c r="H22" s="2896"/>
      <c r="I22" s="2896"/>
      <c r="J22" s="2896"/>
      <c r="K22" s="2897"/>
      <c r="M22" s="2895"/>
      <c r="N22" s="2896"/>
      <c r="O22" s="2896"/>
      <c r="P22" s="2896"/>
      <c r="Q22" s="2896"/>
      <c r="R22" s="2896"/>
      <c r="S22" s="2896"/>
      <c r="T22" s="2896"/>
      <c r="U22" s="2896"/>
      <c r="V22" s="2896"/>
      <c r="W22" s="2897"/>
    </row>
    <row r="23" spans="1:23" ht="21" customHeight="1" thickBot="1" x14ac:dyDescent="0.35"/>
    <row r="24" spans="1:23" ht="18" customHeight="1" x14ac:dyDescent="0.3">
      <c r="A24" s="2911"/>
      <c r="B24" s="2913" t="s">
        <v>681</v>
      </c>
      <c r="C24" s="2913"/>
      <c r="D24" s="2913"/>
      <c r="E24" s="2913"/>
      <c r="F24" s="2913"/>
      <c r="G24" s="2913"/>
      <c r="H24" s="2913"/>
      <c r="I24" s="2913"/>
      <c r="J24" s="2913"/>
      <c r="K24" s="2914"/>
      <c r="M24" s="2911"/>
      <c r="N24" s="2913" t="s">
        <v>681</v>
      </c>
      <c r="O24" s="2913"/>
      <c r="P24" s="2913"/>
      <c r="Q24" s="2913"/>
      <c r="R24" s="2913"/>
      <c r="S24" s="2913"/>
      <c r="T24" s="2913"/>
      <c r="U24" s="2913"/>
      <c r="V24" s="2913"/>
      <c r="W24" s="2914"/>
    </row>
    <row r="25" spans="1:23" x14ac:dyDescent="0.3">
      <c r="A25" s="2912"/>
      <c r="B25" s="2915"/>
      <c r="C25" s="2915"/>
      <c r="D25" s="2915"/>
      <c r="E25" s="2915"/>
      <c r="F25" s="2915"/>
      <c r="G25" s="2915"/>
      <c r="H25" s="2915"/>
      <c r="I25" s="2915"/>
      <c r="J25" s="2915"/>
      <c r="K25" s="2916"/>
      <c r="M25" s="2912"/>
      <c r="N25" s="2915"/>
      <c r="O25" s="2915"/>
      <c r="P25" s="2915"/>
      <c r="Q25" s="2915"/>
      <c r="R25" s="2915"/>
      <c r="S25" s="2915"/>
      <c r="T25" s="2915"/>
      <c r="U25" s="2915"/>
      <c r="V25" s="2915"/>
      <c r="W25" s="2916"/>
    </row>
    <row r="26" spans="1:23" ht="18" customHeight="1" x14ac:dyDescent="0.3">
      <c r="A26" s="2905" t="s">
        <v>639</v>
      </c>
      <c r="B26" s="2906"/>
      <c r="C26" s="2906"/>
      <c r="D26" s="2906"/>
      <c r="E26" s="2906"/>
      <c r="F26" s="2906"/>
      <c r="G26" s="2906"/>
      <c r="H26" s="2906"/>
      <c r="I26" s="2906"/>
      <c r="J26" s="2906"/>
      <c r="K26" s="2907"/>
      <c r="M26" s="2905" t="s">
        <v>639</v>
      </c>
      <c r="N26" s="2906"/>
      <c r="O26" s="2906"/>
      <c r="P26" s="2906"/>
      <c r="Q26" s="2906"/>
      <c r="R26" s="2906"/>
      <c r="S26" s="2906"/>
      <c r="T26" s="2906"/>
      <c r="U26" s="2906"/>
      <c r="V26" s="2906"/>
      <c r="W26" s="2907"/>
    </row>
    <row r="27" spans="1:23" ht="18" customHeight="1" x14ac:dyDescent="0.3">
      <c r="A27" s="2898" t="s">
        <v>60</v>
      </c>
      <c r="B27" s="2899"/>
      <c r="C27" s="2899"/>
      <c r="D27" s="2899"/>
      <c r="E27" s="2899"/>
      <c r="F27" s="2908" t="s">
        <v>130</v>
      </c>
      <c r="G27" s="2909"/>
      <c r="H27" s="2909"/>
      <c r="I27" s="2909"/>
      <c r="J27" s="2909"/>
      <c r="K27" s="2910"/>
      <c r="M27" s="2898" t="s">
        <v>60</v>
      </c>
      <c r="N27" s="2899"/>
      <c r="O27" s="2899"/>
      <c r="P27" s="2899"/>
      <c r="Q27" s="2899"/>
      <c r="R27" s="2908" t="s">
        <v>130</v>
      </c>
      <c r="S27" s="2909"/>
      <c r="T27" s="2909"/>
      <c r="U27" s="2909"/>
      <c r="V27" s="2909"/>
      <c r="W27" s="2910"/>
    </row>
    <row r="28" spans="1:23" ht="18" customHeight="1" x14ac:dyDescent="0.3">
      <c r="A28" s="2898" t="s">
        <v>686</v>
      </c>
      <c r="B28" s="2899"/>
      <c r="C28" s="2899" t="s">
        <v>687</v>
      </c>
      <c r="D28" s="2899"/>
      <c r="E28" s="2899"/>
      <c r="F28" s="2899" t="s">
        <v>705</v>
      </c>
      <c r="G28" s="2899"/>
      <c r="H28" s="2899"/>
      <c r="I28" s="2903"/>
      <c r="J28" s="2903"/>
      <c r="K28" s="2904"/>
      <c r="M28" s="2898" t="s">
        <v>686</v>
      </c>
      <c r="N28" s="2899"/>
      <c r="O28" s="2899" t="s">
        <v>687</v>
      </c>
      <c r="P28" s="2899"/>
      <c r="Q28" s="2899"/>
      <c r="R28" s="2899" t="s">
        <v>705</v>
      </c>
      <c r="S28" s="2899"/>
      <c r="T28" s="2899"/>
      <c r="U28" s="2903"/>
      <c r="V28" s="2903"/>
      <c r="W28" s="2904"/>
    </row>
    <row r="29" spans="1:23" ht="18" customHeight="1" x14ac:dyDescent="0.3">
      <c r="A29" s="2898" t="s">
        <v>688</v>
      </c>
      <c r="B29" s="2899"/>
      <c r="C29" s="2900" t="s">
        <v>689</v>
      </c>
      <c r="D29" s="2901"/>
      <c r="E29" s="2901"/>
      <c r="F29" s="2901"/>
      <c r="G29" s="2901"/>
      <c r="H29" s="2901"/>
      <c r="I29" s="2901"/>
      <c r="J29" s="2901"/>
      <c r="K29" s="2902"/>
      <c r="M29" s="2898" t="s">
        <v>688</v>
      </c>
      <c r="N29" s="2899"/>
      <c r="O29" s="2900" t="s">
        <v>689</v>
      </c>
      <c r="P29" s="2901"/>
      <c r="Q29" s="2901"/>
      <c r="R29" s="2901"/>
      <c r="S29" s="2901"/>
      <c r="T29" s="2901"/>
      <c r="U29" s="2901"/>
      <c r="V29" s="2901"/>
      <c r="W29" s="2902"/>
    </row>
    <row r="30" spans="1:23" ht="18" customHeight="1" x14ac:dyDescent="0.3">
      <c r="A30" s="785" t="s">
        <v>685</v>
      </c>
      <c r="B30" s="2890"/>
      <c r="C30" s="2890"/>
      <c r="D30" s="2890"/>
      <c r="E30" s="2890"/>
      <c r="F30" s="2890"/>
      <c r="G30" s="2890"/>
      <c r="H30" s="2890"/>
      <c r="I30" s="2890"/>
      <c r="J30" s="2890"/>
      <c r="K30" s="2891"/>
      <c r="M30" s="785" t="s">
        <v>685</v>
      </c>
      <c r="N30" s="2890"/>
      <c r="O30" s="2890"/>
      <c r="P30" s="2890"/>
      <c r="Q30" s="2890"/>
      <c r="R30" s="2890"/>
      <c r="S30" s="2890"/>
      <c r="T30" s="2890"/>
      <c r="U30" s="2890"/>
      <c r="V30" s="2890"/>
      <c r="W30" s="2891"/>
    </row>
    <row r="31" spans="1:23" ht="18" customHeight="1" x14ac:dyDescent="0.3">
      <c r="A31" s="785" t="s">
        <v>668</v>
      </c>
      <c r="B31" s="2890"/>
      <c r="C31" s="2890"/>
      <c r="D31" s="2890"/>
      <c r="E31" s="2890"/>
      <c r="F31" s="2890"/>
      <c r="G31" s="2890"/>
      <c r="H31" s="2890"/>
      <c r="I31" s="2890"/>
      <c r="J31" s="2890"/>
      <c r="K31" s="2891"/>
      <c r="M31" s="785" t="s">
        <v>668</v>
      </c>
      <c r="N31" s="2890"/>
      <c r="O31" s="2890"/>
      <c r="P31" s="2890"/>
      <c r="Q31" s="2890"/>
      <c r="R31" s="2890"/>
      <c r="S31" s="2890"/>
      <c r="T31" s="2890"/>
      <c r="U31" s="2890"/>
      <c r="V31" s="2890"/>
      <c r="W31" s="2891"/>
    </row>
    <row r="32" spans="1:23" x14ac:dyDescent="0.3">
      <c r="A32" s="2892" t="s">
        <v>600</v>
      </c>
      <c r="B32" s="2893"/>
      <c r="C32" s="2893"/>
      <c r="D32" s="2893"/>
      <c r="E32" s="2893"/>
      <c r="F32" s="2893"/>
      <c r="G32" s="2893"/>
      <c r="H32" s="2893"/>
      <c r="I32" s="2893"/>
      <c r="J32" s="2893"/>
      <c r="K32" s="2894"/>
      <c r="M32" s="2892" t="s">
        <v>600</v>
      </c>
      <c r="N32" s="2893"/>
      <c r="O32" s="2893"/>
      <c r="P32" s="2893"/>
      <c r="Q32" s="2893"/>
      <c r="R32" s="2893"/>
      <c r="S32" s="2893"/>
      <c r="T32" s="2893"/>
      <c r="U32" s="2893"/>
      <c r="V32" s="2893"/>
      <c r="W32" s="2894"/>
    </row>
    <row r="33" spans="1:23" ht="12.5" thickBot="1" x14ac:dyDescent="0.35">
      <c r="A33" s="2895"/>
      <c r="B33" s="2896"/>
      <c r="C33" s="2896"/>
      <c r="D33" s="2896"/>
      <c r="E33" s="2896"/>
      <c r="F33" s="2896"/>
      <c r="G33" s="2896"/>
      <c r="H33" s="2896"/>
      <c r="I33" s="2896"/>
      <c r="J33" s="2896"/>
      <c r="K33" s="2897"/>
      <c r="M33" s="2895"/>
      <c r="N33" s="2896"/>
      <c r="O33" s="2896"/>
      <c r="P33" s="2896"/>
      <c r="Q33" s="2896"/>
      <c r="R33" s="2896"/>
      <c r="S33" s="2896"/>
      <c r="T33" s="2896"/>
      <c r="U33" s="2896"/>
      <c r="V33" s="2896"/>
      <c r="W33" s="2897"/>
    </row>
    <row r="34" spans="1:23" ht="20.25" customHeight="1" thickBot="1" x14ac:dyDescent="0.35"/>
    <row r="35" spans="1:23" ht="18" customHeight="1" x14ac:dyDescent="0.3">
      <c r="A35" s="2911"/>
      <c r="B35" s="2913" t="s">
        <v>681</v>
      </c>
      <c r="C35" s="2913"/>
      <c r="D35" s="2913"/>
      <c r="E35" s="2913"/>
      <c r="F35" s="2913"/>
      <c r="G35" s="2913"/>
      <c r="H35" s="2913"/>
      <c r="I35" s="2913"/>
      <c r="J35" s="2913"/>
      <c r="K35" s="2914"/>
      <c r="M35" s="2911"/>
      <c r="N35" s="2913" t="s">
        <v>681</v>
      </c>
      <c r="O35" s="2913"/>
      <c r="P35" s="2913"/>
      <c r="Q35" s="2913"/>
      <c r="R35" s="2913"/>
      <c r="S35" s="2913"/>
      <c r="T35" s="2913"/>
      <c r="U35" s="2913"/>
      <c r="V35" s="2913"/>
      <c r="W35" s="2914"/>
    </row>
    <row r="36" spans="1:23" x14ac:dyDescent="0.3">
      <c r="A36" s="2912"/>
      <c r="B36" s="2915"/>
      <c r="C36" s="2915"/>
      <c r="D36" s="2915"/>
      <c r="E36" s="2915"/>
      <c r="F36" s="2915"/>
      <c r="G36" s="2915"/>
      <c r="H36" s="2915"/>
      <c r="I36" s="2915"/>
      <c r="J36" s="2915"/>
      <c r="K36" s="2916"/>
      <c r="M36" s="2912"/>
      <c r="N36" s="2915"/>
      <c r="O36" s="2915"/>
      <c r="P36" s="2915"/>
      <c r="Q36" s="2915"/>
      <c r="R36" s="2915"/>
      <c r="S36" s="2915"/>
      <c r="T36" s="2915"/>
      <c r="U36" s="2915"/>
      <c r="V36" s="2915"/>
      <c r="W36" s="2916"/>
    </row>
    <row r="37" spans="1:23" ht="18" customHeight="1" x14ac:dyDescent="0.3">
      <c r="A37" s="2905" t="s">
        <v>639</v>
      </c>
      <c r="B37" s="2906"/>
      <c r="C37" s="2906"/>
      <c r="D37" s="2906"/>
      <c r="E37" s="2906"/>
      <c r="F37" s="2906"/>
      <c r="G37" s="2906"/>
      <c r="H37" s="2906"/>
      <c r="I37" s="2906"/>
      <c r="J37" s="2906"/>
      <c r="K37" s="2907"/>
      <c r="M37" s="2905" t="s">
        <v>639</v>
      </c>
      <c r="N37" s="2906"/>
      <c r="O37" s="2906"/>
      <c r="P37" s="2906"/>
      <c r="Q37" s="2906"/>
      <c r="R37" s="2906"/>
      <c r="S37" s="2906"/>
      <c r="T37" s="2906"/>
      <c r="U37" s="2906"/>
      <c r="V37" s="2906"/>
      <c r="W37" s="2907"/>
    </row>
    <row r="38" spans="1:23" ht="18" customHeight="1" x14ac:dyDescent="0.3">
      <c r="A38" s="2898" t="s">
        <v>60</v>
      </c>
      <c r="B38" s="2899"/>
      <c r="C38" s="2899"/>
      <c r="D38" s="2899"/>
      <c r="E38" s="2899"/>
      <c r="F38" s="2908" t="s">
        <v>130</v>
      </c>
      <c r="G38" s="2909"/>
      <c r="H38" s="2909"/>
      <c r="I38" s="2909"/>
      <c r="J38" s="2909"/>
      <c r="K38" s="2910"/>
      <c r="M38" s="2898" t="s">
        <v>60</v>
      </c>
      <c r="N38" s="2899"/>
      <c r="O38" s="2899"/>
      <c r="P38" s="2899"/>
      <c r="Q38" s="2899"/>
      <c r="R38" s="2908" t="s">
        <v>130</v>
      </c>
      <c r="S38" s="2909"/>
      <c r="T38" s="2909"/>
      <c r="U38" s="2909"/>
      <c r="V38" s="2909"/>
      <c r="W38" s="2910"/>
    </row>
    <row r="39" spans="1:23" ht="18" customHeight="1" x14ac:dyDescent="0.3">
      <c r="A39" s="2898" t="s">
        <v>686</v>
      </c>
      <c r="B39" s="2899"/>
      <c r="C39" s="2899" t="s">
        <v>687</v>
      </c>
      <c r="D39" s="2899"/>
      <c r="E39" s="2899"/>
      <c r="F39" s="2899" t="s">
        <v>705</v>
      </c>
      <c r="G39" s="2899"/>
      <c r="H39" s="2899"/>
      <c r="I39" s="2903"/>
      <c r="J39" s="2903"/>
      <c r="K39" s="2904"/>
      <c r="M39" s="2898" t="s">
        <v>686</v>
      </c>
      <c r="N39" s="2899"/>
      <c r="O39" s="2899" t="s">
        <v>687</v>
      </c>
      <c r="P39" s="2899"/>
      <c r="Q39" s="2899"/>
      <c r="R39" s="2899" t="s">
        <v>705</v>
      </c>
      <c r="S39" s="2899"/>
      <c r="T39" s="2899"/>
      <c r="U39" s="2903"/>
      <c r="V39" s="2903"/>
      <c r="W39" s="2904"/>
    </row>
    <row r="40" spans="1:23" ht="18" customHeight="1" x14ac:dyDescent="0.3">
      <c r="A40" s="2898" t="s">
        <v>688</v>
      </c>
      <c r="B40" s="2899"/>
      <c r="C40" s="2900" t="s">
        <v>689</v>
      </c>
      <c r="D40" s="2901"/>
      <c r="E40" s="2901"/>
      <c r="F40" s="2901"/>
      <c r="G40" s="2901"/>
      <c r="H40" s="2901"/>
      <c r="I40" s="2901"/>
      <c r="J40" s="2901"/>
      <c r="K40" s="2902"/>
      <c r="M40" s="2898" t="s">
        <v>688</v>
      </c>
      <c r="N40" s="2899"/>
      <c r="O40" s="2900" t="s">
        <v>689</v>
      </c>
      <c r="P40" s="2901"/>
      <c r="Q40" s="2901"/>
      <c r="R40" s="2901"/>
      <c r="S40" s="2901"/>
      <c r="T40" s="2901"/>
      <c r="U40" s="2901"/>
      <c r="V40" s="2901"/>
      <c r="W40" s="2902"/>
    </row>
    <row r="41" spans="1:23" ht="18" customHeight="1" x14ac:dyDescent="0.3">
      <c r="A41" s="785" t="s">
        <v>685</v>
      </c>
      <c r="B41" s="2890"/>
      <c r="C41" s="2890"/>
      <c r="D41" s="2890"/>
      <c r="E41" s="2890"/>
      <c r="F41" s="2890"/>
      <c r="G41" s="2890"/>
      <c r="H41" s="2890"/>
      <c r="I41" s="2890"/>
      <c r="J41" s="2890"/>
      <c r="K41" s="2891"/>
      <c r="M41" s="785" t="s">
        <v>685</v>
      </c>
      <c r="N41" s="2890"/>
      <c r="O41" s="2890"/>
      <c r="P41" s="2890"/>
      <c r="Q41" s="2890"/>
      <c r="R41" s="2890"/>
      <c r="S41" s="2890"/>
      <c r="T41" s="2890"/>
      <c r="U41" s="2890"/>
      <c r="V41" s="2890"/>
      <c r="W41" s="2891"/>
    </row>
    <row r="42" spans="1:23" ht="18" customHeight="1" x14ac:dyDescent="0.3">
      <c r="A42" s="785" t="s">
        <v>668</v>
      </c>
      <c r="B42" s="2890"/>
      <c r="C42" s="2890"/>
      <c r="D42" s="2890"/>
      <c r="E42" s="2890"/>
      <c r="F42" s="2890"/>
      <c r="G42" s="2890"/>
      <c r="H42" s="2890"/>
      <c r="I42" s="2890"/>
      <c r="J42" s="2890"/>
      <c r="K42" s="2891"/>
      <c r="M42" s="785" t="s">
        <v>668</v>
      </c>
      <c r="N42" s="2890"/>
      <c r="O42" s="2890"/>
      <c r="P42" s="2890"/>
      <c r="Q42" s="2890"/>
      <c r="R42" s="2890"/>
      <c r="S42" s="2890"/>
      <c r="T42" s="2890"/>
      <c r="U42" s="2890"/>
      <c r="V42" s="2890"/>
      <c r="W42" s="2891"/>
    </row>
    <row r="43" spans="1:23" x14ac:dyDescent="0.3">
      <c r="A43" s="2892" t="s">
        <v>600</v>
      </c>
      <c r="B43" s="2893"/>
      <c r="C43" s="2893"/>
      <c r="D43" s="2893"/>
      <c r="E43" s="2893"/>
      <c r="F43" s="2893"/>
      <c r="G43" s="2893"/>
      <c r="H43" s="2893"/>
      <c r="I43" s="2893"/>
      <c r="J43" s="2893"/>
      <c r="K43" s="2894"/>
      <c r="M43" s="2892" t="s">
        <v>600</v>
      </c>
      <c r="N43" s="2893"/>
      <c r="O43" s="2893"/>
      <c r="P43" s="2893"/>
      <c r="Q43" s="2893"/>
      <c r="R43" s="2893"/>
      <c r="S43" s="2893"/>
      <c r="T43" s="2893"/>
      <c r="U43" s="2893"/>
      <c r="V43" s="2893"/>
      <c r="W43" s="2894"/>
    </row>
    <row r="44" spans="1:23" ht="12.5" thickBot="1" x14ac:dyDescent="0.35">
      <c r="A44" s="2895"/>
      <c r="B44" s="2896"/>
      <c r="C44" s="2896"/>
      <c r="D44" s="2896"/>
      <c r="E44" s="2896"/>
      <c r="F44" s="2896"/>
      <c r="G44" s="2896"/>
      <c r="H44" s="2896"/>
      <c r="I44" s="2896"/>
      <c r="J44" s="2896"/>
      <c r="K44" s="2897"/>
      <c r="M44" s="2895"/>
      <c r="N44" s="2896"/>
      <c r="O44" s="2896"/>
      <c r="P44" s="2896"/>
      <c r="Q44" s="2896"/>
      <c r="R44" s="2896"/>
      <c r="S44" s="2896"/>
      <c r="T44" s="2896"/>
      <c r="U44" s="2896"/>
      <c r="V44" s="2896"/>
      <c r="W44" s="2897"/>
    </row>
    <row r="45" spans="1:23" ht="20.25" customHeight="1" thickBot="1" x14ac:dyDescent="0.35"/>
    <row r="46" spans="1:23" ht="18" customHeight="1" x14ac:dyDescent="0.3">
      <c r="A46" s="2911"/>
      <c r="B46" s="2913" t="s">
        <v>681</v>
      </c>
      <c r="C46" s="2913"/>
      <c r="D46" s="2913"/>
      <c r="E46" s="2913"/>
      <c r="F46" s="2913"/>
      <c r="G46" s="2913"/>
      <c r="H46" s="2913"/>
      <c r="I46" s="2913"/>
      <c r="J46" s="2913"/>
      <c r="K46" s="2914"/>
      <c r="M46" s="2911"/>
      <c r="N46" s="2913" t="s">
        <v>681</v>
      </c>
      <c r="O46" s="2913"/>
      <c r="P46" s="2913"/>
      <c r="Q46" s="2913"/>
      <c r="R46" s="2913"/>
      <c r="S46" s="2913"/>
      <c r="T46" s="2913"/>
      <c r="U46" s="2913"/>
      <c r="V46" s="2913"/>
      <c r="W46" s="2914"/>
    </row>
    <row r="47" spans="1:23" x14ac:dyDescent="0.3">
      <c r="A47" s="2912"/>
      <c r="B47" s="2915"/>
      <c r="C47" s="2915"/>
      <c r="D47" s="2915"/>
      <c r="E47" s="2915"/>
      <c r="F47" s="2915"/>
      <c r="G47" s="2915"/>
      <c r="H47" s="2915"/>
      <c r="I47" s="2915"/>
      <c r="J47" s="2915"/>
      <c r="K47" s="2916"/>
      <c r="M47" s="2912"/>
      <c r="N47" s="2915"/>
      <c r="O47" s="2915"/>
      <c r="P47" s="2915"/>
      <c r="Q47" s="2915"/>
      <c r="R47" s="2915"/>
      <c r="S47" s="2915"/>
      <c r="T47" s="2915"/>
      <c r="U47" s="2915"/>
      <c r="V47" s="2915"/>
      <c r="W47" s="2916"/>
    </row>
    <row r="48" spans="1:23" ht="18" customHeight="1" x14ac:dyDescent="0.3">
      <c r="A48" s="2905" t="s">
        <v>639</v>
      </c>
      <c r="B48" s="2906"/>
      <c r="C48" s="2906"/>
      <c r="D48" s="2906"/>
      <c r="E48" s="2906"/>
      <c r="F48" s="2906"/>
      <c r="G48" s="2906"/>
      <c r="H48" s="2906"/>
      <c r="I48" s="2906"/>
      <c r="J48" s="2906"/>
      <c r="K48" s="2907"/>
      <c r="M48" s="2905" t="s">
        <v>639</v>
      </c>
      <c r="N48" s="2906"/>
      <c r="O48" s="2906"/>
      <c r="P48" s="2906"/>
      <c r="Q48" s="2906"/>
      <c r="R48" s="2906"/>
      <c r="S48" s="2906"/>
      <c r="T48" s="2906"/>
      <c r="U48" s="2906"/>
      <c r="V48" s="2906"/>
      <c r="W48" s="2907"/>
    </row>
    <row r="49" spans="1:23" ht="18" customHeight="1" x14ac:dyDescent="0.3">
      <c r="A49" s="2898" t="s">
        <v>60</v>
      </c>
      <c r="B49" s="2899"/>
      <c r="C49" s="2899"/>
      <c r="D49" s="2899"/>
      <c r="E49" s="2899"/>
      <c r="F49" s="2908" t="s">
        <v>130</v>
      </c>
      <c r="G49" s="2909"/>
      <c r="H49" s="2909"/>
      <c r="I49" s="2909"/>
      <c r="J49" s="2909"/>
      <c r="K49" s="2910"/>
      <c r="M49" s="2898" t="s">
        <v>60</v>
      </c>
      <c r="N49" s="2899"/>
      <c r="O49" s="2899"/>
      <c r="P49" s="2899"/>
      <c r="Q49" s="2899"/>
      <c r="R49" s="2908" t="s">
        <v>130</v>
      </c>
      <c r="S49" s="2909"/>
      <c r="T49" s="2909"/>
      <c r="U49" s="2909"/>
      <c r="V49" s="2909"/>
      <c r="W49" s="2910"/>
    </row>
    <row r="50" spans="1:23" ht="18" customHeight="1" x14ac:dyDescent="0.3">
      <c r="A50" s="2898" t="s">
        <v>686</v>
      </c>
      <c r="B50" s="2899"/>
      <c r="C50" s="2899" t="s">
        <v>687</v>
      </c>
      <c r="D50" s="2899"/>
      <c r="E50" s="2899"/>
      <c r="F50" s="2899" t="s">
        <v>705</v>
      </c>
      <c r="G50" s="2899"/>
      <c r="H50" s="2899"/>
      <c r="I50" s="2903"/>
      <c r="J50" s="2903"/>
      <c r="K50" s="2904"/>
      <c r="M50" s="2898" t="s">
        <v>686</v>
      </c>
      <c r="N50" s="2899"/>
      <c r="O50" s="2899" t="s">
        <v>687</v>
      </c>
      <c r="P50" s="2899"/>
      <c r="Q50" s="2899"/>
      <c r="R50" s="2899" t="s">
        <v>705</v>
      </c>
      <c r="S50" s="2899"/>
      <c r="T50" s="2899"/>
      <c r="U50" s="2903"/>
      <c r="V50" s="2903"/>
      <c r="W50" s="2904"/>
    </row>
    <row r="51" spans="1:23" ht="18" customHeight="1" x14ac:dyDescent="0.3">
      <c r="A51" s="2898" t="s">
        <v>688</v>
      </c>
      <c r="B51" s="2899"/>
      <c r="C51" s="2900" t="s">
        <v>689</v>
      </c>
      <c r="D51" s="2901"/>
      <c r="E51" s="2901"/>
      <c r="F51" s="2901"/>
      <c r="G51" s="2901"/>
      <c r="H51" s="2901"/>
      <c r="I51" s="2901"/>
      <c r="J51" s="2901"/>
      <c r="K51" s="2902"/>
      <c r="M51" s="2898" t="s">
        <v>688</v>
      </c>
      <c r="N51" s="2899"/>
      <c r="O51" s="2900" t="s">
        <v>689</v>
      </c>
      <c r="P51" s="2901"/>
      <c r="Q51" s="2901"/>
      <c r="R51" s="2901"/>
      <c r="S51" s="2901"/>
      <c r="T51" s="2901"/>
      <c r="U51" s="2901"/>
      <c r="V51" s="2901"/>
      <c r="W51" s="2902"/>
    </row>
    <row r="52" spans="1:23" ht="18" customHeight="1" x14ac:dyDescent="0.3">
      <c r="A52" s="785" t="s">
        <v>685</v>
      </c>
      <c r="B52" s="2890"/>
      <c r="C52" s="2890"/>
      <c r="D52" s="2890"/>
      <c r="E52" s="2890"/>
      <c r="F52" s="2890"/>
      <c r="G52" s="2890"/>
      <c r="H52" s="2890"/>
      <c r="I52" s="2890"/>
      <c r="J52" s="2890"/>
      <c r="K52" s="2891"/>
      <c r="M52" s="785" t="s">
        <v>685</v>
      </c>
      <c r="N52" s="2890"/>
      <c r="O52" s="2890"/>
      <c r="P52" s="2890"/>
      <c r="Q52" s="2890"/>
      <c r="R52" s="2890"/>
      <c r="S52" s="2890"/>
      <c r="T52" s="2890"/>
      <c r="U52" s="2890"/>
      <c r="V52" s="2890"/>
      <c r="W52" s="2891"/>
    </row>
    <row r="53" spans="1:23" ht="18" customHeight="1" x14ac:dyDescent="0.3">
      <c r="A53" s="785" t="s">
        <v>668</v>
      </c>
      <c r="B53" s="2890"/>
      <c r="C53" s="2890"/>
      <c r="D53" s="2890"/>
      <c r="E53" s="2890"/>
      <c r="F53" s="2890"/>
      <c r="G53" s="2890"/>
      <c r="H53" s="2890"/>
      <c r="I53" s="2890"/>
      <c r="J53" s="2890"/>
      <c r="K53" s="2891"/>
      <c r="M53" s="785" t="s">
        <v>668</v>
      </c>
      <c r="N53" s="2890"/>
      <c r="O53" s="2890"/>
      <c r="P53" s="2890"/>
      <c r="Q53" s="2890"/>
      <c r="R53" s="2890"/>
      <c r="S53" s="2890"/>
      <c r="T53" s="2890"/>
      <c r="U53" s="2890"/>
      <c r="V53" s="2890"/>
      <c r="W53" s="2891"/>
    </row>
    <row r="54" spans="1:23" x14ac:dyDescent="0.3">
      <c r="A54" s="2892" t="s">
        <v>600</v>
      </c>
      <c r="B54" s="2893"/>
      <c r="C54" s="2893"/>
      <c r="D54" s="2893"/>
      <c r="E54" s="2893"/>
      <c r="F54" s="2893"/>
      <c r="G54" s="2893"/>
      <c r="H54" s="2893"/>
      <c r="I54" s="2893"/>
      <c r="J54" s="2893"/>
      <c r="K54" s="2894"/>
      <c r="M54" s="2892" t="s">
        <v>600</v>
      </c>
      <c r="N54" s="2893"/>
      <c r="O54" s="2893"/>
      <c r="P54" s="2893"/>
      <c r="Q54" s="2893"/>
      <c r="R54" s="2893"/>
      <c r="S54" s="2893"/>
      <c r="T54" s="2893"/>
      <c r="U54" s="2893"/>
      <c r="V54" s="2893"/>
      <c r="W54" s="2894"/>
    </row>
    <row r="55" spans="1:23" ht="12.5" thickBot="1" x14ac:dyDescent="0.35">
      <c r="A55" s="2895"/>
      <c r="B55" s="2896"/>
      <c r="C55" s="2896"/>
      <c r="D55" s="2896"/>
      <c r="E55" s="2896"/>
      <c r="F55" s="2896"/>
      <c r="G55" s="2896"/>
      <c r="H55" s="2896"/>
      <c r="I55" s="2896"/>
      <c r="J55" s="2896"/>
      <c r="K55" s="2897"/>
      <c r="M55" s="2895"/>
      <c r="N55" s="2896"/>
      <c r="O55" s="2896"/>
      <c r="P55" s="2896"/>
      <c r="Q55" s="2896"/>
      <c r="R55" s="2896"/>
      <c r="S55" s="2896"/>
      <c r="T55" s="2896"/>
      <c r="U55" s="2896"/>
      <c r="V55" s="2896"/>
      <c r="W55" s="2897"/>
    </row>
  </sheetData>
  <mergeCells count="128">
    <mergeCell ref="B2:K3"/>
    <mergeCell ref="M2:M3"/>
    <mergeCell ref="N2:W3"/>
    <mergeCell ref="A4:K4"/>
    <mergeCell ref="M4:W4"/>
    <mergeCell ref="A5:E5"/>
    <mergeCell ref="F5:K5"/>
    <mergeCell ref="M5:Q5"/>
    <mergeCell ref="R5:W5"/>
    <mergeCell ref="A6:B6"/>
    <mergeCell ref="C6:E6"/>
    <mergeCell ref="F6:K6"/>
    <mergeCell ref="M6:N6"/>
    <mergeCell ref="O6:Q6"/>
    <mergeCell ref="A7:B7"/>
    <mergeCell ref="C7:K7"/>
    <mergeCell ref="M7:N7"/>
    <mergeCell ref="O7:W7"/>
    <mergeCell ref="A13:A14"/>
    <mergeCell ref="B13:K14"/>
    <mergeCell ref="M13:M14"/>
    <mergeCell ref="N13:W14"/>
    <mergeCell ref="A15:K15"/>
    <mergeCell ref="M15:W15"/>
    <mergeCell ref="B8:K8"/>
    <mergeCell ref="N8:W8"/>
    <mergeCell ref="B9:K9"/>
    <mergeCell ref="N9:W9"/>
    <mergeCell ref="A10:K11"/>
    <mergeCell ref="M10:W11"/>
    <mergeCell ref="A16:E16"/>
    <mergeCell ref="F16:K16"/>
    <mergeCell ref="M16:Q16"/>
    <mergeCell ref="R16:W16"/>
    <mergeCell ref="A17:B17"/>
    <mergeCell ref="C17:E17"/>
    <mergeCell ref="F17:K17"/>
    <mergeCell ref="M17:N17"/>
    <mergeCell ref="O17:Q17"/>
    <mergeCell ref="R17:W17"/>
    <mergeCell ref="B20:K20"/>
    <mergeCell ref="N20:W20"/>
    <mergeCell ref="A21:K22"/>
    <mergeCell ref="M21:W22"/>
    <mergeCell ref="A24:A25"/>
    <mergeCell ref="B24:K25"/>
    <mergeCell ref="M24:M25"/>
    <mergeCell ref="N24:W25"/>
    <mergeCell ref="A18:B18"/>
    <mergeCell ref="C18:K18"/>
    <mergeCell ref="M18:N18"/>
    <mergeCell ref="O18:W18"/>
    <mergeCell ref="B19:K19"/>
    <mergeCell ref="N19:W19"/>
    <mergeCell ref="A28:B28"/>
    <mergeCell ref="C28:E28"/>
    <mergeCell ref="F28:K28"/>
    <mergeCell ref="M28:N28"/>
    <mergeCell ref="O28:Q28"/>
    <mergeCell ref="R28:W28"/>
    <mergeCell ref="A26:K26"/>
    <mergeCell ref="M26:W26"/>
    <mergeCell ref="A27:E27"/>
    <mergeCell ref="F27:K27"/>
    <mergeCell ref="M27:Q27"/>
    <mergeCell ref="R27:W27"/>
    <mergeCell ref="B31:K31"/>
    <mergeCell ref="N31:W31"/>
    <mergeCell ref="A32:K33"/>
    <mergeCell ref="M32:W33"/>
    <mergeCell ref="A35:A36"/>
    <mergeCell ref="B35:K36"/>
    <mergeCell ref="M35:M36"/>
    <mergeCell ref="N35:W36"/>
    <mergeCell ref="A29:B29"/>
    <mergeCell ref="C29:K29"/>
    <mergeCell ref="M29:N29"/>
    <mergeCell ref="O29:W29"/>
    <mergeCell ref="B30:K30"/>
    <mergeCell ref="N30:W30"/>
    <mergeCell ref="A39:B39"/>
    <mergeCell ref="C39:E39"/>
    <mergeCell ref="F39:K39"/>
    <mergeCell ref="M39:N39"/>
    <mergeCell ref="O39:Q39"/>
    <mergeCell ref="R39:W39"/>
    <mergeCell ref="A37:K37"/>
    <mergeCell ref="M37:W37"/>
    <mergeCell ref="A38:E38"/>
    <mergeCell ref="F38:K38"/>
    <mergeCell ref="M38:Q38"/>
    <mergeCell ref="R38:W38"/>
    <mergeCell ref="B42:K42"/>
    <mergeCell ref="N42:W42"/>
    <mergeCell ref="A43:K44"/>
    <mergeCell ref="M43:W44"/>
    <mergeCell ref="A46:A47"/>
    <mergeCell ref="B46:K47"/>
    <mergeCell ref="M46:M47"/>
    <mergeCell ref="N46:W47"/>
    <mergeCell ref="A40:B40"/>
    <mergeCell ref="C40:K40"/>
    <mergeCell ref="M40:N40"/>
    <mergeCell ref="O40:W40"/>
    <mergeCell ref="B41:K41"/>
    <mergeCell ref="N41:W41"/>
    <mergeCell ref="A50:B50"/>
    <mergeCell ref="C50:E50"/>
    <mergeCell ref="F50:K50"/>
    <mergeCell ref="M50:N50"/>
    <mergeCell ref="O50:Q50"/>
    <mergeCell ref="R50:W50"/>
    <mergeCell ref="A48:K48"/>
    <mergeCell ref="M48:W48"/>
    <mergeCell ref="A49:E49"/>
    <mergeCell ref="F49:K49"/>
    <mergeCell ref="M49:Q49"/>
    <mergeCell ref="R49:W49"/>
    <mergeCell ref="B53:K53"/>
    <mergeCell ref="N53:W53"/>
    <mergeCell ref="A54:K55"/>
    <mergeCell ref="M54:W55"/>
    <mergeCell ref="A51:B51"/>
    <mergeCell ref="C51:K51"/>
    <mergeCell ref="M51:N51"/>
    <mergeCell ref="O51:W51"/>
    <mergeCell ref="B52:K52"/>
    <mergeCell ref="N52:W52"/>
  </mergeCells>
  <printOptions horizontalCentered="1" verticalCentered="1"/>
  <pageMargins left="0.43307086614173229" right="0.39370078740157483" top="0.39370078740157483" bottom="0.39370078740157483" header="0" footer="0"/>
  <pageSetup paperSize="5" scale="97" orientation="portrait" horizontalDpi="4294967294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Q48"/>
  <sheetViews>
    <sheetView showGridLines="0" showWhiteSpace="0" view="pageBreakPreview" zoomScaleSheetLayoutView="100" zoomScalePageLayoutView="80" workbookViewId="0">
      <selection activeCell="A14" sqref="A14:I14"/>
    </sheetView>
  </sheetViews>
  <sheetFormatPr baseColWidth="10" defaultColWidth="11.453125" defaultRowHeight="15.5" x14ac:dyDescent="0.35"/>
  <cols>
    <col min="1" max="1" width="1.81640625" style="1" customWidth="1"/>
    <col min="2" max="2" width="28" style="1" customWidth="1"/>
    <col min="3" max="3" width="18" style="1" customWidth="1"/>
    <col min="4" max="4" width="17.26953125" style="1" customWidth="1"/>
    <col min="5" max="6" width="16.7265625" style="1" customWidth="1"/>
    <col min="7" max="7" width="12.26953125" style="1" customWidth="1"/>
    <col min="8" max="8" width="13.453125" style="1" customWidth="1"/>
    <col min="9" max="9" width="1.54296875" style="1" customWidth="1"/>
    <col min="10" max="16384" width="11.453125" style="1"/>
  </cols>
  <sheetData>
    <row r="1" spans="2:17" ht="12" customHeight="1" x14ac:dyDescent="0.35"/>
    <row r="2" spans="2:17" ht="45" customHeight="1" x14ac:dyDescent="0.35">
      <c r="B2" s="2939"/>
      <c r="C2" s="2940" t="s">
        <v>690</v>
      </c>
      <c r="D2" s="2940"/>
      <c r="E2" s="2940"/>
      <c r="F2" s="2940"/>
      <c r="G2" s="2940"/>
      <c r="H2" s="2940"/>
    </row>
    <row r="3" spans="2:17" ht="15.75" customHeight="1" x14ac:dyDescent="0.35">
      <c r="B3" s="2939"/>
      <c r="C3" s="2941" t="s">
        <v>691</v>
      </c>
      <c r="D3" s="2941"/>
      <c r="E3" s="2941" t="s">
        <v>229</v>
      </c>
      <c r="F3" s="2941"/>
      <c r="G3" s="2941"/>
      <c r="H3" s="2941"/>
    </row>
    <row r="4" spans="2:17" ht="14.25" customHeight="1" x14ac:dyDescent="0.35">
      <c r="B4" s="2939"/>
      <c r="C4" s="2941" t="s">
        <v>2</v>
      </c>
      <c r="D4" s="2941"/>
      <c r="E4" s="2941"/>
      <c r="F4" s="2941"/>
      <c r="G4" s="2941"/>
      <c r="H4" s="2941"/>
    </row>
    <row r="5" spans="2:17" x14ac:dyDescent="0.35">
      <c r="B5" s="2930"/>
      <c r="C5" s="2930"/>
      <c r="D5" s="2930"/>
      <c r="E5" s="2930"/>
      <c r="F5" s="2930"/>
      <c r="G5" s="2930"/>
      <c r="H5" s="2930"/>
    </row>
    <row r="6" spans="2:17" ht="21.75" customHeight="1" x14ac:dyDescent="0.35">
      <c r="B6" s="2929" t="s">
        <v>342</v>
      </c>
      <c r="C6" s="2929"/>
      <c r="D6" s="2948"/>
      <c r="E6" s="2949"/>
      <c r="F6" s="2949"/>
      <c r="G6" s="2949"/>
      <c r="H6" s="2950"/>
    </row>
    <row r="7" spans="2:17" ht="21.75" customHeight="1" x14ac:dyDescent="0.35">
      <c r="B7" s="2929" t="s">
        <v>692</v>
      </c>
      <c r="C7" s="2929"/>
      <c r="D7" s="2951"/>
      <c r="E7" s="2952"/>
      <c r="F7" s="2929" t="s">
        <v>693</v>
      </c>
      <c r="G7" s="2929"/>
      <c r="H7" s="770"/>
    </row>
    <row r="8" spans="2:17" ht="21.75" customHeight="1" x14ac:dyDescent="0.35">
      <c r="B8" s="2929" t="s">
        <v>694</v>
      </c>
      <c r="C8" s="2929"/>
      <c r="D8" s="2934"/>
      <c r="E8" s="2935"/>
      <c r="F8" s="2935"/>
      <c r="G8" s="2935"/>
      <c r="H8" s="2936"/>
    </row>
    <row r="9" spans="2:17" ht="22.5" customHeight="1" x14ac:dyDescent="0.35">
      <c r="B9" s="2929" t="s">
        <v>483</v>
      </c>
      <c r="C9" s="2929"/>
      <c r="D9" s="771"/>
      <c r="E9" s="772"/>
      <c r="F9" s="2937" t="s">
        <v>695</v>
      </c>
      <c r="G9" s="2938"/>
      <c r="H9" s="773"/>
    </row>
    <row r="10" spans="2:17" ht="21.75" customHeight="1" x14ac:dyDescent="0.35">
      <c r="B10" s="2929" t="s">
        <v>696</v>
      </c>
      <c r="C10" s="2929"/>
      <c r="D10" s="774" t="s">
        <v>697</v>
      </c>
      <c r="E10" s="772"/>
      <c r="F10" s="774" t="s">
        <v>698</v>
      </c>
      <c r="G10" s="2934"/>
      <c r="H10" s="2936"/>
    </row>
    <row r="11" spans="2:17" ht="21.75" customHeight="1" x14ac:dyDescent="0.35">
      <c r="B11" s="2929" t="s">
        <v>699</v>
      </c>
      <c r="C11" s="2929"/>
      <c r="D11" s="2945"/>
      <c r="E11" s="2946"/>
      <c r="F11" s="2946"/>
      <c r="G11" s="2946"/>
      <c r="H11" s="2947"/>
    </row>
    <row r="12" spans="2:17" ht="21.75" customHeight="1" x14ac:dyDescent="0.35">
      <c r="B12" s="2929" t="s">
        <v>700</v>
      </c>
      <c r="C12" s="2929"/>
      <c r="D12" s="775"/>
      <c r="E12" s="776"/>
      <c r="F12" s="774" t="s">
        <v>701</v>
      </c>
      <c r="G12" s="2942"/>
      <c r="H12" s="2943"/>
    </row>
    <row r="13" spans="2:17" ht="21.75" customHeight="1" x14ac:dyDescent="0.35">
      <c r="B13" s="2929" t="s">
        <v>319</v>
      </c>
      <c r="C13" s="2929"/>
      <c r="D13" s="2942"/>
      <c r="E13" s="2944"/>
      <c r="F13" s="2944"/>
      <c r="G13" s="2944"/>
      <c r="H13" s="2943"/>
    </row>
    <row r="14" spans="2:17" ht="30" customHeight="1" x14ac:dyDescent="0.35">
      <c r="B14" s="911" t="s">
        <v>845</v>
      </c>
      <c r="C14" s="910"/>
      <c r="D14" s="912" t="s">
        <v>846</v>
      </c>
      <c r="E14" s="910"/>
      <c r="F14" s="912" t="s">
        <v>847</v>
      </c>
      <c r="G14" s="910"/>
      <c r="H14" s="913" t="s">
        <v>848</v>
      </c>
    </row>
    <row r="15" spans="2:17" s="778" customFormat="1" ht="33" customHeight="1" x14ac:dyDescent="0.35">
      <c r="B15" s="2924" t="s">
        <v>702</v>
      </c>
      <c r="C15" s="2924"/>
      <c r="D15" s="2925" t="s">
        <v>703</v>
      </c>
      <c r="E15" s="2925"/>
      <c r="F15" s="2926"/>
      <c r="G15" s="2926"/>
      <c r="H15" s="2926"/>
      <c r="I15" s="1"/>
      <c r="J15" s="1"/>
      <c r="K15" s="777"/>
      <c r="L15" s="777"/>
      <c r="M15" s="777"/>
      <c r="N15" s="2927"/>
      <c r="O15" s="2927"/>
      <c r="P15" s="2927"/>
      <c r="Q15" s="2927"/>
    </row>
    <row r="16" spans="2:17" ht="12" customHeight="1" x14ac:dyDescent="0.35">
      <c r="B16" s="2928"/>
      <c r="C16" s="2928"/>
      <c r="D16" s="2928"/>
      <c r="E16" s="2928"/>
      <c r="F16" s="2928"/>
      <c r="G16" s="2928"/>
      <c r="H16" s="2928"/>
    </row>
    <row r="17" spans="2:17" ht="12" customHeight="1" x14ac:dyDescent="0.35"/>
    <row r="18" spans="2:17" ht="45" customHeight="1" x14ac:dyDescent="0.35">
      <c r="B18" s="2939"/>
      <c r="C18" s="2940" t="s">
        <v>690</v>
      </c>
      <c r="D18" s="2940"/>
      <c r="E18" s="2940"/>
      <c r="F18" s="2940"/>
      <c r="G18" s="2940"/>
      <c r="H18" s="2940"/>
    </row>
    <row r="19" spans="2:17" ht="15.75" customHeight="1" x14ac:dyDescent="0.35">
      <c r="B19" s="2939"/>
      <c r="C19" s="2941" t="s">
        <v>691</v>
      </c>
      <c r="D19" s="2941"/>
      <c r="E19" s="2941" t="s">
        <v>229</v>
      </c>
      <c r="F19" s="2941"/>
      <c r="G19" s="2941"/>
      <c r="H19" s="2941"/>
    </row>
    <row r="20" spans="2:17" ht="14.25" customHeight="1" x14ac:dyDescent="0.35">
      <c r="B20" s="2939"/>
      <c r="C20" s="2941" t="s">
        <v>2</v>
      </c>
      <c r="D20" s="2941"/>
      <c r="E20" s="2941"/>
      <c r="F20" s="2941"/>
      <c r="G20" s="2941"/>
      <c r="H20" s="2941"/>
    </row>
    <row r="21" spans="2:17" x14ac:dyDescent="0.35">
      <c r="B21" s="2930"/>
      <c r="C21" s="2930"/>
      <c r="D21" s="2930"/>
      <c r="E21" s="2930"/>
      <c r="F21" s="2930"/>
      <c r="G21" s="2930"/>
      <c r="H21" s="2930"/>
    </row>
    <row r="22" spans="2:17" ht="21.75" customHeight="1" x14ac:dyDescent="0.35">
      <c r="B22" s="2929" t="s">
        <v>342</v>
      </c>
      <c r="C22" s="2929"/>
      <c r="D22" s="2931"/>
      <c r="E22" s="2932"/>
      <c r="F22" s="2932"/>
      <c r="G22" s="2932"/>
      <c r="H22" s="2933"/>
    </row>
    <row r="23" spans="2:17" ht="21.75" customHeight="1" x14ac:dyDescent="0.35">
      <c r="B23" s="2929" t="s">
        <v>692</v>
      </c>
      <c r="C23" s="2929"/>
      <c r="D23" s="779"/>
      <c r="E23" s="780"/>
      <c r="F23" s="2929" t="s">
        <v>693</v>
      </c>
      <c r="G23" s="2929"/>
      <c r="H23" s="770"/>
    </row>
    <row r="24" spans="2:17" ht="21.75" customHeight="1" x14ac:dyDescent="0.35">
      <c r="B24" s="2929" t="s">
        <v>694</v>
      </c>
      <c r="C24" s="2929"/>
      <c r="D24" s="2934"/>
      <c r="E24" s="2935"/>
      <c r="F24" s="2935"/>
      <c r="G24" s="2935"/>
      <c r="H24" s="2936"/>
    </row>
    <row r="25" spans="2:17" ht="22.5" customHeight="1" x14ac:dyDescent="0.35">
      <c r="B25" s="2929" t="s">
        <v>483</v>
      </c>
      <c r="C25" s="2929"/>
      <c r="D25" s="771"/>
      <c r="E25" s="772"/>
      <c r="F25" s="2937" t="s">
        <v>695</v>
      </c>
      <c r="G25" s="2938"/>
      <c r="H25" s="773"/>
    </row>
    <row r="26" spans="2:17" ht="21.75" customHeight="1" x14ac:dyDescent="0.35">
      <c r="B26" s="2929" t="s">
        <v>696</v>
      </c>
      <c r="C26" s="2929"/>
      <c r="D26" s="774" t="s">
        <v>697</v>
      </c>
      <c r="E26" s="772"/>
      <c r="F26" s="774" t="s">
        <v>698</v>
      </c>
      <c r="G26" s="772"/>
      <c r="H26" s="773"/>
    </row>
    <row r="27" spans="2:17" ht="21.75" customHeight="1" x14ac:dyDescent="0.35">
      <c r="B27" s="2929" t="s">
        <v>699</v>
      </c>
      <c r="C27" s="2929"/>
      <c r="D27" s="781"/>
      <c r="E27" s="782"/>
      <c r="F27" s="782"/>
      <c r="G27" s="782"/>
      <c r="H27" s="783"/>
    </row>
    <row r="28" spans="2:17" ht="21.75" customHeight="1" x14ac:dyDescent="0.35">
      <c r="B28" s="2929" t="s">
        <v>700</v>
      </c>
      <c r="C28" s="2929"/>
      <c r="D28" s="775"/>
      <c r="E28" s="776"/>
      <c r="F28" s="774" t="s">
        <v>701</v>
      </c>
      <c r="G28" s="776"/>
      <c r="H28" s="784"/>
    </row>
    <row r="29" spans="2:17" ht="21.75" customHeight="1" x14ac:dyDescent="0.35">
      <c r="B29" s="2929" t="s">
        <v>319</v>
      </c>
      <c r="C29" s="2929"/>
      <c r="D29" s="775"/>
      <c r="E29" s="776"/>
      <c r="F29" s="776"/>
      <c r="G29" s="776"/>
      <c r="H29" s="784"/>
    </row>
    <row r="30" spans="2:17" ht="30" customHeight="1" x14ac:dyDescent="0.35">
      <c r="B30" s="911" t="s">
        <v>845</v>
      </c>
      <c r="C30" s="910"/>
      <c r="D30" s="912" t="s">
        <v>846</v>
      </c>
      <c r="E30" s="910"/>
      <c r="F30" s="912" t="s">
        <v>847</v>
      </c>
      <c r="G30" s="910"/>
      <c r="H30" s="913" t="s">
        <v>848</v>
      </c>
    </row>
    <row r="31" spans="2:17" s="778" customFormat="1" ht="33" customHeight="1" x14ac:dyDescent="0.35">
      <c r="B31" s="2924" t="s">
        <v>702</v>
      </c>
      <c r="C31" s="2924"/>
      <c r="D31" s="2925" t="s">
        <v>703</v>
      </c>
      <c r="E31" s="2925"/>
      <c r="F31" s="2926"/>
      <c r="G31" s="2926"/>
      <c r="H31" s="2926"/>
      <c r="I31" s="1"/>
      <c r="J31" s="1"/>
      <c r="K31" s="777"/>
      <c r="L31" s="777"/>
      <c r="M31" s="777"/>
      <c r="N31" s="2927"/>
      <c r="O31" s="2927"/>
      <c r="P31" s="2927"/>
      <c r="Q31" s="2927"/>
    </row>
    <row r="32" spans="2:17" ht="12" customHeight="1" x14ac:dyDescent="0.35">
      <c r="B32" s="2928"/>
      <c r="C32" s="2928"/>
      <c r="D32" s="2928"/>
      <c r="E32" s="2928"/>
      <c r="F32" s="2928"/>
      <c r="G32" s="2928"/>
      <c r="H32" s="2928"/>
    </row>
    <row r="33" spans="2:17" ht="12" customHeight="1" x14ac:dyDescent="0.35"/>
    <row r="34" spans="2:17" ht="45" customHeight="1" x14ac:dyDescent="0.35">
      <c r="B34" s="2939"/>
      <c r="C34" s="2940" t="s">
        <v>690</v>
      </c>
      <c r="D34" s="2940"/>
      <c r="E34" s="2940"/>
      <c r="F34" s="2940"/>
      <c r="G34" s="2940"/>
      <c r="H34" s="2940"/>
    </row>
    <row r="35" spans="2:17" ht="15.75" customHeight="1" x14ac:dyDescent="0.35">
      <c r="B35" s="2939"/>
      <c r="C35" s="2941" t="s">
        <v>691</v>
      </c>
      <c r="D35" s="2941"/>
      <c r="E35" s="2941" t="s">
        <v>229</v>
      </c>
      <c r="F35" s="2941"/>
      <c r="G35" s="2941"/>
      <c r="H35" s="2941"/>
    </row>
    <row r="36" spans="2:17" ht="14.25" customHeight="1" x14ac:dyDescent="0.35">
      <c r="B36" s="2939"/>
      <c r="C36" s="2941" t="s">
        <v>2</v>
      </c>
      <c r="D36" s="2941"/>
      <c r="E36" s="2941"/>
      <c r="F36" s="2941"/>
      <c r="G36" s="2941"/>
      <c r="H36" s="2941"/>
    </row>
    <row r="37" spans="2:17" x14ac:dyDescent="0.35">
      <c r="B37" s="2930"/>
      <c r="C37" s="2930"/>
      <c r="D37" s="2930"/>
      <c r="E37" s="2930"/>
      <c r="F37" s="2930"/>
      <c r="G37" s="2930"/>
      <c r="H37" s="2930"/>
    </row>
    <row r="38" spans="2:17" ht="21.75" customHeight="1" x14ac:dyDescent="0.35">
      <c r="B38" s="2929" t="s">
        <v>342</v>
      </c>
      <c r="C38" s="2929"/>
      <c r="D38" s="2931"/>
      <c r="E38" s="2932"/>
      <c r="F38" s="2932"/>
      <c r="G38" s="2932"/>
      <c r="H38" s="2933"/>
    </row>
    <row r="39" spans="2:17" ht="21.75" customHeight="1" x14ac:dyDescent="0.35">
      <c r="B39" s="2929" t="s">
        <v>692</v>
      </c>
      <c r="C39" s="2929"/>
      <c r="D39" s="779"/>
      <c r="E39" s="780"/>
      <c r="F39" s="2929" t="s">
        <v>693</v>
      </c>
      <c r="G39" s="2929"/>
      <c r="H39" s="770"/>
    </row>
    <row r="40" spans="2:17" ht="21.75" customHeight="1" x14ac:dyDescent="0.35">
      <c r="B40" s="2929" t="s">
        <v>694</v>
      </c>
      <c r="C40" s="2929"/>
      <c r="D40" s="2934"/>
      <c r="E40" s="2935"/>
      <c r="F40" s="2935"/>
      <c r="G40" s="2935"/>
      <c r="H40" s="2936"/>
    </row>
    <row r="41" spans="2:17" ht="22.5" customHeight="1" x14ac:dyDescent="0.35">
      <c r="B41" s="2929" t="s">
        <v>483</v>
      </c>
      <c r="C41" s="2929"/>
      <c r="D41" s="771"/>
      <c r="E41" s="772"/>
      <c r="F41" s="2937" t="s">
        <v>695</v>
      </c>
      <c r="G41" s="2938"/>
      <c r="H41" s="773"/>
    </row>
    <row r="42" spans="2:17" ht="21.75" customHeight="1" x14ac:dyDescent="0.35">
      <c r="B42" s="2929" t="s">
        <v>696</v>
      </c>
      <c r="C42" s="2929"/>
      <c r="D42" s="774" t="s">
        <v>697</v>
      </c>
      <c r="E42" s="772"/>
      <c r="F42" s="774" t="s">
        <v>698</v>
      </c>
      <c r="G42" s="772"/>
      <c r="H42" s="773"/>
    </row>
    <row r="43" spans="2:17" ht="21.75" customHeight="1" x14ac:dyDescent="0.35">
      <c r="B43" s="2929" t="s">
        <v>699</v>
      </c>
      <c r="C43" s="2929"/>
      <c r="D43" s="781"/>
      <c r="E43" s="782"/>
      <c r="F43" s="782"/>
      <c r="G43" s="782"/>
      <c r="H43" s="783"/>
    </row>
    <row r="44" spans="2:17" ht="21.75" customHeight="1" x14ac:dyDescent="0.35">
      <c r="B44" s="2929" t="s">
        <v>700</v>
      </c>
      <c r="C44" s="2929"/>
      <c r="D44" s="775"/>
      <c r="E44" s="776"/>
      <c r="F44" s="774" t="s">
        <v>701</v>
      </c>
      <c r="G44" s="776"/>
      <c r="H44" s="784"/>
    </row>
    <row r="45" spans="2:17" ht="21.75" customHeight="1" x14ac:dyDescent="0.35">
      <c r="B45" s="2929" t="s">
        <v>319</v>
      </c>
      <c r="C45" s="2929"/>
      <c r="D45" s="775"/>
      <c r="E45" s="776"/>
      <c r="F45" s="776"/>
      <c r="G45" s="776"/>
      <c r="H45" s="784"/>
    </row>
    <row r="46" spans="2:17" ht="30" customHeight="1" x14ac:dyDescent="0.35">
      <c r="B46" s="911" t="s">
        <v>845</v>
      </c>
      <c r="C46" s="910"/>
      <c r="D46" s="912" t="s">
        <v>846</v>
      </c>
      <c r="E46" s="910"/>
      <c r="F46" s="912" t="s">
        <v>847</v>
      </c>
      <c r="G46" s="910"/>
      <c r="H46" s="913" t="s">
        <v>848</v>
      </c>
    </row>
    <row r="47" spans="2:17" s="778" customFormat="1" ht="33" customHeight="1" x14ac:dyDescent="0.35">
      <c r="B47" s="2924" t="s">
        <v>704</v>
      </c>
      <c r="C47" s="2924"/>
      <c r="D47" s="2925" t="s">
        <v>703</v>
      </c>
      <c r="E47" s="2925"/>
      <c r="F47" s="2926"/>
      <c r="G47" s="2926"/>
      <c r="H47" s="2926"/>
      <c r="I47" s="1"/>
      <c r="J47" s="1"/>
      <c r="K47" s="777"/>
      <c r="L47" s="777"/>
      <c r="M47" s="777"/>
      <c r="N47" s="2927"/>
      <c r="O47" s="2927"/>
      <c r="P47" s="2927"/>
      <c r="Q47" s="2927"/>
    </row>
    <row r="48" spans="2:17" x14ac:dyDescent="0.35">
      <c r="B48" s="2928"/>
      <c r="C48" s="2928"/>
      <c r="D48" s="2928"/>
      <c r="E48" s="2928"/>
      <c r="F48" s="2928"/>
      <c r="G48" s="2928"/>
      <c r="H48" s="2928"/>
    </row>
  </sheetData>
  <mergeCells count="74">
    <mergeCell ref="B8:C8"/>
    <mergeCell ref="D8:H8"/>
    <mergeCell ref="B2:B4"/>
    <mergeCell ref="C2:H2"/>
    <mergeCell ref="C3:D3"/>
    <mergeCell ref="E3:H3"/>
    <mergeCell ref="C4:H4"/>
    <mergeCell ref="B5:H5"/>
    <mergeCell ref="B6:C6"/>
    <mergeCell ref="D6:H6"/>
    <mergeCell ref="B7:C7"/>
    <mergeCell ref="D7:E7"/>
    <mergeCell ref="F7:G7"/>
    <mergeCell ref="B9:C9"/>
    <mergeCell ref="F9:G9"/>
    <mergeCell ref="B10:C10"/>
    <mergeCell ref="G10:H10"/>
    <mergeCell ref="B11:C11"/>
    <mergeCell ref="D11:H11"/>
    <mergeCell ref="B12:C12"/>
    <mergeCell ref="G12:H12"/>
    <mergeCell ref="B15:C15"/>
    <mergeCell ref="D15:E15"/>
    <mergeCell ref="F15:H15"/>
    <mergeCell ref="B13:C13"/>
    <mergeCell ref="D13:H13"/>
    <mergeCell ref="N15:Q15"/>
    <mergeCell ref="B16:H16"/>
    <mergeCell ref="B18:B20"/>
    <mergeCell ref="C18:H18"/>
    <mergeCell ref="C19:D19"/>
    <mergeCell ref="E19:H19"/>
    <mergeCell ref="C20:H20"/>
    <mergeCell ref="B29:C29"/>
    <mergeCell ref="B21:H21"/>
    <mergeCell ref="B22:C22"/>
    <mergeCell ref="D22:H22"/>
    <mergeCell ref="B23:C23"/>
    <mergeCell ref="F23:G23"/>
    <mergeCell ref="B24:C24"/>
    <mergeCell ref="D24:H24"/>
    <mergeCell ref="B25:C25"/>
    <mergeCell ref="F25:G25"/>
    <mergeCell ref="B26:C26"/>
    <mergeCell ref="B27:C27"/>
    <mergeCell ref="B28:C28"/>
    <mergeCell ref="B34:B36"/>
    <mergeCell ref="C34:H34"/>
    <mergeCell ref="C35:D35"/>
    <mergeCell ref="E35:H35"/>
    <mergeCell ref="C36:H36"/>
    <mergeCell ref="B31:C31"/>
    <mergeCell ref="D31:E31"/>
    <mergeCell ref="F31:H31"/>
    <mergeCell ref="N31:Q31"/>
    <mergeCell ref="B32:H32"/>
    <mergeCell ref="B45:C45"/>
    <mergeCell ref="B37:H37"/>
    <mergeCell ref="B38:C38"/>
    <mergeCell ref="D38:H38"/>
    <mergeCell ref="B39:C39"/>
    <mergeCell ref="F39:G39"/>
    <mergeCell ref="B40:C40"/>
    <mergeCell ref="D40:H40"/>
    <mergeCell ref="B41:C41"/>
    <mergeCell ref="F41:G41"/>
    <mergeCell ref="B42:C42"/>
    <mergeCell ref="B43:C43"/>
    <mergeCell ref="B44:C44"/>
    <mergeCell ref="B47:C47"/>
    <mergeCell ref="D47:E47"/>
    <mergeCell ref="F47:H47"/>
    <mergeCell ref="N47:Q47"/>
    <mergeCell ref="B48:H48"/>
  </mergeCells>
  <printOptions horizontalCentered="1" verticalCentered="1"/>
  <pageMargins left="0.31496062992125984" right="0" top="0.19685039370078741" bottom="0.15748031496062992" header="0.31496062992125984" footer="0.19685039370078741"/>
  <pageSetup paperSize="5" scale="71" orientation="portrait" horizontalDpi="30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499984740745262"/>
  </sheetPr>
  <dimension ref="B1:IV45"/>
  <sheetViews>
    <sheetView showGridLines="0" view="pageBreakPreview" zoomScaleNormal="120" zoomScaleSheetLayoutView="100" zoomScalePageLayoutView="70" workbookViewId="0">
      <selection activeCell="A14" sqref="A14:I14"/>
    </sheetView>
  </sheetViews>
  <sheetFormatPr baseColWidth="10" defaultRowHeight="12.5" x14ac:dyDescent="0.25"/>
  <cols>
    <col min="1" max="1" width="1.81640625" style="787" customWidth="1"/>
    <col min="2" max="2" width="13.54296875" style="787" customWidth="1"/>
    <col min="3" max="3" width="10.1796875" style="787" customWidth="1"/>
    <col min="4" max="5" width="9.7265625" style="787" customWidth="1"/>
    <col min="6" max="6" width="16.26953125" style="787" customWidth="1"/>
    <col min="7" max="7" width="7" style="787" customWidth="1"/>
    <col min="8" max="10" width="9.7265625" style="787" customWidth="1"/>
    <col min="11" max="11" width="1.1796875" style="787" customWidth="1"/>
    <col min="12" max="12" width="18.7265625" style="787" customWidth="1"/>
    <col min="13" max="13" width="20.1796875" style="787" customWidth="1"/>
    <col min="14" max="256" width="11.453125" style="787"/>
    <col min="257" max="257" width="1.81640625" style="787" customWidth="1"/>
    <col min="258" max="258" width="13.54296875" style="787" customWidth="1"/>
    <col min="259" max="259" width="10.1796875" style="787" customWidth="1"/>
    <col min="260" max="264" width="9.7265625" style="787" customWidth="1"/>
    <col min="265" max="265" width="10.453125" style="787" customWidth="1"/>
    <col min="266" max="266" width="10.1796875" style="787" customWidth="1"/>
    <col min="267" max="267" width="1.1796875" style="787" customWidth="1"/>
    <col min="268" max="268" width="18.7265625" style="787" customWidth="1"/>
    <col min="269" max="269" width="20.1796875" style="787" customWidth="1"/>
    <col min="270" max="512" width="11.453125" style="787"/>
    <col min="513" max="513" width="1.81640625" style="787" customWidth="1"/>
    <col min="514" max="514" width="13.54296875" style="787" customWidth="1"/>
    <col min="515" max="515" width="10.1796875" style="787" customWidth="1"/>
    <col min="516" max="520" width="9.7265625" style="787" customWidth="1"/>
    <col min="521" max="521" width="10.453125" style="787" customWidth="1"/>
    <col min="522" max="522" width="10.1796875" style="787" customWidth="1"/>
    <col min="523" max="523" width="1.1796875" style="787" customWidth="1"/>
    <col min="524" max="524" width="18.7265625" style="787" customWidth="1"/>
    <col min="525" max="525" width="20.1796875" style="787" customWidth="1"/>
    <col min="526" max="768" width="11.453125" style="787"/>
    <col min="769" max="769" width="1.81640625" style="787" customWidth="1"/>
    <col min="770" max="770" width="13.54296875" style="787" customWidth="1"/>
    <col min="771" max="771" width="10.1796875" style="787" customWidth="1"/>
    <col min="772" max="776" width="9.7265625" style="787" customWidth="1"/>
    <col min="777" max="777" width="10.453125" style="787" customWidth="1"/>
    <col min="778" max="778" width="10.1796875" style="787" customWidth="1"/>
    <col min="779" max="779" width="1.1796875" style="787" customWidth="1"/>
    <col min="780" max="780" width="18.7265625" style="787" customWidth="1"/>
    <col min="781" max="781" width="20.1796875" style="787" customWidth="1"/>
    <col min="782" max="1024" width="11.453125" style="787"/>
    <col min="1025" max="1025" width="1.81640625" style="787" customWidth="1"/>
    <col min="1026" max="1026" width="13.54296875" style="787" customWidth="1"/>
    <col min="1027" max="1027" width="10.1796875" style="787" customWidth="1"/>
    <col min="1028" max="1032" width="9.7265625" style="787" customWidth="1"/>
    <col min="1033" max="1033" width="10.453125" style="787" customWidth="1"/>
    <col min="1034" max="1034" width="10.1796875" style="787" customWidth="1"/>
    <col min="1035" max="1035" width="1.1796875" style="787" customWidth="1"/>
    <col min="1036" max="1036" width="18.7265625" style="787" customWidth="1"/>
    <col min="1037" max="1037" width="20.1796875" style="787" customWidth="1"/>
    <col min="1038" max="1280" width="11.453125" style="787"/>
    <col min="1281" max="1281" width="1.81640625" style="787" customWidth="1"/>
    <col min="1282" max="1282" width="13.54296875" style="787" customWidth="1"/>
    <col min="1283" max="1283" width="10.1796875" style="787" customWidth="1"/>
    <col min="1284" max="1288" width="9.7265625" style="787" customWidth="1"/>
    <col min="1289" max="1289" width="10.453125" style="787" customWidth="1"/>
    <col min="1290" max="1290" width="10.1796875" style="787" customWidth="1"/>
    <col min="1291" max="1291" width="1.1796875" style="787" customWidth="1"/>
    <col min="1292" max="1292" width="18.7265625" style="787" customWidth="1"/>
    <col min="1293" max="1293" width="20.1796875" style="787" customWidth="1"/>
    <col min="1294" max="1536" width="11.453125" style="787"/>
    <col min="1537" max="1537" width="1.81640625" style="787" customWidth="1"/>
    <col min="1538" max="1538" width="13.54296875" style="787" customWidth="1"/>
    <col min="1539" max="1539" width="10.1796875" style="787" customWidth="1"/>
    <col min="1540" max="1544" width="9.7265625" style="787" customWidth="1"/>
    <col min="1545" max="1545" width="10.453125" style="787" customWidth="1"/>
    <col min="1546" max="1546" width="10.1796875" style="787" customWidth="1"/>
    <col min="1547" max="1547" width="1.1796875" style="787" customWidth="1"/>
    <col min="1548" max="1548" width="18.7265625" style="787" customWidth="1"/>
    <col min="1549" max="1549" width="20.1796875" style="787" customWidth="1"/>
    <col min="1550" max="1792" width="11.453125" style="787"/>
    <col min="1793" max="1793" width="1.81640625" style="787" customWidth="1"/>
    <col min="1794" max="1794" width="13.54296875" style="787" customWidth="1"/>
    <col min="1795" max="1795" width="10.1796875" style="787" customWidth="1"/>
    <col min="1796" max="1800" width="9.7265625" style="787" customWidth="1"/>
    <col min="1801" max="1801" width="10.453125" style="787" customWidth="1"/>
    <col min="1802" max="1802" width="10.1796875" style="787" customWidth="1"/>
    <col min="1803" max="1803" width="1.1796875" style="787" customWidth="1"/>
    <col min="1804" max="1804" width="18.7265625" style="787" customWidth="1"/>
    <col min="1805" max="1805" width="20.1796875" style="787" customWidth="1"/>
    <col min="1806" max="2048" width="11.453125" style="787"/>
    <col min="2049" max="2049" width="1.81640625" style="787" customWidth="1"/>
    <col min="2050" max="2050" width="13.54296875" style="787" customWidth="1"/>
    <col min="2051" max="2051" width="10.1796875" style="787" customWidth="1"/>
    <col min="2052" max="2056" width="9.7265625" style="787" customWidth="1"/>
    <col min="2057" max="2057" width="10.453125" style="787" customWidth="1"/>
    <col min="2058" max="2058" width="10.1796875" style="787" customWidth="1"/>
    <col min="2059" max="2059" width="1.1796875" style="787" customWidth="1"/>
    <col min="2060" max="2060" width="18.7265625" style="787" customWidth="1"/>
    <col min="2061" max="2061" width="20.1796875" style="787" customWidth="1"/>
    <col min="2062" max="2304" width="11.453125" style="787"/>
    <col min="2305" max="2305" width="1.81640625" style="787" customWidth="1"/>
    <col min="2306" max="2306" width="13.54296875" style="787" customWidth="1"/>
    <col min="2307" max="2307" width="10.1796875" style="787" customWidth="1"/>
    <col min="2308" max="2312" width="9.7265625" style="787" customWidth="1"/>
    <col min="2313" max="2313" width="10.453125" style="787" customWidth="1"/>
    <col min="2314" max="2314" width="10.1796875" style="787" customWidth="1"/>
    <col min="2315" max="2315" width="1.1796875" style="787" customWidth="1"/>
    <col min="2316" max="2316" width="18.7265625" style="787" customWidth="1"/>
    <col min="2317" max="2317" width="20.1796875" style="787" customWidth="1"/>
    <col min="2318" max="2560" width="11.453125" style="787"/>
    <col min="2561" max="2561" width="1.81640625" style="787" customWidth="1"/>
    <col min="2562" max="2562" width="13.54296875" style="787" customWidth="1"/>
    <col min="2563" max="2563" width="10.1796875" style="787" customWidth="1"/>
    <col min="2564" max="2568" width="9.7265625" style="787" customWidth="1"/>
    <col min="2569" max="2569" width="10.453125" style="787" customWidth="1"/>
    <col min="2570" max="2570" width="10.1796875" style="787" customWidth="1"/>
    <col min="2571" max="2571" width="1.1796875" style="787" customWidth="1"/>
    <col min="2572" max="2572" width="18.7265625" style="787" customWidth="1"/>
    <col min="2573" max="2573" width="20.1796875" style="787" customWidth="1"/>
    <col min="2574" max="2816" width="11.453125" style="787"/>
    <col min="2817" max="2817" width="1.81640625" style="787" customWidth="1"/>
    <col min="2818" max="2818" width="13.54296875" style="787" customWidth="1"/>
    <col min="2819" max="2819" width="10.1796875" style="787" customWidth="1"/>
    <col min="2820" max="2824" width="9.7265625" style="787" customWidth="1"/>
    <col min="2825" max="2825" width="10.453125" style="787" customWidth="1"/>
    <col min="2826" max="2826" width="10.1796875" style="787" customWidth="1"/>
    <col min="2827" max="2827" width="1.1796875" style="787" customWidth="1"/>
    <col min="2828" max="2828" width="18.7265625" style="787" customWidth="1"/>
    <col min="2829" max="2829" width="20.1796875" style="787" customWidth="1"/>
    <col min="2830" max="3072" width="11.453125" style="787"/>
    <col min="3073" max="3073" width="1.81640625" style="787" customWidth="1"/>
    <col min="3074" max="3074" width="13.54296875" style="787" customWidth="1"/>
    <col min="3075" max="3075" width="10.1796875" style="787" customWidth="1"/>
    <col min="3076" max="3080" width="9.7265625" style="787" customWidth="1"/>
    <col min="3081" max="3081" width="10.453125" style="787" customWidth="1"/>
    <col min="3082" max="3082" width="10.1796875" style="787" customWidth="1"/>
    <col min="3083" max="3083" width="1.1796875" style="787" customWidth="1"/>
    <col min="3084" max="3084" width="18.7265625" style="787" customWidth="1"/>
    <col min="3085" max="3085" width="20.1796875" style="787" customWidth="1"/>
    <col min="3086" max="3328" width="11.453125" style="787"/>
    <col min="3329" max="3329" width="1.81640625" style="787" customWidth="1"/>
    <col min="3330" max="3330" width="13.54296875" style="787" customWidth="1"/>
    <col min="3331" max="3331" width="10.1796875" style="787" customWidth="1"/>
    <col min="3332" max="3336" width="9.7265625" style="787" customWidth="1"/>
    <col min="3337" max="3337" width="10.453125" style="787" customWidth="1"/>
    <col min="3338" max="3338" width="10.1796875" style="787" customWidth="1"/>
    <col min="3339" max="3339" width="1.1796875" style="787" customWidth="1"/>
    <col min="3340" max="3340" width="18.7265625" style="787" customWidth="1"/>
    <col min="3341" max="3341" width="20.1796875" style="787" customWidth="1"/>
    <col min="3342" max="3584" width="11.453125" style="787"/>
    <col min="3585" max="3585" width="1.81640625" style="787" customWidth="1"/>
    <col min="3586" max="3586" width="13.54296875" style="787" customWidth="1"/>
    <col min="3587" max="3587" width="10.1796875" style="787" customWidth="1"/>
    <col min="3588" max="3592" width="9.7265625" style="787" customWidth="1"/>
    <col min="3593" max="3593" width="10.453125" style="787" customWidth="1"/>
    <col min="3594" max="3594" width="10.1796875" style="787" customWidth="1"/>
    <col min="3595" max="3595" width="1.1796875" style="787" customWidth="1"/>
    <col min="3596" max="3596" width="18.7265625" style="787" customWidth="1"/>
    <col min="3597" max="3597" width="20.1796875" style="787" customWidth="1"/>
    <col min="3598" max="3840" width="11.453125" style="787"/>
    <col min="3841" max="3841" width="1.81640625" style="787" customWidth="1"/>
    <col min="3842" max="3842" width="13.54296875" style="787" customWidth="1"/>
    <col min="3843" max="3843" width="10.1796875" style="787" customWidth="1"/>
    <col min="3844" max="3848" width="9.7265625" style="787" customWidth="1"/>
    <col min="3849" max="3849" width="10.453125" style="787" customWidth="1"/>
    <col min="3850" max="3850" width="10.1796875" style="787" customWidth="1"/>
    <col min="3851" max="3851" width="1.1796875" style="787" customWidth="1"/>
    <col min="3852" max="3852" width="18.7265625" style="787" customWidth="1"/>
    <col min="3853" max="3853" width="20.1796875" style="787" customWidth="1"/>
    <col min="3854" max="4096" width="11.453125" style="787"/>
    <col min="4097" max="4097" width="1.81640625" style="787" customWidth="1"/>
    <col min="4098" max="4098" width="13.54296875" style="787" customWidth="1"/>
    <col min="4099" max="4099" width="10.1796875" style="787" customWidth="1"/>
    <col min="4100" max="4104" width="9.7265625" style="787" customWidth="1"/>
    <col min="4105" max="4105" width="10.453125" style="787" customWidth="1"/>
    <col min="4106" max="4106" width="10.1796875" style="787" customWidth="1"/>
    <col min="4107" max="4107" width="1.1796875" style="787" customWidth="1"/>
    <col min="4108" max="4108" width="18.7265625" style="787" customWidth="1"/>
    <col min="4109" max="4109" width="20.1796875" style="787" customWidth="1"/>
    <col min="4110" max="4352" width="11.453125" style="787"/>
    <col min="4353" max="4353" width="1.81640625" style="787" customWidth="1"/>
    <col min="4354" max="4354" width="13.54296875" style="787" customWidth="1"/>
    <col min="4355" max="4355" width="10.1796875" style="787" customWidth="1"/>
    <col min="4356" max="4360" width="9.7265625" style="787" customWidth="1"/>
    <col min="4361" max="4361" width="10.453125" style="787" customWidth="1"/>
    <col min="4362" max="4362" width="10.1796875" style="787" customWidth="1"/>
    <col min="4363" max="4363" width="1.1796875" style="787" customWidth="1"/>
    <col min="4364" max="4364" width="18.7265625" style="787" customWidth="1"/>
    <col min="4365" max="4365" width="20.1796875" style="787" customWidth="1"/>
    <col min="4366" max="4608" width="11.453125" style="787"/>
    <col min="4609" max="4609" width="1.81640625" style="787" customWidth="1"/>
    <col min="4610" max="4610" width="13.54296875" style="787" customWidth="1"/>
    <col min="4611" max="4611" width="10.1796875" style="787" customWidth="1"/>
    <col min="4612" max="4616" width="9.7265625" style="787" customWidth="1"/>
    <col min="4617" max="4617" width="10.453125" style="787" customWidth="1"/>
    <col min="4618" max="4618" width="10.1796875" style="787" customWidth="1"/>
    <col min="4619" max="4619" width="1.1796875" style="787" customWidth="1"/>
    <col min="4620" max="4620" width="18.7265625" style="787" customWidth="1"/>
    <col min="4621" max="4621" width="20.1796875" style="787" customWidth="1"/>
    <col min="4622" max="4864" width="11.453125" style="787"/>
    <col min="4865" max="4865" width="1.81640625" style="787" customWidth="1"/>
    <col min="4866" max="4866" width="13.54296875" style="787" customWidth="1"/>
    <col min="4867" max="4867" width="10.1796875" style="787" customWidth="1"/>
    <col min="4868" max="4872" width="9.7265625" style="787" customWidth="1"/>
    <col min="4873" max="4873" width="10.453125" style="787" customWidth="1"/>
    <col min="4874" max="4874" width="10.1796875" style="787" customWidth="1"/>
    <col min="4875" max="4875" width="1.1796875" style="787" customWidth="1"/>
    <col min="4876" max="4876" width="18.7265625" style="787" customWidth="1"/>
    <col min="4877" max="4877" width="20.1796875" style="787" customWidth="1"/>
    <col min="4878" max="5120" width="11.453125" style="787"/>
    <col min="5121" max="5121" width="1.81640625" style="787" customWidth="1"/>
    <col min="5122" max="5122" width="13.54296875" style="787" customWidth="1"/>
    <col min="5123" max="5123" width="10.1796875" style="787" customWidth="1"/>
    <col min="5124" max="5128" width="9.7265625" style="787" customWidth="1"/>
    <col min="5129" max="5129" width="10.453125" style="787" customWidth="1"/>
    <col min="5130" max="5130" width="10.1796875" style="787" customWidth="1"/>
    <col min="5131" max="5131" width="1.1796875" style="787" customWidth="1"/>
    <col min="5132" max="5132" width="18.7265625" style="787" customWidth="1"/>
    <col min="5133" max="5133" width="20.1796875" style="787" customWidth="1"/>
    <col min="5134" max="5376" width="11.453125" style="787"/>
    <col min="5377" max="5377" width="1.81640625" style="787" customWidth="1"/>
    <col min="5378" max="5378" width="13.54296875" style="787" customWidth="1"/>
    <col min="5379" max="5379" width="10.1796875" style="787" customWidth="1"/>
    <col min="5380" max="5384" width="9.7265625" style="787" customWidth="1"/>
    <col min="5385" max="5385" width="10.453125" style="787" customWidth="1"/>
    <col min="5386" max="5386" width="10.1796875" style="787" customWidth="1"/>
    <col min="5387" max="5387" width="1.1796875" style="787" customWidth="1"/>
    <col min="5388" max="5388" width="18.7265625" style="787" customWidth="1"/>
    <col min="5389" max="5389" width="20.1796875" style="787" customWidth="1"/>
    <col min="5390" max="5632" width="11.453125" style="787"/>
    <col min="5633" max="5633" width="1.81640625" style="787" customWidth="1"/>
    <col min="5634" max="5634" width="13.54296875" style="787" customWidth="1"/>
    <col min="5635" max="5635" width="10.1796875" style="787" customWidth="1"/>
    <col min="5636" max="5640" width="9.7265625" style="787" customWidth="1"/>
    <col min="5641" max="5641" width="10.453125" style="787" customWidth="1"/>
    <col min="5642" max="5642" width="10.1796875" style="787" customWidth="1"/>
    <col min="5643" max="5643" width="1.1796875" style="787" customWidth="1"/>
    <col min="5644" max="5644" width="18.7265625" style="787" customWidth="1"/>
    <col min="5645" max="5645" width="20.1796875" style="787" customWidth="1"/>
    <col min="5646" max="5888" width="11.453125" style="787"/>
    <col min="5889" max="5889" width="1.81640625" style="787" customWidth="1"/>
    <col min="5890" max="5890" width="13.54296875" style="787" customWidth="1"/>
    <col min="5891" max="5891" width="10.1796875" style="787" customWidth="1"/>
    <col min="5892" max="5896" width="9.7265625" style="787" customWidth="1"/>
    <col min="5897" max="5897" width="10.453125" style="787" customWidth="1"/>
    <col min="5898" max="5898" width="10.1796875" style="787" customWidth="1"/>
    <col min="5899" max="5899" width="1.1796875" style="787" customWidth="1"/>
    <col min="5900" max="5900" width="18.7265625" style="787" customWidth="1"/>
    <col min="5901" max="5901" width="20.1796875" style="787" customWidth="1"/>
    <col min="5902" max="6144" width="11.453125" style="787"/>
    <col min="6145" max="6145" width="1.81640625" style="787" customWidth="1"/>
    <col min="6146" max="6146" width="13.54296875" style="787" customWidth="1"/>
    <col min="6147" max="6147" width="10.1796875" style="787" customWidth="1"/>
    <col min="6148" max="6152" width="9.7265625" style="787" customWidth="1"/>
    <col min="6153" max="6153" width="10.453125" style="787" customWidth="1"/>
    <col min="6154" max="6154" width="10.1796875" style="787" customWidth="1"/>
    <col min="6155" max="6155" width="1.1796875" style="787" customWidth="1"/>
    <col min="6156" max="6156" width="18.7265625" style="787" customWidth="1"/>
    <col min="6157" max="6157" width="20.1796875" style="787" customWidth="1"/>
    <col min="6158" max="6400" width="11.453125" style="787"/>
    <col min="6401" max="6401" width="1.81640625" style="787" customWidth="1"/>
    <col min="6402" max="6402" width="13.54296875" style="787" customWidth="1"/>
    <col min="6403" max="6403" width="10.1796875" style="787" customWidth="1"/>
    <col min="6404" max="6408" width="9.7265625" style="787" customWidth="1"/>
    <col min="6409" max="6409" width="10.453125" style="787" customWidth="1"/>
    <col min="6410" max="6410" width="10.1796875" style="787" customWidth="1"/>
    <col min="6411" max="6411" width="1.1796875" style="787" customWidth="1"/>
    <col min="6412" max="6412" width="18.7265625" style="787" customWidth="1"/>
    <col min="6413" max="6413" width="20.1796875" style="787" customWidth="1"/>
    <col min="6414" max="6656" width="11.453125" style="787"/>
    <col min="6657" max="6657" width="1.81640625" style="787" customWidth="1"/>
    <col min="6658" max="6658" width="13.54296875" style="787" customWidth="1"/>
    <col min="6659" max="6659" width="10.1796875" style="787" customWidth="1"/>
    <col min="6660" max="6664" width="9.7265625" style="787" customWidth="1"/>
    <col min="6665" max="6665" width="10.453125" style="787" customWidth="1"/>
    <col min="6666" max="6666" width="10.1796875" style="787" customWidth="1"/>
    <col min="6667" max="6667" width="1.1796875" style="787" customWidth="1"/>
    <col min="6668" max="6668" width="18.7265625" style="787" customWidth="1"/>
    <col min="6669" max="6669" width="20.1796875" style="787" customWidth="1"/>
    <col min="6670" max="6912" width="11.453125" style="787"/>
    <col min="6913" max="6913" width="1.81640625" style="787" customWidth="1"/>
    <col min="6914" max="6914" width="13.54296875" style="787" customWidth="1"/>
    <col min="6915" max="6915" width="10.1796875" style="787" customWidth="1"/>
    <col min="6916" max="6920" width="9.7265625" style="787" customWidth="1"/>
    <col min="6921" max="6921" width="10.453125" style="787" customWidth="1"/>
    <col min="6922" max="6922" width="10.1796875" style="787" customWidth="1"/>
    <col min="6923" max="6923" width="1.1796875" style="787" customWidth="1"/>
    <col min="6924" max="6924" width="18.7265625" style="787" customWidth="1"/>
    <col min="6925" max="6925" width="20.1796875" style="787" customWidth="1"/>
    <col min="6926" max="7168" width="11.453125" style="787"/>
    <col min="7169" max="7169" width="1.81640625" style="787" customWidth="1"/>
    <col min="7170" max="7170" width="13.54296875" style="787" customWidth="1"/>
    <col min="7171" max="7171" width="10.1796875" style="787" customWidth="1"/>
    <col min="7172" max="7176" width="9.7265625" style="787" customWidth="1"/>
    <col min="7177" max="7177" width="10.453125" style="787" customWidth="1"/>
    <col min="7178" max="7178" width="10.1796875" style="787" customWidth="1"/>
    <col min="7179" max="7179" width="1.1796875" style="787" customWidth="1"/>
    <col min="7180" max="7180" width="18.7265625" style="787" customWidth="1"/>
    <col min="7181" max="7181" width="20.1796875" style="787" customWidth="1"/>
    <col min="7182" max="7424" width="11.453125" style="787"/>
    <col min="7425" max="7425" width="1.81640625" style="787" customWidth="1"/>
    <col min="7426" max="7426" width="13.54296875" style="787" customWidth="1"/>
    <col min="7427" max="7427" width="10.1796875" style="787" customWidth="1"/>
    <col min="7428" max="7432" width="9.7265625" style="787" customWidth="1"/>
    <col min="7433" max="7433" width="10.453125" style="787" customWidth="1"/>
    <col min="7434" max="7434" width="10.1796875" style="787" customWidth="1"/>
    <col min="7435" max="7435" width="1.1796875" style="787" customWidth="1"/>
    <col min="7436" max="7436" width="18.7265625" style="787" customWidth="1"/>
    <col min="7437" max="7437" width="20.1796875" style="787" customWidth="1"/>
    <col min="7438" max="7680" width="11.453125" style="787"/>
    <col min="7681" max="7681" width="1.81640625" style="787" customWidth="1"/>
    <col min="7682" max="7682" width="13.54296875" style="787" customWidth="1"/>
    <col min="7683" max="7683" width="10.1796875" style="787" customWidth="1"/>
    <col min="7684" max="7688" width="9.7265625" style="787" customWidth="1"/>
    <col min="7689" max="7689" width="10.453125" style="787" customWidth="1"/>
    <col min="7690" max="7690" width="10.1796875" style="787" customWidth="1"/>
    <col min="7691" max="7691" width="1.1796875" style="787" customWidth="1"/>
    <col min="7692" max="7692" width="18.7265625" style="787" customWidth="1"/>
    <col min="7693" max="7693" width="20.1796875" style="787" customWidth="1"/>
    <col min="7694" max="7936" width="11.453125" style="787"/>
    <col min="7937" max="7937" width="1.81640625" style="787" customWidth="1"/>
    <col min="7938" max="7938" width="13.54296875" style="787" customWidth="1"/>
    <col min="7939" max="7939" width="10.1796875" style="787" customWidth="1"/>
    <col min="7940" max="7944" width="9.7265625" style="787" customWidth="1"/>
    <col min="7945" max="7945" width="10.453125" style="787" customWidth="1"/>
    <col min="7946" max="7946" width="10.1796875" style="787" customWidth="1"/>
    <col min="7947" max="7947" width="1.1796875" style="787" customWidth="1"/>
    <col min="7948" max="7948" width="18.7265625" style="787" customWidth="1"/>
    <col min="7949" max="7949" width="20.1796875" style="787" customWidth="1"/>
    <col min="7950" max="8192" width="11.453125" style="787"/>
    <col min="8193" max="8193" width="1.81640625" style="787" customWidth="1"/>
    <col min="8194" max="8194" width="13.54296875" style="787" customWidth="1"/>
    <col min="8195" max="8195" width="10.1796875" style="787" customWidth="1"/>
    <col min="8196" max="8200" width="9.7265625" style="787" customWidth="1"/>
    <col min="8201" max="8201" width="10.453125" style="787" customWidth="1"/>
    <col min="8202" max="8202" width="10.1796875" style="787" customWidth="1"/>
    <col min="8203" max="8203" width="1.1796875" style="787" customWidth="1"/>
    <col min="8204" max="8204" width="18.7265625" style="787" customWidth="1"/>
    <col min="8205" max="8205" width="20.1796875" style="787" customWidth="1"/>
    <col min="8206" max="8448" width="11.453125" style="787"/>
    <col min="8449" max="8449" width="1.81640625" style="787" customWidth="1"/>
    <col min="8450" max="8450" width="13.54296875" style="787" customWidth="1"/>
    <col min="8451" max="8451" width="10.1796875" style="787" customWidth="1"/>
    <col min="8452" max="8456" width="9.7265625" style="787" customWidth="1"/>
    <col min="8457" max="8457" width="10.453125" style="787" customWidth="1"/>
    <col min="8458" max="8458" width="10.1796875" style="787" customWidth="1"/>
    <col min="8459" max="8459" width="1.1796875" style="787" customWidth="1"/>
    <col min="8460" max="8460" width="18.7265625" style="787" customWidth="1"/>
    <col min="8461" max="8461" width="20.1796875" style="787" customWidth="1"/>
    <col min="8462" max="8704" width="11.453125" style="787"/>
    <col min="8705" max="8705" width="1.81640625" style="787" customWidth="1"/>
    <col min="8706" max="8706" width="13.54296875" style="787" customWidth="1"/>
    <col min="8707" max="8707" width="10.1796875" style="787" customWidth="1"/>
    <col min="8708" max="8712" width="9.7265625" style="787" customWidth="1"/>
    <col min="8713" max="8713" width="10.453125" style="787" customWidth="1"/>
    <col min="8714" max="8714" width="10.1796875" style="787" customWidth="1"/>
    <col min="8715" max="8715" width="1.1796875" style="787" customWidth="1"/>
    <col min="8716" max="8716" width="18.7265625" style="787" customWidth="1"/>
    <col min="8717" max="8717" width="20.1796875" style="787" customWidth="1"/>
    <col min="8718" max="8960" width="11.453125" style="787"/>
    <col min="8961" max="8961" width="1.81640625" style="787" customWidth="1"/>
    <col min="8962" max="8962" width="13.54296875" style="787" customWidth="1"/>
    <col min="8963" max="8963" width="10.1796875" style="787" customWidth="1"/>
    <col min="8964" max="8968" width="9.7265625" style="787" customWidth="1"/>
    <col min="8969" max="8969" width="10.453125" style="787" customWidth="1"/>
    <col min="8970" max="8970" width="10.1796875" style="787" customWidth="1"/>
    <col min="8971" max="8971" width="1.1796875" style="787" customWidth="1"/>
    <col min="8972" max="8972" width="18.7265625" style="787" customWidth="1"/>
    <col min="8973" max="8973" width="20.1796875" style="787" customWidth="1"/>
    <col min="8974" max="9216" width="11.453125" style="787"/>
    <col min="9217" max="9217" width="1.81640625" style="787" customWidth="1"/>
    <col min="9218" max="9218" width="13.54296875" style="787" customWidth="1"/>
    <col min="9219" max="9219" width="10.1796875" style="787" customWidth="1"/>
    <col min="9220" max="9224" width="9.7265625" style="787" customWidth="1"/>
    <col min="9225" max="9225" width="10.453125" style="787" customWidth="1"/>
    <col min="9226" max="9226" width="10.1796875" style="787" customWidth="1"/>
    <col min="9227" max="9227" width="1.1796875" style="787" customWidth="1"/>
    <col min="9228" max="9228" width="18.7265625" style="787" customWidth="1"/>
    <col min="9229" max="9229" width="20.1796875" style="787" customWidth="1"/>
    <col min="9230" max="9472" width="11.453125" style="787"/>
    <col min="9473" max="9473" width="1.81640625" style="787" customWidth="1"/>
    <col min="9474" max="9474" width="13.54296875" style="787" customWidth="1"/>
    <col min="9475" max="9475" width="10.1796875" style="787" customWidth="1"/>
    <col min="9476" max="9480" width="9.7265625" style="787" customWidth="1"/>
    <col min="9481" max="9481" width="10.453125" style="787" customWidth="1"/>
    <col min="9482" max="9482" width="10.1796875" style="787" customWidth="1"/>
    <col min="9483" max="9483" width="1.1796875" style="787" customWidth="1"/>
    <col min="9484" max="9484" width="18.7265625" style="787" customWidth="1"/>
    <col min="9485" max="9485" width="20.1796875" style="787" customWidth="1"/>
    <col min="9486" max="9728" width="11.453125" style="787"/>
    <col min="9729" max="9729" width="1.81640625" style="787" customWidth="1"/>
    <col min="9730" max="9730" width="13.54296875" style="787" customWidth="1"/>
    <col min="9731" max="9731" width="10.1796875" style="787" customWidth="1"/>
    <col min="9732" max="9736" width="9.7265625" style="787" customWidth="1"/>
    <col min="9737" max="9737" width="10.453125" style="787" customWidth="1"/>
    <col min="9738" max="9738" width="10.1796875" style="787" customWidth="1"/>
    <col min="9739" max="9739" width="1.1796875" style="787" customWidth="1"/>
    <col min="9740" max="9740" width="18.7265625" style="787" customWidth="1"/>
    <col min="9741" max="9741" width="20.1796875" style="787" customWidth="1"/>
    <col min="9742" max="9984" width="11.453125" style="787"/>
    <col min="9985" max="9985" width="1.81640625" style="787" customWidth="1"/>
    <col min="9986" max="9986" width="13.54296875" style="787" customWidth="1"/>
    <col min="9987" max="9987" width="10.1796875" style="787" customWidth="1"/>
    <col min="9988" max="9992" width="9.7265625" style="787" customWidth="1"/>
    <col min="9993" max="9993" width="10.453125" style="787" customWidth="1"/>
    <col min="9994" max="9994" width="10.1796875" style="787" customWidth="1"/>
    <col min="9995" max="9995" width="1.1796875" style="787" customWidth="1"/>
    <col min="9996" max="9996" width="18.7265625" style="787" customWidth="1"/>
    <col min="9997" max="9997" width="20.1796875" style="787" customWidth="1"/>
    <col min="9998" max="10240" width="11.453125" style="787"/>
    <col min="10241" max="10241" width="1.81640625" style="787" customWidth="1"/>
    <col min="10242" max="10242" width="13.54296875" style="787" customWidth="1"/>
    <col min="10243" max="10243" width="10.1796875" style="787" customWidth="1"/>
    <col min="10244" max="10248" width="9.7265625" style="787" customWidth="1"/>
    <col min="10249" max="10249" width="10.453125" style="787" customWidth="1"/>
    <col min="10250" max="10250" width="10.1796875" style="787" customWidth="1"/>
    <col min="10251" max="10251" width="1.1796875" style="787" customWidth="1"/>
    <col min="10252" max="10252" width="18.7265625" style="787" customWidth="1"/>
    <col min="10253" max="10253" width="20.1796875" style="787" customWidth="1"/>
    <col min="10254" max="10496" width="11.453125" style="787"/>
    <col min="10497" max="10497" width="1.81640625" style="787" customWidth="1"/>
    <col min="10498" max="10498" width="13.54296875" style="787" customWidth="1"/>
    <col min="10499" max="10499" width="10.1796875" style="787" customWidth="1"/>
    <col min="10500" max="10504" width="9.7265625" style="787" customWidth="1"/>
    <col min="10505" max="10505" width="10.453125" style="787" customWidth="1"/>
    <col min="10506" max="10506" width="10.1796875" style="787" customWidth="1"/>
    <col min="10507" max="10507" width="1.1796875" style="787" customWidth="1"/>
    <col min="10508" max="10508" width="18.7265625" style="787" customWidth="1"/>
    <col min="10509" max="10509" width="20.1796875" style="787" customWidth="1"/>
    <col min="10510" max="10752" width="11.453125" style="787"/>
    <col min="10753" max="10753" width="1.81640625" style="787" customWidth="1"/>
    <col min="10754" max="10754" width="13.54296875" style="787" customWidth="1"/>
    <col min="10755" max="10755" width="10.1796875" style="787" customWidth="1"/>
    <col min="10756" max="10760" width="9.7265625" style="787" customWidth="1"/>
    <col min="10761" max="10761" width="10.453125" style="787" customWidth="1"/>
    <col min="10762" max="10762" width="10.1796875" style="787" customWidth="1"/>
    <col min="10763" max="10763" width="1.1796875" style="787" customWidth="1"/>
    <col min="10764" max="10764" width="18.7265625" style="787" customWidth="1"/>
    <col min="10765" max="10765" width="20.1796875" style="787" customWidth="1"/>
    <col min="10766" max="11008" width="11.453125" style="787"/>
    <col min="11009" max="11009" width="1.81640625" style="787" customWidth="1"/>
    <col min="11010" max="11010" width="13.54296875" style="787" customWidth="1"/>
    <col min="11011" max="11011" width="10.1796875" style="787" customWidth="1"/>
    <col min="11012" max="11016" width="9.7265625" style="787" customWidth="1"/>
    <col min="11017" max="11017" width="10.453125" style="787" customWidth="1"/>
    <col min="11018" max="11018" width="10.1796875" style="787" customWidth="1"/>
    <col min="11019" max="11019" width="1.1796875" style="787" customWidth="1"/>
    <col min="11020" max="11020" width="18.7265625" style="787" customWidth="1"/>
    <col min="11021" max="11021" width="20.1796875" style="787" customWidth="1"/>
    <col min="11022" max="11264" width="11.453125" style="787"/>
    <col min="11265" max="11265" width="1.81640625" style="787" customWidth="1"/>
    <col min="11266" max="11266" width="13.54296875" style="787" customWidth="1"/>
    <col min="11267" max="11267" width="10.1796875" style="787" customWidth="1"/>
    <col min="11268" max="11272" width="9.7265625" style="787" customWidth="1"/>
    <col min="11273" max="11273" width="10.453125" style="787" customWidth="1"/>
    <col min="11274" max="11274" width="10.1796875" style="787" customWidth="1"/>
    <col min="11275" max="11275" width="1.1796875" style="787" customWidth="1"/>
    <col min="11276" max="11276" width="18.7265625" style="787" customWidth="1"/>
    <col min="11277" max="11277" width="20.1796875" style="787" customWidth="1"/>
    <col min="11278" max="11520" width="11.453125" style="787"/>
    <col min="11521" max="11521" width="1.81640625" style="787" customWidth="1"/>
    <col min="11522" max="11522" width="13.54296875" style="787" customWidth="1"/>
    <col min="11523" max="11523" width="10.1796875" style="787" customWidth="1"/>
    <col min="11524" max="11528" width="9.7265625" style="787" customWidth="1"/>
    <col min="11529" max="11529" width="10.453125" style="787" customWidth="1"/>
    <col min="11530" max="11530" width="10.1796875" style="787" customWidth="1"/>
    <col min="11531" max="11531" width="1.1796875" style="787" customWidth="1"/>
    <col min="11532" max="11532" width="18.7265625" style="787" customWidth="1"/>
    <col min="11533" max="11533" width="20.1796875" style="787" customWidth="1"/>
    <col min="11534" max="11776" width="11.453125" style="787"/>
    <col min="11777" max="11777" width="1.81640625" style="787" customWidth="1"/>
    <col min="11778" max="11778" width="13.54296875" style="787" customWidth="1"/>
    <col min="11779" max="11779" width="10.1796875" style="787" customWidth="1"/>
    <col min="11780" max="11784" width="9.7265625" style="787" customWidth="1"/>
    <col min="11785" max="11785" width="10.453125" style="787" customWidth="1"/>
    <col min="11786" max="11786" width="10.1796875" style="787" customWidth="1"/>
    <col min="11787" max="11787" width="1.1796875" style="787" customWidth="1"/>
    <col min="11788" max="11788" width="18.7265625" style="787" customWidth="1"/>
    <col min="11789" max="11789" width="20.1796875" style="787" customWidth="1"/>
    <col min="11790" max="12032" width="11.453125" style="787"/>
    <col min="12033" max="12033" width="1.81640625" style="787" customWidth="1"/>
    <col min="12034" max="12034" width="13.54296875" style="787" customWidth="1"/>
    <col min="12035" max="12035" width="10.1796875" style="787" customWidth="1"/>
    <col min="12036" max="12040" width="9.7265625" style="787" customWidth="1"/>
    <col min="12041" max="12041" width="10.453125" style="787" customWidth="1"/>
    <col min="12042" max="12042" width="10.1796875" style="787" customWidth="1"/>
    <col min="12043" max="12043" width="1.1796875" style="787" customWidth="1"/>
    <col min="12044" max="12044" width="18.7265625" style="787" customWidth="1"/>
    <col min="12045" max="12045" width="20.1796875" style="787" customWidth="1"/>
    <col min="12046" max="12288" width="11.453125" style="787"/>
    <col min="12289" max="12289" width="1.81640625" style="787" customWidth="1"/>
    <col min="12290" max="12290" width="13.54296875" style="787" customWidth="1"/>
    <col min="12291" max="12291" width="10.1796875" style="787" customWidth="1"/>
    <col min="12292" max="12296" width="9.7265625" style="787" customWidth="1"/>
    <col min="12297" max="12297" width="10.453125" style="787" customWidth="1"/>
    <col min="12298" max="12298" width="10.1796875" style="787" customWidth="1"/>
    <col min="12299" max="12299" width="1.1796875" style="787" customWidth="1"/>
    <col min="12300" max="12300" width="18.7265625" style="787" customWidth="1"/>
    <col min="12301" max="12301" width="20.1796875" style="787" customWidth="1"/>
    <col min="12302" max="12544" width="11.453125" style="787"/>
    <col min="12545" max="12545" width="1.81640625" style="787" customWidth="1"/>
    <col min="12546" max="12546" width="13.54296875" style="787" customWidth="1"/>
    <col min="12547" max="12547" width="10.1796875" style="787" customWidth="1"/>
    <col min="12548" max="12552" width="9.7265625" style="787" customWidth="1"/>
    <col min="12553" max="12553" width="10.453125" style="787" customWidth="1"/>
    <col min="12554" max="12554" width="10.1796875" style="787" customWidth="1"/>
    <col min="12555" max="12555" width="1.1796875" style="787" customWidth="1"/>
    <col min="12556" max="12556" width="18.7265625" style="787" customWidth="1"/>
    <col min="12557" max="12557" width="20.1796875" style="787" customWidth="1"/>
    <col min="12558" max="12800" width="11.453125" style="787"/>
    <col min="12801" max="12801" width="1.81640625" style="787" customWidth="1"/>
    <col min="12802" max="12802" width="13.54296875" style="787" customWidth="1"/>
    <col min="12803" max="12803" width="10.1796875" style="787" customWidth="1"/>
    <col min="12804" max="12808" width="9.7265625" style="787" customWidth="1"/>
    <col min="12809" max="12809" width="10.453125" style="787" customWidth="1"/>
    <col min="12810" max="12810" width="10.1796875" style="787" customWidth="1"/>
    <col min="12811" max="12811" width="1.1796875" style="787" customWidth="1"/>
    <col min="12812" max="12812" width="18.7265625" style="787" customWidth="1"/>
    <col min="12813" max="12813" width="20.1796875" style="787" customWidth="1"/>
    <col min="12814" max="13056" width="11.453125" style="787"/>
    <col min="13057" max="13057" width="1.81640625" style="787" customWidth="1"/>
    <col min="13058" max="13058" width="13.54296875" style="787" customWidth="1"/>
    <col min="13059" max="13059" width="10.1796875" style="787" customWidth="1"/>
    <col min="13060" max="13064" width="9.7265625" style="787" customWidth="1"/>
    <col min="13065" max="13065" width="10.453125" style="787" customWidth="1"/>
    <col min="13066" max="13066" width="10.1796875" style="787" customWidth="1"/>
    <col min="13067" max="13067" width="1.1796875" style="787" customWidth="1"/>
    <col min="13068" max="13068" width="18.7265625" style="787" customWidth="1"/>
    <col min="13069" max="13069" width="20.1796875" style="787" customWidth="1"/>
    <col min="13070" max="13312" width="11.453125" style="787"/>
    <col min="13313" max="13313" width="1.81640625" style="787" customWidth="1"/>
    <col min="13314" max="13314" width="13.54296875" style="787" customWidth="1"/>
    <col min="13315" max="13315" width="10.1796875" style="787" customWidth="1"/>
    <col min="13316" max="13320" width="9.7265625" style="787" customWidth="1"/>
    <col min="13321" max="13321" width="10.453125" style="787" customWidth="1"/>
    <col min="13322" max="13322" width="10.1796875" style="787" customWidth="1"/>
    <col min="13323" max="13323" width="1.1796875" style="787" customWidth="1"/>
    <col min="13324" max="13324" width="18.7265625" style="787" customWidth="1"/>
    <col min="13325" max="13325" width="20.1796875" style="787" customWidth="1"/>
    <col min="13326" max="13568" width="11.453125" style="787"/>
    <col min="13569" max="13569" width="1.81640625" style="787" customWidth="1"/>
    <col min="13570" max="13570" width="13.54296875" style="787" customWidth="1"/>
    <col min="13571" max="13571" width="10.1796875" style="787" customWidth="1"/>
    <col min="13572" max="13576" width="9.7265625" style="787" customWidth="1"/>
    <col min="13577" max="13577" width="10.453125" style="787" customWidth="1"/>
    <col min="13578" max="13578" width="10.1796875" style="787" customWidth="1"/>
    <col min="13579" max="13579" width="1.1796875" style="787" customWidth="1"/>
    <col min="13580" max="13580" width="18.7265625" style="787" customWidth="1"/>
    <col min="13581" max="13581" width="20.1796875" style="787" customWidth="1"/>
    <col min="13582" max="13824" width="11.453125" style="787"/>
    <col min="13825" max="13825" width="1.81640625" style="787" customWidth="1"/>
    <col min="13826" max="13826" width="13.54296875" style="787" customWidth="1"/>
    <col min="13827" max="13827" width="10.1796875" style="787" customWidth="1"/>
    <col min="13828" max="13832" width="9.7265625" style="787" customWidth="1"/>
    <col min="13833" max="13833" width="10.453125" style="787" customWidth="1"/>
    <col min="13834" max="13834" width="10.1796875" style="787" customWidth="1"/>
    <col min="13835" max="13835" width="1.1796875" style="787" customWidth="1"/>
    <col min="13836" max="13836" width="18.7265625" style="787" customWidth="1"/>
    <col min="13837" max="13837" width="20.1796875" style="787" customWidth="1"/>
    <col min="13838" max="14080" width="11.453125" style="787"/>
    <col min="14081" max="14081" width="1.81640625" style="787" customWidth="1"/>
    <col min="14082" max="14082" width="13.54296875" style="787" customWidth="1"/>
    <col min="14083" max="14083" width="10.1796875" style="787" customWidth="1"/>
    <col min="14084" max="14088" width="9.7265625" style="787" customWidth="1"/>
    <col min="14089" max="14089" width="10.453125" style="787" customWidth="1"/>
    <col min="14090" max="14090" width="10.1796875" style="787" customWidth="1"/>
    <col min="14091" max="14091" width="1.1796875" style="787" customWidth="1"/>
    <col min="14092" max="14092" width="18.7265625" style="787" customWidth="1"/>
    <col min="14093" max="14093" width="20.1796875" style="787" customWidth="1"/>
    <col min="14094" max="14336" width="11.453125" style="787"/>
    <col min="14337" max="14337" width="1.81640625" style="787" customWidth="1"/>
    <col min="14338" max="14338" width="13.54296875" style="787" customWidth="1"/>
    <col min="14339" max="14339" width="10.1796875" style="787" customWidth="1"/>
    <col min="14340" max="14344" width="9.7265625" style="787" customWidth="1"/>
    <col min="14345" max="14345" width="10.453125" style="787" customWidth="1"/>
    <col min="14346" max="14346" width="10.1796875" style="787" customWidth="1"/>
    <col min="14347" max="14347" width="1.1796875" style="787" customWidth="1"/>
    <col min="14348" max="14348" width="18.7265625" style="787" customWidth="1"/>
    <col min="14349" max="14349" width="20.1796875" style="787" customWidth="1"/>
    <col min="14350" max="14592" width="11.453125" style="787"/>
    <col min="14593" max="14593" width="1.81640625" style="787" customWidth="1"/>
    <col min="14594" max="14594" width="13.54296875" style="787" customWidth="1"/>
    <col min="14595" max="14595" width="10.1796875" style="787" customWidth="1"/>
    <col min="14596" max="14600" width="9.7265625" style="787" customWidth="1"/>
    <col min="14601" max="14601" width="10.453125" style="787" customWidth="1"/>
    <col min="14602" max="14602" width="10.1796875" style="787" customWidth="1"/>
    <col min="14603" max="14603" width="1.1796875" style="787" customWidth="1"/>
    <col min="14604" max="14604" width="18.7265625" style="787" customWidth="1"/>
    <col min="14605" max="14605" width="20.1796875" style="787" customWidth="1"/>
    <col min="14606" max="14848" width="11.453125" style="787"/>
    <col min="14849" max="14849" width="1.81640625" style="787" customWidth="1"/>
    <col min="14850" max="14850" width="13.54296875" style="787" customWidth="1"/>
    <col min="14851" max="14851" width="10.1796875" style="787" customWidth="1"/>
    <col min="14852" max="14856" width="9.7265625" style="787" customWidth="1"/>
    <col min="14857" max="14857" width="10.453125" style="787" customWidth="1"/>
    <col min="14858" max="14858" width="10.1796875" style="787" customWidth="1"/>
    <col min="14859" max="14859" width="1.1796875" style="787" customWidth="1"/>
    <col min="14860" max="14860" width="18.7265625" style="787" customWidth="1"/>
    <col min="14861" max="14861" width="20.1796875" style="787" customWidth="1"/>
    <col min="14862" max="15104" width="11.453125" style="787"/>
    <col min="15105" max="15105" width="1.81640625" style="787" customWidth="1"/>
    <col min="15106" max="15106" width="13.54296875" style="787" customWidth="1"/>
    <col min="15107" max="15107" width="10.1796875" style="787" customWidth="1"/>
    <col min="15108" max="15112" width="9.7265625" style="787" customWidth="1"/>
    <col min="15113" max="15113" width="10.453125" style="787" customWidth="1"/>
    <col min="15114" max="15114" width="10.1796875" style="787" customWidth="1"/>
    <col min="15115" max="15115" width="1.1796875" style="787" customWidth="1"/>
    <col min="15116" max="15116" width="18.7265625" style="787" customWidth="1"/>
    <col min="15117" max="15117" width="20.1796875" style="787" customWidth="1"/>
    <col min="15118" max="15360" width="11.453125" style="787"/>
    <col min="15361" max="15361" width="1.81640625" style="787" customWidth="1"/>
    <col min="15362" max="15362" width="13.54296875" style="787" customWidth="1"/>
    <col min="15363" max="15363" width="10.1796875" style="787" customWidth="1"/>
    <col min="15364" max="15368" width="9.7265625" style="787" customWidth="1"/>
    <col min="15369" max="15369" width="10.453125" style="787" customWidth="1"/>
    <col min="15370" max="15370" width="10.1796875" style="787" customWidth="1"/>
    <col min="15371" max="15371" width="1.1796875" style="787" customWidth="1"/>
    <col min="15372" max="15372" width="18.7265625" style="787" customWidth="1"/>
    <col min="15373" max="15373" width="20.1796875" style="787" customWidth="1"/>
    <col min="15374" max="15616" width="11.453125" style="787"/>
    <col min="15617" max="15617" width="1.81640625" style="787" customWidth="1"/>
    <col min="15618" max="15618" width="13.54296875" style="787" customWidth="1"/>
    <col min="15619" max="15619" width="10.1796875" style="787" customWidth="1"/>
    <col min="15620" max="15624" width="9.7265625" style="787" customWidth="1"/>
    <col min="15625" max="15625" width="10.453125" style="787" customWidth="1"/>
    <col min="15626" max="15626" width="10.1796875" style="787" customWidth="1"/>
    <col min="15627" max="15627" width="1.1796875" style="787" customWidth="1"/>
    <col min="15628" max="15628" width="18.7265625" style="787" customWidth="1"/>
    <col min="15629" max="15629" width="20.1796875" style="787" customWidth="1"/>
    <col min="15630" max="15872" width="11.453125" style="787"/>
    <col min="15873" max="15873" width="1.81640625" style="787" customWidth="1"/>
    <col min="15874" max="15874" width="13.54296875" style="787" customWidth="1"/>
    <col min="15875" max="15875" width="10.1796875" style="787" customWidth="1"/>
    <col min="15876" max="15880" width="9.7265625" style="787" customWidth="1"/>
    <col min="15881" max="15881" width="10.453125" style="787" customWidth="1"/>
    <col min="15882" max="15882" width="10.1796875" style="787" customWidth="1"/>
    <col min="15883" max="15883" width="1.1796875" style="787" customWidth="1"/>
    <col min="15884" max="15884" width="18.7265625" style="787" customWidth="1"/>
    <col min="15885" max="15885" width="20.1796875" style="787" customWidth="1"/>
    <col min="15886" max="16128" width="11.453125" style="787"/>
    <col min="16129" max="16129" width="1.81640625" style="787" customWidth="1"/>
    <col min="16130" max="16130" width="13.54296875" style="787" customWidth="1"/>
    <col min="16131" max="16131" width="10.1796875" style="787" customWidth="1"/>
    <col min="16132" max="16136" width="9.7265625" style="787" customWidth="1"/>
    <col min="16137" max="16137" width="10.453125" style="787" customWidth="1"/>
    <col min="16138" max="16138" width="10.1796875" style="787" customWidth="1"/>
    <col min="16139" max="16139" width="1.1796875" style="787" customWidth="1"/>
    <col min="16140" max="16140" width="18.7265625" style="787" customWidth="1"/>
    <col min="16141" max="16141" width="20.1796875" style="787" customWidth="1"/>
    <col min="16142" max="16384" width="11.453125" style="787"/>
  </cols>
  <sheetData>
    <row r="1" spans="2:256" s="43" customFormat="1" ht="6.75" customHeight="1" x14ac:dyDescent="0.25">
      <c r="J1" s="44"/>
      <c r="K1" s="44"/>
    </row>
    <row r="2" spans="2:256" ht="48.75" customHeight="1" x14ac:dyDescent="0.25">
      <c r="B2" s="1675"/>
      <c r="C2" s="2986" t="s">
        <v>706</v>
      </c>
      <c r="D2" s="2986"/>
      <c r="E2" s="2986"/>
      <c r="F2" s="2986"/>
      <c r="G2" s="2986"/>
      <c r="H2" s="2986"/>
      <c r="I2" s="2986"/>
      <c r="J2" s="2986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</row>
    <row r="3" spans="2:256" x14ac:dyDescent="0.25">
      <c r="B3" s="1675"/>
      <c r="C3" s="2987" t="s">
        <v>294</v>
      </c>
      <c r="D3" s="2987"/>
      <c r="E3" s="2987"/>
      <c r="F3" s="2987"/>
      <c r="G3" s="2987" t="s">
        <v>616</v>
      </c>
      <c r="H3" s="2987"/>
      <c r="I3" s="2987"/>
      <c r="J3" s="2987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2:256" ht="12.75" customHeight="1" x14ac:dyDescent="0.25">
      <c r="B4" s="1675"/>
      <c r="C4" s="2988" t="s">
        <v>707</v>
      </c>
      <c r="D4" s="2989"/>
      <c r="E4" s="2989"/>
      <c r="F4" s="2989"/>
      <c r="G4" s="2989"/>
      <c r="H4" s="2989"/>
      <c r="I4" s="2989"/>
      <c r="J4" s="2990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2:256" ht="15.75" customHeight="1" x14ac:dyDescent="0.25">
      <c r="B5" s="2961"/>
      <c r="C5" s="2961"/>
      <c r="D5" s="2961"/>
      <c r="E5" s="2961"/>
      <c r="F5" s="2961"/>
      <c r="G5" s="2961"/>
      <c r="H5" s="2961"/>
      <c r="I5" s="2961"/>
      <c r="J5" s="2961"/>
      <c r="K5" s="43"/>
      <c r="L5" s="788" t="s">
        <v>708</v>
      </c>
      <c r="M5" s="789" t="s">
        <v>709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2:256" ht="24.75" customHeight="1" x14ac:dyDescent="0.25">
      <c r="B6" s="790" t="s">
        <v>133</v>
      </c>
      <c r="C6" s="2983"/>
      <c r="D6" s="2984"/>
      <c r="E6" s="2984"/>
      <c r="F6" s="2985"/>
      <c r="G6" s="2978" t="s">
        <v>710</v>
      </c>
      <c r="H6" s="2979"/>
      <c r="I6" s="2965"/>
      <c r="J6" s="2971"/>
      <c r="L6" s="791" t="s">
        <v>711</v>
      </c>
      <c r="M6" s="885" t="s">
        <v>809</v>
      </c>
    </row>
    <row r="7" spans="2:256" ht="27" customHeight="1" x14ac:dyDescent="0.25">
      <c r="B7" s="790" t="s">
        <v>135</v>
      </c>
      <c r="C7" s="2976"/>
      <c r="D7" s="1682"/>
      <c r="E7" s="1682"/>
      <c r="F7" s="2977"/>
      <c r="G7" s="2978" t="s">
        <v>175</v>
      </c>
      <c r="H7" s="2979"/>
      <c r="I7" s="2959"/>
      <c r="J7" s="1689"/>
      <c r="L7" s="791" t="s">
        <v>712</v>
      </c>
      <c r="M7" s="792" t="s">
        <v>739</v>
      </c>
    </row>
    <row r="8" spans="2:256" ht="18" customHeight="1" x14ac:dyDescent="0.25">
      <c r="B8" s="790" t="s">
        <v>137</v>
      </c>
      <c r="C8" s="2976"/>
      <c r="D8" s="1682"/>
      <c r="E8" s="1682"/>
      <c r="F8" s="2977"/>
      <c r="G8" s="2978" t="s">
        <v>547</v>
      </c>
      <c r="H8" s="2979"/>
      <c r="I8" s="2980"/>
      <c r="J8" s="2980"/>
      <c r="L8" s="791" t="s">
        <v>713</v>
      </c>
      <c r="M8" s="792" t="s">
        <v>810</v>
      </c>
    </row>
    <row r="9" spans="2:256" ht="18" customHeight="1" x14ac:dyDescent="0.25">
      <c r="B9" s="790" t="s">
        <v>139</v>
      </c>
      <c r="C9" s="2981"/>
      <c r="D9" s="1688"/>
      <c r="E9" s="1688"/>
      <c r="F9" s="2982"/>
      <c r="G9" s="2978" t="s">
        <v>95</v>
      </c>
      <c r="H9" s="2979"/>
      <c r="I9" s="2980"/>
      <c r="J9" s="2980"/>
      <c r="L9" s="791" t="s">
        <v>714</v>
      </c>
      <c r="M9" s="792"/>
    </row>
    <row r="10" spans="2:256" ht="12.75" customHeight="1" x14ac:dyDescent="0.25">
      <c r="B10" s="1704"/>
      <c r="C10" s="1704"/>
      <c r="D10" s="1704"/>
      <c r="E10" s="1704"/>
      <c r="F10" s="1704"/>
      <c r="G10" s="1704"/>
      <c r="H10" s="1704"/>
      <c r="I10" s="1704"/>
      <c r="J10" s="1704"/>
      <c r="K10" s="1704"/>
      <c r="L10" s="791" t="s">
        <v>715</v>
      </c>
      <c r="M10" s="792">
        <v>1490</v>
      </c>
      <c r="O10" s="787" t="s">
        <v>520</v>
      </c>
    </row>
    <row r="11" spans="2:256" ht="18" customHeight="1" x14ac:dyDescent="0.25">
      <c r="B11" s="1708" t="s">
        <v>716</v>
      </c>
      <c r="C11" s="2972"/>
      <c r="D11" s="2972"/>
      <c r="E11" s="2972"/>
      <c r="F11" s="1709"/>
      <c r="G11" s="793"/>
      <c r="H11" s="793" t="s">
        <v>717</v>
      </c>
      <c r="I11" s="794" t="s">
        <v>718</v>
      </c>
      <c r="J11" s="794"/>
      <c r="L11" s="791" t="s">
        <v>719</v>
      </c>
      <c r="M11" s="795">
        <v>42691</v>
      </c>
    </row>
    <row r="12" spans="2:256" ht="18" customHeight="1" x14ac:dyDescent="0.25">
      <c r="B12" s="796" t="s">
        <v>720</v>
      </c>
      <c r="C12" s="797"/>
      <c r="D12" s="797"/>
      <c r="E12" s="797"/>
      <c r="F12" s="797"/>
      <c r="G12" s="798" t="s">
        <v>721</v>
      </c>
      <c r="H12" s="891">
        <f>M13</f>
        <v>2491.6</v>
      </c>
      <c r="I12" s="891">
        <f>M18</f>
        <v>2594.6999999999998</v>
      </c>
      <c r="J12" s="798"/>
      <c r="L12" s="791"/>
      <c r="M12" s="792"/>
    </row>
    <row r="13" spans="2:256" ht="18" customHeight="1" x14ac:dyDescent="0.25">
      <c r="B13" s="796" t="s">
        <v>722</v>
      </c>
      <c r="C13" s="797"/>
      <c r="D13" s="797"/>
      <c r="E13" s="797"/>
      <c r="F13" s="797"/>
      <c r="G13" s="798" t="s">
        <v>721</v>
      </c>
      <c r="H13" s="891">
        <f>M14</f>
        <v>2097.3000000000002</v>
      </c>
      <c r="I13" s="892">
        <f>M19</f>
        <v>2278.5</v>
      </c>
      <c r="J13" s="794"/>
      <c r="L13" s="791"/>
      <c r="M13" s="792">
        <v>2491.6</v>
      </c>
    </row>
    <row r="14" spans="2:256" ht="18" customHeight="1" x14ac:dyDescent="0.25">
      <c r="B14" s="796" t="s">
        <v>723</v>
      </c>
      <c r="C14" s="797"/>
      <c r="D14" s="797"/>
      <c r="E14" s="797"/>
      <c r="F14" s="797"/>
      <c r="G14" s="798" t="s">
        <v>721</v>
      </c>
      <c r="H14" s="891">
        <f>H12-H13</f>
        <v>394.29999999999973</v>
      </c>
      <c r="I14" s="891">
        <f>I12-I13</f>
        <v>316.19999999999982</v>
      </c>
      <c r="J14" s="794"/>
      <c r="L14" s="791"/>
      <c r="M14" s="792">
        <v>2097.3000000000002</v>
      </c>
    </row>
    <row r="15" spans="2:256" ht="18" customHeight="1" x14ac:dyDescent="0.25">
      <c r="B15" s="799" t="s">
        <v>397</v>
      </c>
      <c r="C15" s="797"/>
      <c r="D15" s="797"/>
      <c r="E15" s="797"/>
      <c r="F15" s="797"/>
      <c r="G15" s="794" t="s">
        <v>360</v>
      </c>
      <c r="H15" s="891">
        <f>M15</f>
        <v>20</v>
      </c>
      <c r="I15" s="891">
        <f>M20</f>
        <v>20</v>
      </c>
      <c r="J15" s="794"/>
      <c r="L15" s="791"/>
      <c r="M15" s="792">
        <v>20</v>
      </c>
    </row>
    <row r="16" spans="2:256" ht="18" customHeight="1" x14ac:dyDescent="0.25">
      <c r="B16" s="799" t="s">
        <v>724</v>
      </c>
      <c r="C16" s="797"/>
      <c r="D16" s="797"/>
      <c r="E16" s="797"/>
      <c r="F16" s="797"/>
      <c r="G16" s="794" t="s">
        <v>725</v>
      </c>
      <c r="H16" s="891">
        <f>M16</f>
        <v>214.07</v>
      </c>
      <c r="I16" s="891">
        <f>M21</f>
        <v>199.3</v>
      </c>
      <c r="J16" s="794"/>
      <c r="L16" s="791"/>
      <c r="M16" s="792">
        <v>214.07</v>
      </c>
    </row>
    <row r="17" spans="2:13" ht="18" customHeight="1" x14ac:dyDescent="0.25">
      <c r="B17" s="799" t="s">
        <v>726</v>
      </c>
      <c r="C17" s="797"/>
      <c r="D17" s="797"/>
      <c r="E17" s="797"/>
      <c r="F17" s="797"/>
      <c r="G17" s="794" t="s">
        <v>87</v>
      </c>
      <c r="H17" s="891">
        <f>H14/H12*100</f>
        <v>15.825172579868346</v>
      </c>
      <c r="I17" s="891">
        <f>I14/I12*100</f>
        <v>12.186379928315407</v>
      </c>
      <c r="J17" s="800"/>
      <c r="L17" s="791"/>
      <c r="M17" s="792"/>
    </row>
    <row r="18" spans="2:13" ht="18" customHeight="1" x14ac:dyDescent="0.25">
      <c r="B18" s="799" t="s">
        <v>727</v>
      </c>
      <c r="C18" s="797"/>
      <c r="D18" s="797"/>
      <c r="E18" s="797"/>
      <c r="F18" s="797"/>
      <c r="G18" s="794" t="s">
        <v>725</v>
      </c>
      <c r="H18" s="891">
        <f>(14*H16)/(H17+4)</f>
        <v>151.17043687394235</v>
      </c>
      <c r="I18" s="891">
        <f>(14*I16)/(I17+4)</f>
        <v>172.3794951284323</v>
      </c>
      <c r="J18" s="800"/>
      <c r="L18" s="791"/>
      <c r="M18" s="792">
        <v>2594.6999999999998</v>
      </c>
    </row>
    <row r="19" spans="2:13" ht="18" customHeight="1" x14ac:dyDescent="0.25">
      <c r="B19" s="799" t="s">
        <v>728</v>
      </c>
      <c r="C19" s="797"/>
      <c r="D19" s="797"/>
      <c r="E19" s="797"/>
      <c r="F19" s="797"/>
      <c r="G19" s="794" t="s">
        <v>87</v>
      </c>
      <c r="H19" s="2973">
        <f>I18/H18*100</f>
        <v>114.02989810248133</v>
      </c>
      <c r="I19" s="2974"/>
      <c r="J19" s="801"/>
      <c r="L19" s="791"/>
      <c r="M19" s="792">
        <v>2278.5</v>
      </c>
    </row>
    <row r="20" spans="2:13" ht="11.25" customHeight="1" x14ac:dyDescent="0.25">
      <c r="B20" s="2960"/>
      <c r="C20" s="2960"/>
      <c r="D20" s="2960"/>
      <c r="E20" s="2960"/>
      <c r="F20" s="2960"/>
      <c r="G20" s="2960"/>
      <c r="H20" s="2960"/>
      <c r="I20" s="2960"/>
      <c r="J20" s="2960"/>
      <c r="L20" s="791"/>
      <c r="M20" s="792">
        <v>20</v>
      </c>
    </row>
    <row r="21" spans="2:13" ht="13" x14ac:dyDescent="0.25">
      <c r="B21" s="2975" t="s">
        <v>729</v>
      </c>
      <c r="C21" s="2975"/>
      <c r="D21" s="2975"/>
      <c r="E21" s="2975"/>
      <c r="F21" s="2975"/>
      <c r="G21" s="2975"/>
      <c r="H21" s="2975"/>
      <c r="I21" s="2975"/>
      <c r="J21" s="2975"/>
      <c r="M21" s="792">
        <v>199.3</v>
      </c>
    </row>
    <row r="22" spans="2:13" ht="13" x14ac:dyDescent="0.3">
      <c r="B22" s="2959" t="s">
        <v>730</v>
      </c>
      <c r="C22" s="2960"/>
      <c r="D22" s="1689"/>
      <c r="E22" s="802" t="s">
        <v>731</v>
      </c>
      <c r="F22" s="802" t="s">
        <v>732</v>
      </c>
      <c r="G22" s="802" t="s">
        <v>733</v>
      </c>
      <c r="H22" s="802" t="s">
        <v>734</v>
      </c>
      <c r="I22" s="802" t="s">
        <v>735</v>
      </c>
      <c r="J22" s="802" t="s">
        <v>736</v>
      </c>
    </row>
    <row r="23" spans="2:13" x14ac:dyDescent="0.25">
      <c r="B23" s="2959" t="s">
        <v>737</v>
      </c>
      <c r="C23" s="2960"/>
      <c r="D23" s="1689"/>
      <c r="E23" s="803">
        <v>100</v>
      </c>
      <c r="F23" s="803">
        <v>75</v>
      </c>
      <c r="G23" s="2965">
        <v>60</v>
      </c>
      <c r="H23" s="2971"/>
      <c r="I23" s="803">
        <v>50</v>
      </c>
      <c r="J23" s="803">
        <v>40</v>
      </c>
    </row>
    <row r="24" spans="2:13" x14ac:dyDescent="0.25">
      <c r="B24" s="2959" t="s">
        <v>738</v>
      </c>
      <c r="C24" s="2960"/>
      <c r="D24" s="1689"/>
      <c r="E24" s="2959">
        <v>75</v>
      </c>
      <c r="F24" s="2960"/>
      <c r="G24" s="2960"/>
      <c r="H24" s="1689"/>
      <c r="I24" s="881">
        <v>70</v>
      </c>
      <c r="J24" s="883">
        <v>65</v>
      </c>
    </row>
    <row r="25" spans="2:13" x14ac:dyDescent="0.25">
      <c r="B25" s="882"/>
      <c r="C25" s="882"/>
      <c r="D25" s="882"/>
      <c r="E25" s="882"/>
      <c r="F25" s="882"/>
      <c r="G25" s="882"/>
      <c r="H25" s="882"/>
      <c r="I25" s="882"/>
      <c r="J25" s="882"/>
    </row>
    <row r="26" spans="2:13" ht="13" x14ac:dyDescent="0.25">
      <c r="B26" s="2975" t="s">
        <v>740</v>
      </c>
      <c r="C26" s="2975"/>
      <c r="D26" s="2975"/>
      <c r="E26" s="2975"/>
      <c r="F26" s="2975"/>
      <c r="G26" s="2975"/>
      <c r="H26" s="2975"/>
      <c r="I26" s="2975"/>
      <c r="J26" s="2975"/>
    </row>
    <row r="27" spans="2:13" ht="13" x14ac:dyDescent="0.3">
      <c r="B27" s="2959" t="s">
        <v>811</v>
      </c>
      <c r="C27" s="2960"/>
      <c r="D27" s="1689"/>
      <c r="E27" s="802" t="s">
        <v>741</v>
      </c>
      <c r="F27" s="802" t="s">
        <v>742</v>
      </c>
      <c r="G27" s="811" t="s">
        <v>743</v>
      </c>
      <c r="H27" s="802" t="s">
        <v>741</v>
      </c>
      <c r="I27" s="802" t="s">
        <v>742</v>
      </c>
      <c r="J27" s="802" t="s">
        <v>743</v>
      </c>
    </row>
    <row r="28" spans="2:13" x14ac:dyDescent="0.25">
      <c r="B28" s="2959" t="s">
        <v>730</v>
      </c>
      <c r="C28" s="2960"/>
      <c r="D28" s="1689"/>
      <c r="E28" s="2965" t="s">
        <v>744</v>
      </c>
      <c r="F28" s="2966"/>
      <c r="G28" s="2971"/>
      <c r="H28" s="2965" t="s">
        <v>745</v>
      </c>
      <c r="I28" s="2966"/>
      <c r="J28" s="2971"/>
    </row>
    <row r="29" spans="2:13" x14ac:dyDescent="0.25">
      <c r="B29" s="2959" t="s">
        <v>737</v>
      </c>
      <c r="C29" s="2960"/>
      <c r="D29" s="1689"/>
      <c r="E29" s="2965">
        <v>60</v>
      </c>
      <c r="F29" s="2971"/>
      <c r="G29" s="2965">
        <v>75</v>
      </c>
      <c r="H29" s="2966"/>
      <c r="I29" s="2971"/>
      <c r="J29" s="803">
        <v>110</v>
      </c>
    </row>
    <row r="30" spans="2:13" x14ac:dyDescent="0.25">
      <c r="B30" s="2959" t="s">
        <v>738</v>
      </c>
      <c r="C30" s="2960"/>
      <c r="D30" s="1689"/>
      <c r="E30" s="2959">
        <v>75</v>
      </c>
      <c r="F30" s="2960"/>
      <c r="G30" s="2960"/>
      <c r="H30" s="2960"/>
      <c r="I30" s="2960"/>
      <c r="J30" s="1689"/>
    </row>
    <row r="31" spans="2:13" ht="12" customHeight="1" x14ac:dyDescent="0.25">
      <c r="B31" s="2961"/>
      <c r="C31" s="2960"/>
      <c r="D31" s="2960"/>
      <c r="E31" s="2960"/>
      <c r="F31" s="2960"/>
      <c r="G31" s="2960"/>
      <c r="H31" s="2960"/>
      <c r="I31" s="2960"/>
      <c r="J31" s="2961"/>
    </row>
    <row r="32" spans="2:13" ht="13" x14ac:dyDescent="0.25">
      <c r="B32" s="886"/>
      <c r="C32" s="2962" t="s">
        <v>812</v>
      </c>
      <c r="D32" s="2963"/>
      <c r="E32" s="2963"/>
      <c r="F32" s="2963"/>
      <c r="G32" s="2963"/>
      <c r="H32" s="2963"/>
      <c r="I32" s="2964"/>
      <c r="J32" s="887"/>
    </row>
    <row r="33" spans="2:13" ht="13" x14ac:dyDescent="0.3">
      <c r="B33" s="888"/>
      <c r="C33" s="2959" t="s">
        <v>811</v>
      </c>
      <c r="D33" s="2960"/>
      <c r="E33" s="2960"/>
      <c r="F33" s="1689"/>
      <c r="G33" s="802" t="s">
        <v>741</v>
      </c>
      <c r="H33" s="802" t="s">
        <v>742</v>
      </c>
      <c r="I33" s="811" t="s">
        <v>743</v>
      </c>
      <c r="J33" s="889"/>
    </row>
    <row r="34" spans="2:13" x14ac:dyDescent="0.25">
      <c r="B34" s="888"/>
      <c r="C34" s="2959" t="s">
        <v>737</v>
      </c>
      <c r="D34" s="2960"/>
      <c r="E34" s="2960"/>
      <c r="F34" s="1689"/>
      <c r="G34" s="803">
        <v>60</v>
      </c>
      <c r="H34" s="2965">
        <v>75</v>
      </c>
      <c r="I34" s="2966"/>
      <c r="J34" s="890"/>
    </row>
    <row r="35" spans="2:13" x14ac:dyDescent="0.25">
      <c r="B35" s="888"/>
      <c r="C35" s="2959" t="s">
        <v>738</v>
      </c>
      <c r="D35" s="2960"/>
      <c r="E35" s="2960"/>
      <c r="F35" s="1689"/>
      <c r="G35" s="2959">
        <v>75</v>
      </c>
      <c r="H35" s="2960"/>
      <c r="I35" s="2960"/>
      <c r="J35" s="890"/>
    </row>
    <row r="36" spans="2:13" ht="12" customHeight="1" x14ac:dyDescent="0.25">
      <c r="B36" s="2967"/>
      <c r="C36" s="2960"/>
      <c r="D36" s="2960"/>
      <c r="E36" s="2960"/>
      <c r="F36" s="2960"/>
      <c r="G36" s="2960"/>
      <c r="H36" s="2960"/>
      <c r="I36" s="2960"/>
      <c r="J36" s="2967"/>
    </row>
    <row r="37" spans="2:13" s="804" customFormat="1" ht="15.75" customHeight="1" x14ac:dyDescent="0.25">
      <c r="B37" s="1827" t="s">
        <v>88</v>
      </c>
      <c r="C37" s="1827"/>
      <c r="D37" s="1827"/>
      <c r="E37" s="1827"/>
      <c r="F37" s="1827"/>
      <c r="G37" s="1827"/>
      <c r="H37" s="1827"/>
      <c r="I37" s="1827"/>
      <c r="J37" s="1827"/>
    </row>
    <row r="38" spans="2:13" s="812" customFormat="1" ht="30.75" customHeight="1" x14ac:dyDescent="0.3">
      <c r="B38" s="2968"/>
      <c r="C38" s="2969"/>
      <c r="D38" s="2969"/>
      <c r="E38" s="2969"/>
      <c r="F38" s="2969"/>
      <c r="G38" s="2969"/>
      <c r="H38" s="2969"/>
      <c r="I38" s="2969"/>
      <c r="J38" s="2970"/>
      <c r="K38" s="188"/>
    </row>
    <row r="39" spans="2:13" s="812" customFormat="1" ht="30.75" customHeight="1" x14ac:dyDescent="0.3">
      <c r="B39" s="2956"/>
      <c r="C39" s="2957"/>
      <c r="D39" s="2957"/>
      <c r="E39" s="2957"/>
      <c r="F39" s="2957"/>
      <c r="G39" s="2957"/>
      <c r="H39" s="2957"/>
      <c r="I39" s="2957"/>
      <c r="J39" s="2958"/>
      <c r="K39" s="188"/>
    </row>
    <row r="40" spans="2:13" s="812" customFormat="1" ht="8.25" customHeight="1" x14ac:dyDescent="0.3">
      <c r="B40" s="2955"/>
      <c r="C40" s="2955"/>
      <c r="D40" s="2955"/>
      <c r="E40" s="2955"/>
      <c r="F40" s="2955"/>
      <c r="G40" s="2955"/>
      <c r="H40" s="2955"/>
      <c r="I40" s="2955"/>
      <c r="J40" s="2955"/>
    </row>
    <row r="41" spans="2:13" s="812" customFormat="1" ht="15" customHeight="1" x14ac:dyDescent="0.3">
      <c r="B41" s="1738" t="s">
        <v>89</v>
      </c>
      <c r="C41" s="1739"/>
      <c r="D41" s="1740"/>
      <c r="E41" s="1738" t="s">
        <v>90</v>
      </c>
      <c r="F41" s="1739"/>
      <c r="G41" s="1740"/>
      <c r="H41" s="1738" t="s">
        <v>91</v>
      </c>
      <c r="I41" s="1739"/>
      <c r="J41" s="1740"/>
      <c r="K41" s="188"/>
      <c r="L41" s="188"/>
      <c r="M41" s="188"/>
    </row>
    <row r="42" spans="2:13" s="812" customFormat="1" ht="43.5" customHeight="1" x14ac:dyDescent="0.3">
      <c r="B42" s="97" t="s">
        <v>92</v>
      </c>
      <c r="C42" s="1834"/>
      <c r="D42" s="1835"/>
      <c r="E42" s="97" t="s">
        <v>92</v>
      </c>
      <c r="F42" s="1834"/>
      <c r="G42" s="1835"/>
      <c r="H42" s="97" t="s">
        <v>92</v>
      </c>
      <c r="I42" s="1834"/>
      <c r="J42" s="1835"/>
      <c r="K42" s="813"/>
      <c r="L42" s="813"/>
      <c r="M42" s="813"/>
    </row>
    <row r="43" spans="2:13" s="812" customFormat="1" ht="17.25" customHeight="1" x14ac:dyDescent="0.3">
      <c r="B43" s="97" t="s">
        <v>93</v>
      </c>
      <c r="C43" s="1834"/>
      <c r="D43" s="1835"/>
      <c r="E43" s="97" t="s">
        <v>93</v>
      </c>
      <c r="F43" s="1834"/>
      <c r="G43" s="1835"/>
      <c r="H43" s="805" t="s">
        <v>746</v>
      </c>
      <c r="I43" s="806"/>
      <c r="J43" s="807"/>
      <c r="K43" s="188"/>
      <c r="L43" s="188"/>
      <c r="M43" s="188"/>
    </row>
    <row r="44" spans="2:13" s="815" customFormat="1" ht="13.5" customHeight="1" x14ac:dyDescent="0.2">
      <c r="B44" s="574" t="s">
        <v>292</v>
      </c>
      <c r="C44" s="2953"/>
      <c r="D44" s="2954"/>
      <c r="E44" s="131" t="s">
        <v>292</v>
      </c>
      <c r="F44" s="2953"/>
      <c r="G44" s="2954"/>
      <c r="H44" s="808" t="s">
        <v>813</v>
      </c>
      <c r="I44" s="809"/>
      <c r="J44" s="810"/>
      <c r="K44" s="814"/>
      <c r="L44" s="814"/>
      <c r="M44" s="814"/>
    </row>
    <row r="45" spans="2:13" ht="7.5" customHeight="1" x14ac:dyDescent="0.25"/>
  </sheetData>
  <mergeCells count="60">
    <mergeCell ref="B5:J5"/>
    <mergeCell ref="B2:B4"/>
    <mergeCell ref="C2:J2"/>
    <mergeCell ref="C3:F3"/>
    <mergeCell ref="G3:J3"/>
    <mergeCell ref="C4:J4"/>
    <mergeCell ref="C6:F6"/>
    <mergeCell ref="G6:H6"/>
    <mergeCell ref="I6:J6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B27:D27"/>
    <mergeCell ref="B10:K10"/>
    <mergeCell ref="B11:F11"/>
    <mergeCell ref="H19:I19"/>
    <mergeCell ref="B20:J20"/>
    <mergeCell ref="B21:J21"/>
    <mergeCell ref="B22:D22"/>
    <mergeCell ref="B23:D23"/>
    <mergeCell ref="G23:H23"/>
    <mergeCell ref="B24:D24"/>
    <mergeCell ref="E24:H24"/>
    <mergeCell ref="B26:J26"/>
    <mergeCell ref="B28:D28"/>
    <mergeCell ref="E28:G28"/>
    <mergeCell ref="H28:J28"/>
    <mergeCell ref="B29:D29"/>
    <mergeCell ref="E29:F29"/>
    <mergeCell ref="G29:I29"/>
    <mergeCell ref="B39:J39"/>
    <mergeCell ref="B30:D30"/>
    <mergeCell ref="E30:J30"/>
    <mergeCell ref="B31:J31"/>
    <mergeCell ref="C32:I32"/>
    <mergeCell ref="C33:F33"/>
    <mergeCell ref="C34:F34"/>
    <mergeCell ref="H34:I34"/>
    <mergeCell ref="C35:F35"/>
    <mergeCell ref="G35:I35"/>
    <mergeCell ref="B36:J36"/>
    <mergeCell ref="B37:J37"/>
    <mergeCell ref="B38:J38"/>
    <mergeCell ref="C43:D43"/>
    <mergeCell ref="F43:G43"/>
    <mergeCell ref="C44:D44"/>
    <mergeCell ref="F44:G44"/>
    <mergeCell ref="B40:J40"/>
    <mergeCell ref="B41:D41"/>
    <mergeCell ref="E41:G41"/>
    <mergeCell ref="H41:J41"/>
    <mergeCell ref="C42:D42"/>
    <mergeCell ref="F42:G42"/>
    <mergeCell ref="I42:J42"/>
  </mergeCells>
  <printOptions horizontalCentered="1"/>
  <pageMargins left="0.78740157480314965" right="0.78740157480314965" top="0.39370078740157483" bottom="0.39370078740157483" header="0" footer="0.39370078740157483"/>
  <pageSetup scale="90" orientation="portrait" r:id="rId1"/>
  <headerFooter alignWithMargins="0">
    <oddFooter>&amp;L&amp;8Cra. 30 N° 25-90 Piso 16 - CP: 1113111            
Tel. 7470909 -  Info: Línea 195       
www.umv.gov.co     &amp;R&amp;G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B1:IV29"/>
  <sheetViews>
    <sheetView view="pageBreakPreview" zoomScaleNormal="75" zoomScaleSheetLayoutView="100" workbookViewId="0">
      <selection activeCell="A14" sqref="A14:I14"/>
    </sheetView>
  </sheetViews>
  <sheetFormatPr baseColWidth="10" defaultColWidth="7.26953125" defaultRowHeight="25" customHeight="1" x14ac:dyDescent="0.25"/>
  <cols>
    <col min="1" max="1" width="1.453125" style="45" customWidth="1"/>
    <col min="2" max="2" width="12.81640625" style="45" customWidth="1"/>
    <col min="3" max="3" width="11.81640625" style="45" customWidth="1"/>
    <col min="4" max="4" width="16.7265625" style="45" customWidth="1"/>
    <col min="5" max="5" width="1.54296875" style="45" customWidth="1"/>
    <col min="6" max="6" width="12.7265625" style="45" customWidth="1"/>
    <col min="7" max="7" width="10.7265625" style="45" customWidth="1"/>
    <col min="8" max="8" width="16.81640625" style="45" customWidth="1"/>
    <col min="9" max="9" width="1.453125" style="45" customWidth="1"/>
    <col min="10" max="256" width="7.26953125" style="45"/>
    <col min="257" max="257" width="1.453125" style="45" customWidth="1"/>
    <col min="258" max="258" width="12.81640625" style="45" customWidth="1"/>
    <col min="259" max="259" width="11.81640625" style="45" customWidth="1"/>
    <col min="260" max="260" width="16.7265625" style="45" customWidth="1"/>
    <col min="261" max="261" width="1.54296875" style="45" customWidth="1"/>
    <col min="262" max="262" width="12.7265625" style="45" customWidth="1"/>
    <col min="263" max="263" width="10.7265625" style="45" customWidth="1"/>
    <col min="264" max="264" width="16.81640625" style="45" customWidth="1"/>
    <col min="265" max="265" width="1.453125" style="45" customWidth="1"/>
    <col min="266" max="512" width="7.26953125" style="45"/>
    <col min="513" max="513" width="1.453125" style="45" customWidth="1"/>
    <col min="514" max="514" width="12.81640625" style="45" customWidth="1"/>
    <col min="515" max="515" width="11.81640625" style="45" customWidth="1"/>
    <col min="516" max="516" width="16.7265625" style="45" customWidth="1"/>
    <col min="517" max="517" width="1.54296875" style="45" customWidth="1"/>
    <col min="518" max="518" width="12.7265625" style="45" customWidth="1"/>
    <col min="519" max="519" width="10.7265625" style="45" customWidth="1"/>
    <col min="520" max="520" width="16.81640625" style="45" customWidth="1"/>
    <col min="521" max="521" width="1.453125" style="45" customWidth="1"/>
    <col min="522" max="768" width="7.26953125" style="45"/>
    <col min="769" max="769" width="1.453125" style="45" customWidth="1"/>
    <col min="770" max="770" width="12.81640625" style="45" customWidth="1"/>
    <col min="771" max="771" width="11.81640625" style="45" customWidth="1"/>
    <col min="772" max="772" width="16.7265625" style="45" customWidth="1"/>
    <col min="773" max="773" width="1.54296875" style="45" customWidth="1"/>
    <col min="774" max="774" width="12.7265625" style="45" customWidth="1"/>
    <col min="775" max="775" width="10.7265625" style="45" customWidth="1"/>
    <col min="776" max="776" width="16.81640625" style="45" customWidth="1"/>
    <col min="777" max="777" width="1.453125" style="45" customWidth="1"/>
    <col min="778" max="1024" width="7.26953125" style="45"/>
    <col min="1025" max="1025" width="1.453125" style="45" customWidth="1"/>
    <col min="1026" max="1026" width="12.81640625" style="45" customWidth="1"/>
    <col min="1027" max="1027" width="11.81640625" style="45" customWidth="1"/>
    <col min="1028" max="1028" width="16.7265625" style="45" customWidth="1"/>
    <col min="1029" max="1029" width="1.54296875" style="45" customWidth="1"/>
    <col min="1030" max="1030" width="12.7265625" style="45" customWidth="1"/>
    <col min="1031" max="1031" width="10.7265625" style="45" customWidth="1"/>
    <col min="1032" max="1032" width="16.81640625" style="45" customWidth="1"/>
    <col min="1033" max="1033" width="1.453125" style="45" customWidth="1"/>
    <col min="1034" max="1280" width="7.26953125" style="45"/>
    <col min="1281" max="1281" width="1.453125" style="45" customWidth="1"/>
    <col min="1282" max="1282" width="12.81640625" style="45" customWidth="1"/>
    <col min="1283" max="1283" width="11.81640625" style="45" customWidth="1"/>
    <col min="1284" max="1284" width="16.7265625" style="45" customWidth="1"/>
    <col min="1285" max="1285" width="1.54296875" style="45" customWidth="1"/>
    <col min="1286" max="1286" width="12.7265625" style="45" customWidth="1"/>
    <col min="1287" max="1287" width="10.7265625" style="45" customWidth="1"/>
    <col min="1288" max="1288" width="16.81640625" style="45" customWidth="1"/>
    <col min="1289" max="1289" width="1.453125" style="45" customWidth="1"/>
    <col min="1290" max="1536" width="7.26953125" style="45"/>
    <col min="1537" max="1537" width="1.453125" style="45" customWidth="1"/>
    <col min="1538" max="1538" width="12.81640625" style="45" customWidth="1"/>
    <col min="1539" max="1539" width="11.81640625" style="45" customWidth="1"/>
    <col min="1540" max="1540" width="16.7265625" style="45" customWidth="1"/>
    <col min="1541" max="1541" width="1.54296875" style="45" customWidth="1"/>
    <col min="1542" max="1542" width="12.7265625" style="45" customWidth="1"/>
    <col min="1543" max="1543" width="10.7265625" style="45" customWidth="1"/>
    <col min="1544" max="1544" width="16.81640625" style="45" customWidth="1"/>
    <col min="1545" max="1545" width="1.453125" style="45" customWidth="1"/>
    <col min="1546" max="1792" width="7.26953125" style="45"/>
    <col min="1793" max="1793" width="1.453125" style="45" customWidth="1"/>
    <col min="1794" max="1794" width="12.81640625" style="45" customWidth="1"/>
    <col min="1795" max="1795" width="11.81640625" style="45" customWidth="1"/>
    <col min="1796" max="1796" width="16.7265625" style="45" customWidth="1"/>
    <col min="1797" max="1797" width="1.54296875" style="45" customWidth="1"/>
    <col min="1798" max="1798" width="12.7265625" style="45" customWidth="1"/>
    <col min="1799" max="1799" width="10.7265625" style="45" customWidth="1"/>
    <col min="1800" max="1800" width="16.81640625" style="45" customWidth="1"/>
    <col min="1801" max="1801" width="1.453125" style="45" customWidth="1"/>
    <col min="1802" max="2048" width="7.26953125" style="45"/>
    <col min="2049" max="2049" width="1.453125" style="45" customWidth="1"/>
    <col min="2050" max="2050" width="12.81640625" style="45" customWidth="1"/>
    <col min="2051" max="2051" width="11.81640625" style="45" customWidth="1"/>
    <col min="2052" max="2052" width="16.7265625" style="45" customWidth="1"/>
    <col min="2053" max="2053" width="1.54296875" style="45" customWidth="1"/>
    <col min="2054" max="2054" width="12.7265625" style="45" customWidth="1"/>
    <col min="2055" max="2055" width="10.7265625" style="45" customWidth="1"/>
    <col min="2056" max="2056" width="16.81640625" style="45" customWidth="1"/>
    <col min="2057" max="2057" width="1.453125" style="45" customWidth="1"/>
    <col min="2058" max="2304" width="7.26953125" style="45"/>
    <col min="2305" max="2305" width="1.453125" style="45" customWidth="1"/>
    <col min="2306" max="2306" width="12.81640625" style="45" customWidth="1"/>
    <col min="2307" max="2307" width="11.81640625" style="45" customWidth="1"/>
    <col min="2308" max="2308" width="16.7265625" style="45" customWidth="1"/>
    <col min="2309" max="2309" width="1.54296875" style="45" customWidth="1"/>
    <col min="2310" max="2310" width="12.7265625" style="45" customWidth="1"/>
    <col min="2311" max="2311" width="10.7265625" style="45" customWidth="1"/>
    <col min="2312" max="2312" width="16.81640625" style="45" customWidth="1"/>
    <col min="2313" max="2313" width="1.453125" style="45" customWidth="1"/>
    <col min="2314" max="2560" width="7.26953125" style="45"/>
    <col min="2561" max="2561" width="1.453125" style="45" customWidth="1"/>
    <col min="2562" max="2562" width="12.81640625" style="45" customWidth="1"/>
    <col min="2563" max="2563" width="11.81640625" style="45" customWidth="1"/>
    <col min="2564" max="2564" width="16.7265625" style="45" customWidth="1"/>
    <col min="2565" max="2565" width="1.54296875" style="45" customWidth="1"/>
    <col min="2566" max="2566" width="12.7265625" style="45" customWidth="1"/>
    <col min="2567" max="2567" width="10.7265625" style="45" customWidth="1"/>
    <col min="2568" max="2568" width="16.81640625" style="45" customWidth="1"/>
    <col min="2569" max="2569" width="1.453125" style="45" customWidth="1"/>
    <col min="2570" max="2816" width="7.26953125" style="45"/>
    <col min="2817" max="2817" width="1.453125" style="45" customWidth="1"/>
    <col min="2818" max="2818" width="12.81640625" style="45" customWidth="1"/>
    <col min="2819" max="2819" width="11.81640625" style="45" customWidth="1"/>
    <col min="2820" max="2820" width="16.7265625" style="45" customWidth="1"/>
    <col min="2821" max="2821" width="1.54296875" style="45" customWidth="1"/>
    <col min="2822" max="2822" width="12.7265625" style="45" customWidth="1"/>
    <col min="2823" max="2823" width="10.7265625" style="45" customWidth="1"/>
    <col min="2824" max="2824" width="16.81640625" style="45" customWidth="1"/>
    <col min="2825" max="2825" width="1.453125" style="45" customWidth="1"/>
    <col min="2826" max="3072" width="7.26953125" style="45"/>
    <col min="3073" max="3073" width="1.453125" style="45" customWidth="1"/>
    <col min="3074" max="3074" width="12.81640625" style="45" customWidth="1"/>
    <col min="3075" max="3075" width="11.81640625" style="45" customWidth="1"/>
    <col min="3076" max="3076" width="16.7265625" style="45" customWidth="1"/>
    <col min="3077" max="3077" width="1.54296875" style="45" customWidth="1"/>
    <col min="3078" max="3078" width="12.7265625" style="45" customWidth="1"/>
    <col min="3079" max="3079" width="10.7265625" style="45" customWidth="1"/>
    <col min="3080" max="3080" width="16.81640625" style="45" customWidth="1"/>
    <col min="3081" max="3081" width="1.453125" style="45" customWidth="1"/>
    <col min="3082" max="3328" width="7.26953125" style="45"/>
    <col min="3329" max="3329" width="1.453125" style="45" customWidth="1"/>
    <col min="3330" max="3330" width="12.81640625" style="45" customWidth="1"/>
    <col min="3331" max="3331" width="11.81640625" style="45" customWidth="1"/>
    <col min="3332" max="3332" width="16.7265625" style="45" customWidth="1"/>
    <col min="3333" max="3333" width="1.54296875" style="45" customWidth="1"/>
    <col min="3334" max="3334" width="12.7265625" style="45" customWidth="1"/>
    <col min="3335" max="3335" width="10.7265625" style="45" customWidth="1"/>
    <col min="3336" max="3336" width="16.81640625" style="45" customWidth="1"/>
    <col min="3337" max="3337" width="1.453125" style="45" customWidth="1"/>
    <col min="3338" max="3584" width="7.26953125" style="45"/>
    <col min="3585" max="3585" width="1.453125" style="45" customWidth="1"/>
    <col min="3586" max="3586" width="12.81640625" style="45" customWidth="1"/>
    <col min="3587" max="3587" width="11.81640625" style="45" customWidth="1"/>
    <col min="3588" max="3588" width="16.7265625" style="45" customWidth="1"/>
    <col min="3589" max="3589" width="1.54296875" style="45" customWidth="1"/>
    <col min="3590" max="3590" width="12.7265625" style="45" customWidth="1"/>
    <col min="3591" max="3591" width="10.7265625" style="45" customWidth="1"/>
    <col min="3592" max="3592" width="16.81640625" style="45" customWidth="1"/>
    <col min="3593" max="3593" width="1.453125" style="45" customWidth="1"/>
    <col min="3594" max="3840" width="7.26953125" style="45"/>
    <col min="3841" max="3841" width="1.453125" style="45" customWidth="1"/>
    <col min="3842" max="3842" width="12.81640625" style="45" customWidth="1"/>
    <col min="3843" max="3843" width="11.81640625" style="45" customWidth="1"/>
    <col min="3844" max="3844" width="16.7265625" style="45" customWidth="1"/>
    <col min="3845" max="3845" width="1.54296875" style="45" customWidth="1"/>
    <col min="3846" max="3846" width="12.7265625" style="45" customWidth="1"/>
    <col min="3847" max="3847" width="10.7265625" style="45" customWidth="1"/>
    <col min="3848" max="3848" width="16.81640625" style="45" customWidth="1"/>
    <col min="3849" max="3849" width="1.453125" style="45" customWidth="1"/>
    <col min="3850" max="4096" width="7.26953125" style="45"/>
    <col min="4097" max="4097" width="1.453125" style="45" customWidth="1"/>
    <col min="4098" max="4098" width="12.81640625" style="45" customWidth="1"/>
    <col min="4099" max="4099" width="11.81640625" style="45" customWidth="1"/>
    <col min="4100" max="4100" width="16.7265625" style="45" customWidth="1"/>
    <col min="4101" max="4101" width="1.54296875" style="45" customWidth="1"/>
    <col min="4102" max="4102" width="12.7265625" style="45" customWidth="1"/>
    <col min="4103" max="4103" width="10.7265625" style="45" customWidth="1"/>
    <col min="4104" max="4104" width="16.81640625" style="45" customWidth="1"/>
    <col min="4105" max="4105" width="1.453125" style="45" customWidth="1"/>
    <col min="4106" max="4352" width="7.26953125" style="45"/>
    <col min="4353" max="4353" width="1.453125" style="45" customWidth="1"/>
    <col min="4354" max="4354" width="12.81640625" style="45" customWidth="1"/>
    <col min="4355" max="4355" width="11.81640625" style="45" customWidth="1"/>
    <col min="4356" max="4356" width="16.7265625" style="45" customWidth="1"/>
    <col min="4357" max="4357" width="1.54296875" style="45" customWidth="1"/>
    <col min="4358" max="4358" width="12.7265625" style="45" customWidth="1"/>
    <col min="4359" max="4359" width="10.7265625" style="45" customWidth="1"/>
    <col min="4360" max="4360" width="16.81640625" style="45" customWidth="1"/>
    <col min="4361" max="4361" width="1.453125" style="45" customWidth="1"/>
    <col min="4362" max="4608" width="7.26953125" style="45"/>
    <col min="4609" max="4609" width="1.453125" style="45" customWidth="1"/>
    <col min="4610" max="4610" width="12.81640625" style="45" customWidth="1"/>
    <col min="4611" max="4611" width="11.81640625" style="45" customWidth="1"/>
    <col min="4612" max="4612" width="16.7265625" style="45" customWidth="1"/>
    <col min="4613" max="4613" width="1.54296875" style="45" customWidth="1"/>
    <col min="4614" max="4614" width="12.7265625" style="45" customWidth="1"/>
    <col min="4615" max="4615" width="10.7265625" style="45" customWidth="1"/>
    <col min="4616" max="4616" width="16.81640625" style="45" customWidth="1"/>
    <col min="4617" max="4617" width="1.453125" style="45" customWidth="1"/>
    <col min="4618" max="4864" width="7.26953125" style="45"/>
    <col min="4865" max="4865" width="1.453125" style="45" customWidth="1"/>
    <col min="4866" max="4866" width="12.81640625" style="45" customWidth="1"/>
    <col min="4867" max="4867" width="11.81640625" style="45" customWidth="1"/>
    <col min="4868" max="4868" width="16.7265625" style="45" customWidth="1"/>
    <col min="4869" max="4869" width="1.54296875" style="45" customWidth="1"/>
    <col min="4870" max="4870" width="12.7265625" style="45" customWidth="1"/>
    <col min="4871" max="4871" width="10.7265625" style="45" customWidth="1"/>
    <col min="4872" max="4872" width="16.81640625" style="45" customWidth="1"/>
    <col min="4873" max="4873" width="1.453125" style="45" customWidth="1"/>
    <col min="4874" max="5120" width="7.26953125" style="45"/>
    <col min="5121" max="5121" width="1.453125" style="45" customWidth="1"/>
    <col min="5122" max="5122" width="12.81640625" style="45" customWidth="1"/>
    <col min="5123" max="5123" width="11.81640625" style="45" customWidth="1"/>
    <col min="5124" max="5124" width="16.7265625" style="45" customWidth="1"/>
    <col min="5125" max="5125" width="1.54296875" style="45" customWidth="1"/>
    <col min="5126" max="5126" width="12.7265625" style="45" customWidth="1"/>
    <col min="5127" max="5127" width="10.7265625" style="45" customWidth="1"/>
    <col min="5128" max="5128" width="16.81640625" style="45" customWidth="1"/>
    <col min="5129" max="5129" width="1.453125" style="45" customWidth="1"/>
    <col min="5130" max="5376" width="7.26953125" style="45"/>
    <col min="5377" max="5377" width="1.453125" style="45" customWidth="1"/>
    <col min="5378" max="5378" width="12.81640625" style="45" customWidth="1"/>
    <col min="5379" max="5379" width="11.81640625" style="45" customWidth="1"/>
    <col min="5380" max="5380" width="16.7265625" style="45" customWidth="1"/>
    <col min="5381" max="5381" width="1.54296875" style="45" customWidth="1"/>
    <col min="5382" max="5382" width="12.7265625" style="45" customWidth="1"/>
    <col min="5383" max="5383" width="10.7265625" style="45" customWidth="1"/>
    <col min="5384" max="5384" width="16.81640625" style="45" customWidth="1"/>
    <col min="5385" max="5385" width="1.453125" style="45" customWidth="1"/>
    <col min="5386" max="5632" width="7.26953125" style="45"/>
    <col min="5633" max="5633" width="1.453125" style="45" customWidth="1"/>
    <col min="5634" max="5634" width="12.81640625" style="45" customWidth="1"/>
    <col min="5635" max="5635" width="11.81640625" style="45" customWidth="1"/>
    <col min="5636" max="5636" width="16.7265625" style="45" customWidth="1"/>
    <col min="5637" max="5637" width="1.54296875" style="45" customWidth="1"/>
    <col min="5638" max="5638" width="12.7265625" style="45" customWidth="1"/>
    <col min="5639" max="5639" width="10.7265625" style="45" customWidth="1"/>
    <col min="5640" max="5640" width="16.81640625" style="45" customWidth="1"/>
    <col min="5641" max="5641" width="1.453125" style="45" customWidth="1"/>
    <col min="5642" max="5888" width="7.26953125" style="45"/>
    <col min="5889" max="5889" width="1.453125" style="45" customWidth="1"/>
    <col min="5890" max="5890" width="12.81640625" style="45" customWidth="1"/>
    <col min="5891" max="5891" width="11.81640625" style="45" customWidth="1"/>
    <col min="5892" max="5892" width="16.7265625" style="45" customWidth="1"/>
    <col min="5893" max="5893" width="1.54296875" style="45" customWidth="1"/>
    <col min="5894" max="5894" width="12.7265625" style="45" customWidth="1"/>
    <col min="5895" max="5895" width="10.7265625" style="45" customWidth="1"/>
    <col min="5896" max="5896" width="16.81640625" style="45" customWidth="1"/>
    <col min="5897" max="5897" width="1.453125" style="45" customWidth="1"/>
    <col min="5898" max="6144" width="7.26953125" style="45"/>
    <col min="6145" max="6145" width="1.453125" style="45" customWidth="1"/>
    <col min="6146" max="6146" width="12.81640625" style="45" customWidth="1"/>
    <col min="6147" max="6147" width="11.81640625" style="45" customWidth="1"/>
    <col min="6148" max="6148" width="16.7265625" style="45" customWidth="1"/>
    <col min="6149" max="6149" width="1.54296875" style="45" customWidth="1"/>
    <col min="6150" max="6150" width="12.7265625" style="45" customWidth="1"/>
    <col min="6151" max="6151" width="10.7265625" style="45" customWidth="1"/>
    <col min="6152" max="6152" width="16.81640625" style="45" customWidth="1"/>
    <col min="6153" max="6153" width="1.453125" style="45" customWidth="1"/>
    <col min="6154" max="6400" width="7.26953125" style="45"/>
    <col min="6401" max="6401" width="1.453125" style="45" customWidth="1"/>
    <col min="6402" max="6402" width="12.81640625" style="45" customWidth="1"/>
    <col min="6403" max="6403" width="11.81640625" style="45" customWidth="1"/>
    <col min="6404" max="6404" width="16.7265625" style="45" customWidth="1"/>
    <col min="6405" max="6405" width="1.54296875" style="45" customWidth="1"/>
    <col min="6406" max="6406" width="12.7265625" style="45" customWidth="1"/>
    <col min="6407" max="6407" width="10.7265625" style="45" customWidth="1"/>
    <col min="6408" max="6408" width="16.81640625" style="45" customWidth="1"/>
    <col min="6409" max="6409" width="1.453125" style="45" customWidth="1"/>
    <col min="6410" max="6656" width="7.26953125" style="45"/>
    <col min="6657" max="6657" width="1.453125" style="45" customWidth="1"/>
    <col min="6658" max="6658" width="12.81640625" style="45" customWidth="1"/>
    <col min="6659" max="6659" width="11.81640625" style="45" customWidth="1"/>
    <col min="6660" max="6660" width="16.7265625" style="45" customWidth="1"/>
    <col min="6661" max="6661" width="1.54296875" style="45" customWidth="1"/>
    <col min="6662" max="6662" width="12.7265625" style="45" customWidth="1"/>
    <col min="6663" max="6663" width="10.7265625" style="45" customWidth="1"/>
    <col min="6664" max="6664" width="16.81640625" style="45" customWidth="1"/>
    <col min="6665" max="6665" width="1.453125" style="45" customWidth="1"/>
    <col min="6666" max="6912" width="7.26953125" style="45"/>
    <col min="6913" max="6913" width="1.453125" style="45" customWidth="1"/>
    <col min="6914" max="6914" width="12.81640625" style="45" customWidth="1"/>
    <col min="6915" max="6915" width="11.81640625" style="45" customWidth="1"/>
    <col min="6916" max="6916" width="16.7265625" style="45" customWidth="1"/>
    <col min="6917" max="6917" width="1.54296875" style="45" customWidth="1"/>
    <col min="6918" max="6918" width="12.7265625" style="45" customWidth="1"/>
    <col min="6919" max="6919" width="10.7265625" style="45" customWidth="1"/>
    <col min="6920" max="6920" width="16.81640625" style="45" customWidth="1"/>
    <col min="6921" max="6921" width="1.453125" style="45" customWidth="1"/>
    <col min="6922" max="7168" width="7.26953125" style="45"/>
    <col min="7169" max="7169" width="1.453125" style="45" customWidth="1"/>
    <col min="7170" max="7170" width="12.81640625" style="45" customWidth="1"/>
    <col min="7171" max="7171" width="11.81640625" style="45" customWidth="1"/>
    <col min="7172" max="7172" width="16.7265625" style="45" customWidth="1"/>
    <col min="7173" max="7173" width="1.54296875" style="45" customWidth="1"/>
    <col min="7174" max="7174" width="12.7265625" style="45" customWidth="1"/>
    <col min="7175" max="7175" width="10.7265625" style="45" customWidth="1"/>
    <col min="7176" max="7176" width="16.81640625" style="45" customWidth="1"/>
    <col min="7177" max="7177" width="1.453125" style="45" customWidth="1"/>
    <col min="7178" max="7424" width="7.26953125" style="45"/>
    <col min="7425" max="7425" width="1.453125" style="45" customWidth="1"/>
    <col min="7426" max="7426" width="12.81640625" style="45" customWidth="1"/>
    <col min="7427" max="7427" width="11.81640625" style="45" customWidth="1"/>
    <col min="7428" max="7428" width="16.7265625" style="45" customWidth="1"/>
    <col min="7429" max="7429" width="1.54296875" style="45" customWidth="1"/>
    <col min="7430" max="7430" width="12.7265625" style="45" customWidth="1"/>
    <col min="7431" max="7431" width="10.7265625" style="45" customWidth="1"/>
    <col min="7432" max="7432" width="16.81640625" style="45" customWidth="1"/>
    <col min="7433" max="7433" width="1.453125" style="45" customWidth="1"/>
    <col min="7434" max="7680" width="7.26953125" style="45"/>
    <col min="7681" max="7681" width="1.453125" style="45" customWidth="1"/>
    <col min="7682" max="7682" width="12.81640625" style="45" customWidth="1"/>
    <col min="7683" max="7683" width="11.81640625" style="45" customWidth="1"/>
    <col min="7684" max="7684" width="16.7265625" style="45" customWidth="1"/>
    <col min="7685" max="7685" width="1.54296875" style="45" customWidth="1"/>
    <col min="7686" max="7686" width="12.7265625" style="45" customWidth="1"/>
    <col min="7687" max="7687" width="10.7265625" style="45" customWidth="1"/>
    <col min="7688" max="7688" width="16.81640625" style="45" customWidth="1"/>
    <col min="7689" max="7689" width="1.453125" style="45" customWidth="1"/>
    <col min="7690" max="7936" width="7.26953125" style="45"/>
    <col min="7937" max="7937" width="1.453125" style="45" customWidth="1"/>
    <col min="7938" max="7938" width="12.81640625" style="45" customWidth="1"/>
    <col min="7939" max="7939" width="11.81640625" style="45" customWidth="1"/>
    <col min="7940" max="7940" width="16.7265625" style="45" customWidth="1"/>
    <col min="7941" max="7941" width="1.54296875" style="45" customWidth="1"/>
    <col min="7942" max="7942" width="12.7265625" style="45" customWidth="1"/>
    <col min="7943" max="7943" width="10.7265625" style="45" customWidth="1"/>
    <col min="7944" max="7944" width="16.81640625" style="45" customWidth="1"/>
    <col min="7945" max="7945" width="1.453125" style="45" customWidth="1"/>
    <col min="7946" max="8192" width="7.26953125" style="45"/>
    <col min="8193" max="8193" width="1.453125" style="45" customWidth="1"/>
    <col min="8194" max="8194" width="12.81640625" style="45" customWidth="1"/>
    <col min="8195" max="8195" width="11.81640625" style="45" customWidth="1"/>
    <col min="8196" max="8196" width="16.7265625" style="45" customWidth="1"/>
    <col min="8197" max="8197" width="1.54296875" style="45" customWidth="1"/>
    <col min="8198" max="8198" width="12.7265625" style="45" customWidth="1"/>
    <col min="8199" max="8199" width="10.7265625" style="45" customWidth="1"/>
    <col min="8200" max="8200" width="16.81640625" style="45" customWidth="1"/>
    <col min="8201" max="8201" width="1.453125" style="45" customWidth="1"/>
    <col min="8202" max="8448" width="7.26953125" style="45"/>
    <col min="8449" max="8449" width="1.453125" style="45" customWidth="1"/>
    <col min="8450" max="8450" width="12.81640625" style="45" customWidth="1"/>
    <col min="8451" max="8451" width="11.81640625" style="45" customWidth="1"/>
    <col min="8452" max="8452" width="16.7265625" style="45" customWidth="1"/>
    <col min="8453" max="8453" width="1.54296875" style="45" customWidth="1"/>
    <col min="8454" max="8454" width="12.7265625" style="45" customWidth="1"/>
    <col min="8455" max="8455" width="10.7265625" style="45" customWidth="1"/>
    <col min="8456" max="8456" width="16.81640625" style="45" customWidth="1"/>
    <col min="8457" max="8457" width="1.453125" style="45" customWidth="1"/>
    <col min="8458" max="8704" width="7.26953125" style="45"/>
    <col min="8705" max="8705" width="1.453125" style="45" customWidth="1"/>
    <col min="8706" max="8706" width="12.81640625" style="45" customWidth="1"/>
    <col min="8707" max="8707" width="11.81640625" style="45" customWidth="1"/>
    <col min="8708" max="8708" width="16.7265625" style="45" customWidth="1"/>
    <col min="8709" max="8709" width="1.54296875" style="45" customWidth="1"/>
    <col min="8710" max="8710" width="12.7265625" style="45" customWidth="1"/>
    <col min="8711" max="8711" width="10.7265625" style="45" customWidth="1"/>
    <col min="8712" max="8712" width="16.81640625" style="45" customWidth="1"/>
    <col min="8713" max="8713" width="1.453125" style="45" customWidth="1"/>
    <col min="8714" max="8960" width="7.26953125" style="45"/>
    <col min="8961" max="8961" width="1.453125" style="45" customWidth="1"/>
    <col min="8962" max="8962" width="12.81640625" style="45" customWidth="1"/>
    <col min="8963" max="8963" width="11.81640625" style="45" customWidth="1"/>
    <col min="8964" max="8964" width="16.7265625" style="45" customWidth="1"/>
    <col min="8965" max="8965" width="1.54296875" style="45" customWidth="1"/>
    <col min="8966" max="8966" width="12.7265625" style="45" customWidth="1"/>
    <col min="8967" max="8967" width="10.7265625" style="45" customWidth="1"/>
    <col min="8968" max="8968" width="16.81640625" style="45" customWidth="1"/>
    <col min="8969" max="8969" width="1.453125" style="45" customWidth="1"/>
    <col min="8970" max="9216" width="7.26953125" style="45"/>
    <col min="9217" max="9217" width="1.453125" style="45" customWidth="1"/>
    <col min="9218" max="9218" width="12.81640625" style="45" customWidth="1"/>
    <col min="9219" max="9219" width="11.81640625" style="45" customWidth="1"/>
    <col min="9220" max="9220" width="16.7265625" style="45" customWidth="1"/>
    <col min="9221" max="9221" width="1.54296875" style="45" customWidth="1"/>
    <col min="9222" max="9222" width="12.7265625" style="45" customWidth="1"/>
    <col min="9223" max="9223" width="10.7265625" style="45" customWidth="1"/>
    <col min="9224" max="9224" width="16.81640625" style="45" customWidth="1"/>
    <col min="9225" max="9225" width="1.453125" style="45" customWidth="1"/>
    <col min="9226" max="9472" width="7.26953125" style="45"/>
    <col min="9473" max="9473" width="1.453125" style="45" customWidth="1"/>
    <col min="9474" max="9474" width="12.81640625" style="45" customWidth="1"/>
    <col min="9475" max="9475" width="11.81640625" style="45" customWidth="1"/>
    <col min="9476" max="9476" width="16.7265625" style="45" customWidth="1"/>
    <col min="9477" max="9477" width="1.54296875" style="45" customWidth="1"/>
    <col min="9478" max="9478" width="12.7265625" style="45" customWidth="1"/>
    <col min="9479" max="9479" width="10.7265625" style="45" customWidth="1"/>
    <col min="9480" max="9480" width="16.81640625" style="45" customWidth="1"/>
    <col min="9481" max="9481" width="1.453125" style="45" customWidth="1"/>
    <col min="9482" max="9728" width="7.26953125" style="45"/>
    <col min="9729" max="9729" width="1.453125" style="45" customWidth="1"/>
    <col min="9730" max="9730" width="12.81640625" style="45" customWidth="1"/>
    <col min="9731" max="9731" width="11.81640625" style="45" customWidth="1"/>
    <col min="9732" max="9732" width="16.7265625" style="45" customWidth="1"/>
    <col min="9733" max="9733" width="1.54296875" style="45" customWidth="1"/>
    <col min="9734" max="9734" width="12.7265625" style="45" customWidth="1"/>
    <col min="9735" max="9735" width="10.7265625" style="45" customWidth="1"/>
    <col min="9736" max="9736" width="16.81640625" style="45" customWidth="1"/>
    <col min="9737" max="9737" width="1.453125" style="45" customWidth="1"/>
    <col min="9738" max="9984" width="7.26953125" style="45"/>
    <col min="9985" max="9985" width="1.453125" style="45" customWidth="1"/>
    <col min="9986" max="9986" width="12.81640625" style="45" customWidth="1"/>
    <col min="9987" max="9987" width="11.81640625" style="45" customWidth="1"/>
    <col min="9988" max="9988" width="16.7265625" style="45" customWidth="1"/>
    <col min="9989" max="9989" width="1.54296875" style="45" customWidth="1"/>
    <col min="9990" max="9990" width="12.7265625" style="45" customWidth="1"/>
    <col min="9991" max="9991" width="10.7265625" style="45" customWidth="1"/>
    <col min="9992" max="9992" width="16.81640625" style="45" customWidth="1"/>
    <col min="9993" max="9993" width="1.453125" style="45" customWidth="1"/>
    <col min="9994" max="10240" width="7.26953125" style="45"/>
    <col min="10241" max="10241" width="1.453125" style="45" customWidth="1"/>
    <col min="10242" max="10242" width="12.81640625" style="45" customWidth="1"/>
    <col min="10243" max="10243" width="11.81640625" style="45" customWidth="1"/>
    <col min="10244" max="10244" width="16.7265625" style="45" customWidth="1"/>
    <col min="10245" max="10245" width="1.54296875" style="45" customWidth="1"/>
    <col min="10246" max="10246" width="12.7265625" style="45" customWidth="1"/>
    <col min="10247" max="10247" width="10.7265625" style="45" customWidth="1"/>
    <col min="10248" max="10248" width="16.81640625" style="45" customWidth="1"/>
    <col min="10249" max="10249" width="1.453125" style="45" customWidth="1"/>
    <col min="10250" max="10496" width="7.26953125" style="45"/>
    <col min="10497" max="10497" width="1.453125" style="45" customWidth="1"/>
    <col min="10498" max="10498" width="12.81640625" style="45" customWidth="1"/>
    <col min="10499" max="10499" width="11.81640625" style="45" customWidth="1"/>
    <col min="10500" max="10500" width="16.7265625" style="45" customWidth="1"/>
    <col min="10501" max="10501" width="1.54296875" style="45" customWidth="1"/>
    <col min="10502" max="10502" width="12.7265625" style="45" customWidth="1"/>
    <col min="10503" max="10503" width="10.7265625" style="45" customWidth="1"/>
    <col min="10504" max="10504" width="16.81640625" style="45" customWidth="1"/>
    <col min="10505" max="10505" width="1.453125" style="45" customWidth="1"/>
    <col min="10506" max="10752" width="7.26953125" style="45"/>
    <col min="10753" max="10753" width="1.453125" style="45" customWidth="1"/>
    <col min="10754" max="10754" width="12.81640625" style="45" customWidth="1"/>
    <col min="10755" max="10755" width="11.81640625" style="45" customWidth="1"/>
    <col min="10756" max="10756" width="16.7265625" style="45" customWidth="1"/>
    <col min="10757" max="10757" width="1.54296875" style="45" customWidth="1"/>
    <col min="10758" max="10758" width="12.7265625" style="45" customWidth="1"/>
    <col min="10759" max="10759" width="10.7265625" style="45" customWidth="1"/>
    <col min="10760" max="10760" width="16.81640625" style="45" customWidth="1"/>
    <col min="10761" max="10761" width="1.453125" style="45" customWidth="1"/>
    <col min="10762" max="11008" width="7.26953125" style="45"/>
    <col min="11009" max="11009" width="1.453125" style="45" customWidth="1"/>
    <col min="11010" max="11010" width="12.81640625" style="45" customWidth="1"/>
    <col min="11011" max="11011" width="11.81640625" style="45" customWidth="1"/>
    <col min="11012" max="11012" width="16.7265625" style="45" customWidth="1"/>
    <col min="11013" max="11013" width="1.54296875" style="45" customWidth="1"/>
    <col min="11014" max="11014" width="12.7265625" style="45" customWidth="1"/>
    <col min="11015" max="11015" width="10.7265625" style="45" customWidth="1"/>
    <col min="11016" max="11016" width="16.81640625" style="45" customWidth="1"/>
    <col min="11017" max="11017" width="1.453125" style="45" customWidth="1"/>
    <col min="11018" max="11264" width="7.26953125" style="45"/>
    <col min="11265" max="11265" width="1.453125" style="45" customWidth="1"/>
    <col min="11266" max="11266" width="12.81640625" style="45" customWidth="1"/>
    <col min="11267" max="11267" width="11.81640625" style="45" customWidth="1"/>
    <col min="11268" max="11268" width="16.7265625" style="45" customWidth="1"/>
    <col min="11269" max="11269" width="1.54296875" style="45" customWidth="1"/>
    <col min="11270" max="11270" width="12.7265625" style="45" customWidth="1"/>
    <col min="11271" max="11271" width="10.7265625" style="45" customWidth="1"/>
    <col min="11272" max="11272" width="16.81640625" style="45" customWidth="1"/>
    <col min="11273" max="11273" width="1.453125" style="45" customWidth="1"/>
    <col min="11274" max="11520" width="7.26953125" style="45"/>
    <col min="11521" max="11521" width="1.453125" style="45" customWidth="1"/>
    <col min="11522" max="11522" width="12.81640625" style="45" customWidth="1"/>
    <col min="11523" max="11523" width="11.81640625" style="45" customWidth="1"/>
    <col min="11524" max="11524" width="16.7265625" style="45" customWidth="1"/>
    <col min="11525" max="11525" width="1.54296875" style="45" customWidth="1"/>
    <col min="11526" max="11526" width="12.7265625" style="45" customWidth="1"/>
    <col min="11527" max="11527" width="10.7265625" style="45" customWidth="1"/>
    <col min="11528" max="11528" width="16.81640625" style="45" customWidth="1"/>
    <col min="11529" max="11529" width="1.453125" style="45" customWidth="1"/>
    <col min="11530" max="11776" width="7.26953125" style="45"/>
    <col min="11777" max="11777" width="1.453125" style="45" customWidth="1"/>
    <col min="11778" max="11778" width="12.81640625" style="45" customWidth="1"/>
    <col min="11779" max="11779" width="11.81640625" style="45" customWidth="1"/>
    <col min="11780" max="11780" width="16.7265625" style="45" customWidth="1"/>
    <col min="11781" max="11781" width="1.54296875" style="45" customWidth="1"/>
    <col min="11782" max="11782" width="12.7265625" style="45" customWidth="1"/>
    <col min="11783" max="11783" width="10.7265625" style="45" customWidth="1"/>
    <col min="11784" max="11784" width="16.81640625" style="45" customWidth="1"/>
    <col min="11785" max="11785" width="1.453125" style="45" customWidth="1"/>
    <col min="11786" max="12032" width="7.26953125" style="45"/>
    <col min="12033" max="12033" width="1.453125" style="45" customWidth="1"/>
    <col min="12034" max="12034" width="12.81640625" style="45" customWidth="1"/>
    <col min="12035" max="12035" width="11.81640625" style="45" customWidth="1"/>
    <col min="12036" max="12036" width="16.7265625" style="45" customWidth="1"/>
    <col min="12037" max="12037" width="1.54296875" style="45" customWidth="1"/>
    <col min="12038" max="12038" width="12.7265625" style="45" customWidth="1"/>
    <col min="12039" max="12039" width="10.7265625" style="45" customWidth="1"/>
    <col min="12040" max="12040" width="16.81640625" style="45" customWidth="1"/>
    <col min="12041" max="12041" width="1.453125" style="45" customWidth="1"/>
    <col min="12042" max="12288" width="7.26953125" style="45"/>
    <col min="12289" max="12289" width="1.453125" style="45" customWidth="1"/>
    <col min="12290" max="12290" width="12.81640625" style="45" customWidth="1"/>
    <col min="12291" max="12291" width="11.81640625" style="45" customWidth="1"/>
    <col min="12292" max="12292" width="16.7265625" style="45" customWidth="1"/>
    <col min="12293" max="12293" width="1.54296875" style="45" customWidth="1"/>
    <col min="12294" max="12294" width="12.7265625" style="45" customWidth="1"/>
    <col min="12295" max="12295" width="10.7265625" style="45" customWidth="1"/>
    <col min="12296" max="12296" width="16.81640625" style="45" customWidth="1"/>
    <col min="12297" max="12297" width="1.453125" style="45" customWidth="1"/>
    <col min="12298" max="12544" width="7.26953125" style="45"/>
    <col min="12545" max="12545" width="1.453125" style="45" customWidth="1"/>
    <col min="12546" max="12546" width="12.81640625" style="45" customWidth="1"/>
    <col min="12547" max="12547" width="11.81640625" style="45" customWidth="1"/>
    <col min="12548" max="12548" width="16.7265625" style="45" customWidth="1"/>
    <col min="12549" max="12549" width="1.54296875" style="45" customWidth="1"/>
    <col min="12550" max="12550" width="12.7265625" style="45" customWidth="1"/>
    <col min="12551" max="12551" width="10.7265625" style="45" customWidth="1"/>
    <col min="12552" max="12552" width="16.81640625" style="45" customWidth="1"/>
    <col min="12553" max="12553" width="1.453125" style="45" customWidth="1"/>
    <col min="12554" max="12800" width="7.26953125" style="45"/>
    <col min="12801" max="12801" width="1.453125" style="45" customWidth="1"/>
    <col min="12802" max="12802" width="12.81640625" style="45" customWidth="1"/>
    <col min="12803" max="12803" width="11.81640625" style="45" customWidth="1"/>
    <col min="12804" max="12804" width="16.7265625" style="45" customWidth="1"/>
    <col min="12805" max="12805" width="1.54296875" style="45" customWidth="1"/>
    <col min="12806" max="12806" width="12.7265625" style="45" customWidth="1"/>
    <col min="12807" max="12807" width="10.7265625" style="45" customWidth="1"/>
    <col min="12808" max="12808" width="16.81640625" style="45" customWidth="1"/>
    <col min="12809" max="12809" width="1.453125" style="45" customWidth="1"/>
    <col min="12810" max="13056" width="7.26953125" style="45"/>
    <col min="13057" max="13057" width="1.453125" style="45" customWidth="1"/>
    <col min="13058" max="13058" width="12.81640625" style="45" customWidth="1"/>
    <col min="13059" max="13059" width="11.81640625" style="45" customWidth="1"/>
    <col min="13060" max="13060" width="16.7265625" style="45" customWidth="1"/>
    <col min="13061" max="13061" width="1.54296875" style="45" customWidth="1"/>
    <col min="13062" max="13062" width="12.7265625" style="45" customWidth="1"/>
    <col min="13063" max="13063" width="10.7265625" style="45" customWidth="1"/>
    <col min="13064" max="13064" width="16.81640625" style="45" customWidth="1"/>
    <col min="13065" max="13065" width="1.453125" style="45" customWidth="1"/>
    <col min="13066" max="13312" width="7.26953125" style="45"/>
    <col min="13313" max="13313" width="1.453125" style="45" customWidth="1"/>
    <col min="13314" max="13314" width="12.81640625" style="45" customWidth="1"/>
    <col min="13315" max="13315" width="11.81640625" style="45" customWidth="1"/>
    <col min="13316" max="13316" width="16.7265625" style="45" customWidth="1"/>
    <col min="13317" max="13317" width="1.54296875" style="45" customWidth="1"/>
    <col min="13318" max="13318" width="12.7265625" style="45" customWidth="1"/>
    <col min="13319" max="13319" width="10.7265625" style="45" customWidth="1"/>
    <col min="13320" max="13320" width="16.81640625" style="45" customWidth="1"/>
    <col min="13321" max="13321" width="1.453125" style="45" customWidth="1"/>
    <col min="13322" max="13568" width="7.26953125" style="45"/>
    <col min="13569" max="13569" width="1.453125" style="45" customWidth="1"/>
    <col min="13570" max="13570" width="12.81640625" style="45" customWidth="1"/>
    <col min="13571" max="13571" width="11.81640625" style="45" customWidth="1"/>
    <col min="13572" max="13572" width="16.7265625" style="45" customWidth="1"/>
    <col min="13573" max="13573" width="1.54296875" style="45" customWidth="1"/>
    <col min="13574" max="13574" width="12.7265625" style="45" customWidth="1"/>
    <col min="13575" max="13575" width="10.7265625" style="45" customWidth="1"/>
    <col min="13576" max="13576" width="16.81640625" style="45" customWidth="1"/>
    <col min="13577" max="13577" width="1.453125" style="45" customWidth="1"/>
    <col min="13578" max="13824" width="7.26953125" style="45"/>
    <col min="13825" max="13825" width="1.453125" style="45" customWidth="1"/>
    <col min="13826" max="13826" width="12.81640625" style="45" customWidth="1"/>
    <col min="13827" max="13827" width="11.81640625" style="45" customWidth="1"/>
    <col min="13828" max="13828" width="16.7265625" style="45" customWidth="1"/>
    <col min="13829" max="13829" width="1.54296875" style="45" customWidth="1"/>
    <col min="13830" max="13830" width="12.7265625" style="45" customWidth="1"/>
    <col min="13831" max="13831" width="10.7265625" style="45" customWidth="1"/>
    <col min="13832" max="13832" width="16.81640625" style="45" customWidth="1"/>
    <col min="13833" max="13833" width="1.453125" style="45" customWidth="1"/>
    <col min="13834" max="14080" width="7.26953125" style="45"/>
    <col min="14081" max="14081" width="1.453125" style="45" customWidth="1"/>
    <col min="14082" max="14082" width="12.81640625" style="45" customWidth="1"/>
    <col min="14083" max="14083" width="11.81640625" style="45" customWidth="1"/>
    <col min="14084" max="14084" width="16.7265625" style="45" customWidth="1"/>
    <col min="14085" max="14085" width="1.54296875" style="45" customWidth="1"/>
    <col min="14086" max="14086" width="12.7265625" style="45" customWidth="1"/>
    <col min="14087" max="14087" width="10.7265625" style="45" customWidth="1"/>
    <col min="14088" max="14088" width="16.81640625" style="45" customWidth="1"/>
    <col min="14089" max="14089" width="1.453125" style="45" customWidth="1"/>
    <col min="14090" max="14336" width="7.26953125" style="45"/>
    <col min="14337" max="14337" width="1.453125" style="45" customWidth="1"/>
    <col min="14338" max="14338" width="12.81640625" style="45" customWidth="1"/>
    <col min="14339" max="14339" width="11.81640625" style="45" customWidth="1"/>
    <col min="14340" max="14340" width="16.7265625" style="45" customWidth="1"/>
    <col min="14341" max="14341" width="1.54296875" style="45" customWidth="1"/>
    <col min="14342" max="14342" width="12.7265625" style="45" customWidth="1"/>
    <col min="14343" max="14343" width="10.7265625" style="45" customWidth="1"/>
    <col min="14344" max="14344" width="16.81640625" style="45" customWidth="1"/>
    <col min="14345" max="14345" width="1.453125" style="45" customWidth="1"/>
    <col min="14346" max="14592" width="7.26953125" style="45"/>
    <col min="14593" max="14593" width="1.453125" style="45" customWidth="1"/>
    <col min="14594" max="14594" width="12.81640625" style="45" customWidth="1"/>
    <col min="14595" max="14595" width="11.81640625" style="45" customWidth="1"/>
    <col min="14596" max="14596" width="16.7265625" style="45" customWidth="1"/>
    <col min="14597" max="14597" width="1.54296875" style="45" customWidth="1"/>
    <col min="14598" max="14598" width="12.7265625" style="45" customWidth="1"/>
    <col min="14599" max="14599" width="10.7265625" style="45" customWidth="1"/>
    <col min="14600" max="14600" width="16.81640625" style="45" customWidth="1"/>
    <col min="14601" max="14601" width="1.453125" style="45" customWidth="1"/>
    <col min="14602" max="14848" width="7.26953125" style="45"/>
    <col min="14849" max="14849" width="1.453125" style="45" customWidth="1"/>
    <col min="14850" max="14850" width="12.81640625" style="45" customWidth="1"/>
    <col min="14851" max="14851" width="11.81640625" style="45" customWidth="1"/>
    <col min="14852" max="14852" width="16.7265625" style="45" customWidth="1"/>
    <col min="14853" max="14853" width="1.54296875" style="45" customWidth="1"/>
    <col min="14854" max="14854" width="12.7265625" style="45" customWidth="1"/>
    <col min="14855" max="14855" width="10.7265625" style="45" customWidth="1"/>
    <col min="14856" max="14856" width="16.81640625" style="45" customWidth="1"/>
    <col min="14857" max="14857" width="1.453125" style="45" customWidth="1"/>
    <col min="14858" max="15104" width="7.26953125" style="45"/>
    <col min="15105" max="15105" width="1.453125" style="45" customWidth="1"/>
    <col min="15106" max="15106" width="12.81640625" style="45" customWidth="1"/>
    <col min="15107" max="15107" width="11.81640625" style="45" customWidth="1"/>
    <col min="15108" max="15108" width="16.7265625" style="45" customWidth="1"/>
    <col min="15109" max="15109" width="1.54296875" style="45" customWidth="1"/>
    <col min="15110" max="15110" width="12.7265625" style="45" customWidth="1"/>
    <col min="15111" max="15111" width="10.7265625" style="45" customWidth="1"/>
    <col min="15112" max="15112" width="16.81640625" style="45" customWidth="1"/>
    <col min="15113" max="15113" width="1.453125" style="45" customWidth="1"/>
    <col min="15114" max="15360" width="7.26953125" style="45"/>
    <col min="15361" max="15361" width="1.453125" style="45" customWidth="1"/>
    <col min="15362" max="15362" width="12.81640625" style="45" customWidth="1"/>
    <col min="15363" max="15363" width="11.81640625" style="45" customWidth="1"/>
    <col min="15364" max="15364" width="16.7265625" style="45" customWidth="1"/>
    <col min="15365" max="15365" width="1.54296875" style="45" customWidth="1"/>
    <col min="15366" max="15366" width="12.7265625" style="45" customWidth="1"/>
    <col min="15367" max="15367" width="10.7265625" style="45" customWidth="1"/>
    <col min="15368" max="15368" width="16.81640625" style="45" customWidth="1"/>
    <col min="15369" max="15369" width="1.453125" style="45" customWidth="1"/>
    <col min="15370" max="15616" width="7.26953125" style="45"/>
    <col min="15617" max="15617" width="1.453125" style="45" customWidth="1"/>
    <col min="15618" max="15618" width="12.81640625" style="45" customWidth="1"/>
    <col min="15619" max="15619" width="11.81640625" style="45" customWidth="1"/>
    <col min="15620" max="15620" width="16.7265625" style="45" customWidth="1"/>
    <col min="15621" max="15621" width="1.54296875" style="45" customWidth="1"/>
    <col min="15622" max="15622" width="12.7265625" style="45" customWidth="1"/>
    <col min="15623" max="15623" width="10.7265625" style="45" customWidth="1"/>
    <col min="15624" max="15624" width="16.81640625" style="45" customWidth="1"/>
    <col min="15625" max="15625" width="1.453125" style="45" customWidth="1"/>
    <col min="15626" max="15872" width="7.26953125" style="45"/>
    <col min="15873" max="15873" width="1.453125" style="45" customWidth="1"/>
    <col min="15874" max="15874" width="12.81640625" style="45" customWidth="1"/>
    <col min="15875" max="15875" width="11.81640625" style="45" customWidth="1"/>
    <col min="15876" max="15876" width="16.7265625" style="45" customWidth="1"/>
    <col min="15877" max="15877" width="1.54296875" style="45" customWidth="1"/>
    <col min="15878" max="15878" width="12.7265625" style="45" customWidth="1"/>
    <col min="15879" max="15879" width="10.7265625" style="45" customWidth="1"/>
    <col min="15880" max="15880" width="16.81640625" style="45" customWidth="1"/>
    <col min="15881" max="15881" width="1.453125" style="45" customWidth="1"/>
    <col min="15882" max="16128" width="7.26953125" style="45"/>
    <col min="16129" max="16129" width="1.453125" style="45" customWidth="1"/>
    <col min="16130" max="16130" width="12.81640625" style="45" customWidth="1"/>
    <col min="16131" max="16131" width="11.81640625" style="45" customWidth="1"/>
    <col min="16132" max="16132" width="16.7265625" style="45" customWidth="1"/>
    <col min="16133" max="16133" width="1.54296875" style="45" customWidth="1"/>
    <col min="16134" max="16134" width="12.7265625" style="45" customWidth="1"/>
    <col min="16135" max="16135" width="10.7265625" style="45" customWidth="1"/>
    <col min="16136" max="16136" width="16.81640625" style="45" customWidth="1"/>
    <col min="16137" max="16137" width="1.453125" style="45" customWidth="1"/>
    <col min="16138" max="16384" width="7.26953125" style="45"/>
  </cols>
  <sheetData>
    <row r="1" spans="2:256" s="218" customFormat="1" ht="6.75" customHeight="1" x14ac:dyDescent="0.35">
      <c r="E1" s="219"/>
      <c r="F1" s="219"/>
    </row>
    <row r="2" spans="2:256" s="124" customFormat="1" ht="42.75" customHeight="1" x14ac:dyDescent="0.35">
      <c r="B2" s="1897"/>
      <c r="C2" s="2065" t="s">
        <v>747</v>
      </c>
      <c r="D2" s="2065"/>
      <c r="E2" s="2065"/>
      <c r="F2" s="2065"/>
      <c r="G2" s="2065"/>
      <c r="H2" s="2065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spans="2:256" s="124" customFormat="1" ht="12.5" x14ac:dyDescent="0.35">
      <c r="B3" s="1897"/>
      <c r="C3" s="1619" t="s">
        <v>294</v>
      </c>
      <c r="D3" s="1619"/>
      <c r="E3" s="1619"/>
      <c r="F3" s="1619" t="s">
        <v>616</v>
      </c>
      <c r="G3" s="1619"/>
      <c r="H3" s="1619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spans="2:256" s="124" customFormat="1" ht="12.75" customHeight="1" x14ac:dyDescent="0.35">
      <c r="B4" s="1897"/>
      <c r="C4" s="1873" t="s">
        <v>707</v>
      </c>
      <c r="D4" s="1622"/>
      <c r="E4" s="1622"/>
      <c r="F4" s="1622"/>
      <c r="G4" s="1622"/>
      <c r="H4" s="1622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spans="2:256" s="124" customFormat="1" ht="8.25" customHeight="1" x14ac:dyDescent="0.35">
      <c r="B5" s="1903"/>
      <c r="C5" s="1903"/>
      <c r="D5" s="1903"/>
      <c r="E5" s="1903"/>
      <c r="F5" s="1903"/>
      <c r="G5" s="1903"/>
      <c r="H5" s="1903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spans="2:256" s="76" customFormat="1" ht="20.149999999999999" customHeight="1" x14ac:dyDescent="0.35">
      <c r="B6" s="3006" t="s">
        <v>748</v>
      </c>
      <c r="C6" s="3007"/>
      <c r="D6" s="3008"/>
      <c r="E6" s="816"/>
      <c r="F6" s="3009"/>
      <c r="G6" s="3010"/>
      <c r="H6" s="3011"/>
    </row>
    <row r="7" spans="2:256" s="76" customFormat="1" ht="20.149999999999999" customHeight="1" x14ac:dyDescent="0.35">
      <c r="B7" s="2992" t="s">
        <v>749</v>
      </c>
      <c r="C7" s="2993"/>
      <c r="D7" s="2994"/>
      <c r="E7" s="3012"/>
      <c r="F7" s="3013"/>
      <c r="G7" s="3014"/>
      <c r="H7" s="3014"/>
    </row>
    <row r="8" spans="2:256" s="76" customFormat="1" ht="20.149999999999999" customHeight="1" x14ac:dyDescent="0.35">
      <c r="B8" s="2992" t="s">
        <v>750</v>
      </c>
      <c r="C8" s="2993"/>
      <c r="D8" s="2994"/>
      <c r="E8" s="3012"/>
      <c r="F8" s="3000"/>
      <c r="G8" s="3001"/>
      <c r="H8" s="3002"/>
    </row>
    <row r="9" spans="2:256" s="76" customFormat="1" ht="20.149999999999999" customHeight="1" x14ac:dyDescent="0.35">
      <c r="B9" s="2992" t="s">
        <v>962</v>
      </c>
      <c r="C9" s="2993"/>
      <c r="D9" s="2994"/>
      <c r="E9" s="816"/>
      <c r="F9" s="3000"/>
      <c r="G9" s="3001"/>
      <c r="H9" s="3002"/>
    </row>
    <row r="10" spans="2:256" s="76" customFormat="1" ht="20.149999999999999" customHeight="1" x14ac:dyDescent="0.35">
      <c r="B10" s="2992" t="s">
        <v>751</v>
      </c>
      <c r="C10" s="2993"/>
      <c r="D10" s="2994"/>
      <c r="E10" s="816"/>
      <c r="F10" s="3003"/>
      <c r="G10" s="3004"/>
      <c r="H10" s="3005"/>
    </row>
    <row r="11" spans="2:256" s="76" customFormat="1" ht="20.149999999999999" customHeight="1" x14ac:dyDescent="0.35">
      <c r="B11" s="2992" t="s">
        <v>752</v>
      </c>
      <c r="C11" s="2993"/>
      <c r="D11" s="2994"/>
      <c r="E11" s="816"/>
      <c r="F11" s="2995"/>
      <c r="G11" s="2996"/>
      <c r="H11" s="2997"/>
    </row>
    <row r="12" spans="2:256" s="76" customFormat="1" ht="20.149999999999999" customHeight="1" x14ac:dyDescent="0.35">
      <c r="B12" s="2998" t="s">
        <v>600</v>
      </c>
      <c r="C12" s="2998"/>
      <c r="D12" s="2998"/>
      <c r="E12" s="816"/>
      <c r="F12" s="2999"/>
      <c r="G12" s="2999"/>
      <c r="H12" s="2999"/>
    </row>
    <row r="13" spans="2:256" s="76" customFormat="1" ht="8.25" customHeight="1" x14ac:dyDescent="0.35">
      <c r="B13" s="2991"/>
      <c r="C13" s="2991"/>
      <c r="D13" s="2991"/>
      <c r="E13" s="2991"/>
      <c r="F13" s="2991"/>
      <c r="G13" s="2991"/>
      <c r="H13" s="2991"/>
    </row>
    <row r="14" spans="2:256" s="76" customFormat="1" ht="20.149999999999999" customHeight="1" x14ac:dyDescent="0.35">
      <c r="B14" s="3006" t="s">
        <v>748</v>
      </c>
      <c r="C14" s="3007"/>
      <c r="D14" s="3008"/>
      <c r="E14" s="816"/>
      <c r="F14" s="3009"/>
      <c r="G14" s="3010"/>
      <c r="H14" s="3011"/>
    </row>
    <row r="15" spans="2:256" s="76" customFormat="1" ht="20.149999999999999" customHeight="1" x14ac:dyDescent="0.35">
      <c r="B15" s="2992" t="s">
        <v>749</v>
      </c>
      <c r="C15" s="2993"/>
      <c r="D15" s="2994"/>
      <c r="E15" s="3012"/>
      <c r="F15" s="3013"/>
      <c r="G15" s="3014"/>
      <c r="H15" s="3014"/>
    </row>
    <row r="16" spans="2:256" s="76" customFormat="1" ht="20.149999999999999" customHeight="1" x14ac:dyDescent="0.35">
      <c r="B16" s="2992" t="s">
        <v>750</v>
      </c>
      <c r="C16" s="2993"/>
      <c r="D16" s="2994"/>
      <c r="E16" s="3012"/>
      <c r="F16" s="3000"/>
      <c r="G16" s="3001"/>
      <c r="H16" s="3002"/>
    </row>
    <row r="17" spans="2:256" s="76" customFormat="1" ht="20.149999999999999" customHeight="1" x14ac:dyDescent="0.35">
      <c r="B17" s="2992" t="s">
        <v>962</v>
      </c>
      <c r="C17" s="2993"/>
      <c r="D17" s="2994"/>
      <c r="E17" s="816"/>
      <c r="F17" s="3000"/>
      <c r="G17" s="3001"/>
      <c r="H17" s="3002"/>
    </row>
    <row r="18" spans="2:256" s="76" customFormat="1" ht="20.149999999999999" customHeight="1" x14ac:dyDescent="0.35">
      <c r="B18" s="2992" t="s">
        <v>751</v>
      </c>
      <c r="C18" s="2993"/>
      <c r="D18" s="2994"/>
      <c r="E18" s="816"/>
      <c r="F18" s="3003"/>
      <c r="G18" s="3004"/>
      <c r="H18" s="3005"/>
    </row>
    <row r="19" spans="2:256" s="76" customFormat="1" ht="20.149999999999999" customHeight="1" x14ac:dyDescent="0.35">
      <c r="B19" s="2992" t="s">
        <v>752</v>
      </c>
      <c r="C19" s="2993"/>
      <c r="D19" s="2994"/>
      <c r="E19" s="816"/>
      <c r="F19" s="2995"/>
      <c r="G19" s="2996"/>
      <c r="H19" s="2997"/>
    </row>
    <row r="20" spans="2:256" s="76" customFormat="1" ht="20.149999999999999" customHeight="1" x14ac:dyDescent="0.35">
      <c r="B20" s="2998" t="s">
        <v>600</v>
      </c>
      <c r="C20" s="2998"/>
      <c r="D20" s="2998"/>
      <c r="E20" s="816"/>
      <c r="F20" s="2999"/>
      <c r="G20" s="2999"/>
      <c r="H20" s="2999"/>
    </row>
    <row r="21" spans="2:256" s="124" customFormat="1" ht="8.25" customHeight="1" x14ac:dyDescent="0.35">
      <c r="B21" s="2991"/>
      <c r="C21" s="2991"/>
      <c r="D21" s="2991"/>
      <c r="E21" s="2991"/>
      <c r="F21" s="2991"/>
      <c r="G21" s="2991"/>
      <c r="H21" s="299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  <c r="IU21" s="221"/>
      <c r="IV21" s="221"/>
    </row>
    <row r="22" spans="2:256" s="76" customFormat="1" ht="20.149999999999999" customHeight="1" x14ac:dyDescent="0.35">
      <c r="B22" s="3006" t="s">
        <v>748</v>
      </c>
      <c r="C22" s="3007"/>
      <c r="D22" s="3008"/>
      <c r="E22" s="816"/>
      <c r="F22" s="3009"/>
      <c r="G22" s="3010"/>
      <c r="H22" s="3011"/>
    </row>
    <row r="23" spans="2:256" s="76" customFormat="1" ht="20.149999999999999" customHeight="1" x14ac:dyDescent="0.35">
      <c r="B23" s="2992" t="s">
        <v>749</v>
      </c>
      <c r="C23" s="2993"/>
      <c r="D23" s="2994"/>
      <c r="E23" s="3012"/>
      <c r="F23" s="3013"/>
      <c r="G23" s="3014"/>
      <c r="H23" s="3014"/>
    </row>
    <row r="24" spans="2:256" s="76" customFormat="1" ht="20.149999999999999" customHeight="1" x14ac:dyDescent="0.35">
      <c r="B24" s="2992" t="s">
        <v>750</v>
      </c>
      <c r="C24" s="2993"/>
      <c r="D24" s="2994"/>
      <c r="E24" s="3012"/>
      <c r="F24" s="3000"/>
      <c r="G24" s="3001"/>
      <c r="H24" s="3002"/>
    </row>
    <row r="25" spans="2:256" s="76" customFormat="1" ht="20.149999999999999" customHeight="1" x14ac:dyDescent="0.35">
      <c r="B25" s="2992" t="s">
        <v>962</v>
      </c>
      <c r="C25" s="2993"/>
      <c r="D25" s="2994"/>
      <c r="E25" s="816"/>
      <c r="F25" s="3000"/>
      <c r="G25" s="3001"/>
      <c r="H25" s="3002"/>
    </row>
    <row r="26" spans="2:256" s="76" customFormat="1" ht="20.149999999999999" customHeight="1" x14ac:dyDescent="0.35">
      <c r="B26" s="2992" t="s">
        <v>751</v>
      </c>
      <c r="C26" s="2993"/>
      <c r="D26" s="2994"/>
      <c r="E26" s="816"/>
      <c r="F26" s="3003"/>
      <c r="G26" s="3004"/>
      <c r="H26" s="3005"/>
    </row>
    <row r="27" spans="2:256" s="76" customFormat="1" ht="20.149999999999999" customHeight="1" x14ac:dyDescent="0.35">
      <c r="B27" s="2992" t="s">
        <v>752</v>
      </c>
      <c r="C27" s="2993"/>
      <c r="D27" s="2994"/>
      <c r="E27" s="816"/>
      <c r="F27" s="2995"/>
      <c r="G27" s="2996"/>
      <c r="H27" s="2997"/>
    </row>
    <row r="28" spans="2:256" s="76" customFormat="1" ht="20.149999999999999" customHeight="1" x14ac:dyDescent="0.35">
      <c r="B28" s="2998" t="s">
        <v>600</v>
      </c>
      <c r="C28" s="2998"/>
      <c r="D28" s="2998"/>
      <c r="E28" s="816"/>
      <c r="F28" s="2999"/>
      <c r="G28" s="2999"/>
      <c r="H28" s="2999"/>
    </row>
    <row r="29" spans="2:256" s="76" customFormat="1" ht="8.25" customHeight="1" x14ac:dyDescent="0.35">
      <c r="B29" s="2991"/>
      <c r="C29" s="2991"/>
      <c r="D29" s="2991"/>
      <c r="E29" s="2991"/>
      <c r="F29" s="2991"/>
      <c r="G29" s="2991"/>
      <c r="H29" s="2991"/>
    </row>
  </sheetData>
  <mergeCells count="54">
    <mergeCell ref="B5:H5"/>
    <mergeCell ref="B2:B4"/>
    <mergeCell ref="C2:H2"/>
    <mergeCell ref="C3:E3"/>
    <mergeCell ref="F3:H3"/>
    <mergeCell ref="C4:H4"/>
    <mergeCell ref="B6:D6"/>
    <mergeCell ref="F6:H6"/>
    <mergeCell ref="B7:D7"/>
    <mergeCell ref="E7:E8"/>
    <mergeCell ref="F7:H7"/>
    <mergeCell ref="B8:D8"/>
    <mergeCell ref="F8:H8"/>
    <mergeCell ref="B11:D11"/>
    <mergeCell ref="F11:H11"/>
    <mergeCell ref="B12:D12"/>
    <mergeCell ref="F12:H12"/>
    <mergeCell ref="B9:D9"/>
    <mergeCell ref="F9:H9"/>
    <mergeCell ref="B10:D10"/>
    <mergeCell ref="F10:H10"/>
    <mergeCell ref="B13:H13"/>
    <mergeCell ref="B14:D14"/>
    <mergeCell ref="F14:H14"/>
    <mergeCell ref="B15:D15"/>
    <mergeCell ref="E15:E16"/>
    <mergeCell ref="F15:H15"/>
    <mergeCell ref="B16:D16"/>
    <mergeCell ref="F16:H16"/>
    <mergeCell ref="B19:D19"/>
    <mergeCell ref="F19:H19"/>
    <mergeCell ref="B20:D20"/>
    <mergeCell ref="F20:H20"/>
    <mergeCell ref="B17:D17"/>
    <mergeCell ref="F17:H17"/>
    <mergeCell ref="B18:D18"/>
    <mergeCell ref="F18:H18"/>
    <mergeCell ref="B25:D25"/>
    <mergeCell ref="F25:H25"/>
    <mergeCell ref="B26:D26"/>
    <mergeCell ref="F26:H26"/>
    <mergeCell ref="B21:H21"/>
    <mergeCell ref="B22:D22"/>
    <mergeCell ref="F22:H22"/>
    <mergeCell ref="B23:D23"/>
    <mergeCell ref="E23:E24"/>
    <mergeCell ref="F23:H23"/>
    <mergeCell ref="B24:D24"/>
    <mergeCell ref="F24:H24"/>
    <mergeCell ref="B29:H29"/>
    <mergeCell ref="B27:D27"/>
    <mergeCell ref="F27:H27"/>
    <mergeCell ref="B28:D28"/>
    <mergeCell ref="F28:H28"/>
  </mergeCells>
  <printOptions horizontalCentered="1" verticalCentered="1"/>
  <pageMargins left="0.78740157480314965" right="0.78740157480314965" top="0.82677165354330717" bottom="0.98425196850393704" header="0" footer="0.39370078740157483"/>
  <pageSetup scale="86" orientation="portrait" r:id="rId1"/>
  <headerFooter alignWithMargins="0">
    <oddFooter>&amp;C
&amp;R&amp;G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FF00"/>
  </sheetPr>
  <dimension ref="A1:S41"/>
  <sheetViews>
    <sheetView showGridLines="0" view="pageBreakPreview" zoomScaleSheetLayoutView="100" workbookViewId="0">
      <selection activeCell="A14" sqref="A14:I14"/>
    </sheetView>
  </sheetViews>
  <sheetFormatPr baseColWidth="10" defaultColWidth="9.1796875" defaultRowHeight="12.5" x14ac:dyDescent="0.25"/>
  <cols>
    <col min="1" max="1" width="15.81640625" style="819" customWidth="1"/>
    <col min="2" max="2" width="14.26953125" style="819" customWidth="1"/>
    <col min="3" max="4" width="10.7265625" style="819" customWidth="1"/>
    <col min="5" max="5" width="8.54296875" style="819" customWidth="1"/>
    <col min="6" max="6" width="10.26953125" style="819" customWidth="1"/>
    <col min="7" max="7" width="9.54296875" style="819" customWidth="1"/>
    <col min="8" max="8" width="9.453125" style="819" customWidth="1"/>
    <col min="9" max="9" width="7.1796875" style="819" customWidth="1"/>
    <col min="10" max="10" width="9" style="819" customWidth="1"/>
    <col min="11" max="11" width="1.7265625" style="819" customWidth="1"/>
    <col min="12" max="16384" width="9.1796875" style="819"/>
  </cols>
  <sheetData>
    <row r="1" spans="1:14" ht="15.5" x14ac:dyDescent="0.25">
      <c r="A1" s="3018"/>
      <c r="B1" s="3019"/>
      <c r="C1" s="3026" t="s">
        <v>753</v>
      </c>
      <c r="D1" s="3027"/>
      <c r="E1" s="3027"/>
      <c r="F1" s="3027"/>
      <c r="G1" s="3027"/>
      <c r="H1" s="3027"/>
      <c r="I1" s="3027"/>
      <c r="J1" s="3028"/>
      <c r="K1" s="818"/>
      <c r="L1" s="818"/>
      <c r="M1" s="818"/>
      <c r="N1" s="818"/>
    </row>
    <row r="2" spans="1:14" ht="15.5" x14ac:dyDescent="0.25">
      <c r="A2" s="3020"/>
      <c r="B2" s="3021"/>
      <c r="C2" s="3029" t="s">
        <v>754</v>
      </c>
      <c r="D2" s="3030"/>
      <c r="E2" s="3030"/>
      <c r="F2" s="3030"/>
      <c r="G2" s="3030"/>
      <c r="H2" s="3030"/>
      <c r="I2" s="3030"/>
      <c r="J2" s="3031"/>
      <c r="K2" s="818"/>
      <c r="L2" s="818"/>
      <c r="M2" s="818"/>
      <c r="N2" s="818"/>
    </row>
    <row r="3" spans="1:14" ht="30.75" customHeight="1" x14ac:dyDescent="0.25">
      <c r="A3" s="3022"/>
      <c r="B3" s="3023"/>
      <c r="C3" s="3032" t="s">
        <v>755</v>
      </c>
      <c r="D3" s="3033"/>
      <c r="E3" s="3033"/>
      <c r="F3" s="3033"/>
      <c r="G3" s="3033"/>
      <c r="H3" s="3033"/>
      <c r="I3" s="3033"/>
      <c r="J3" s="3034"/>
      <c r="K3" s="820"/>
      <c r="L3" s="820"/>
      <c r="M3" s="820"/>
      <c r="N3" s="820"/>
    </row>
    <row r="4" spans="1:14" ht="11.25" customHeight="1" x14ac:dyDescent="0.25">
      <c r="A4" s="3022"/>
      <c r="B4" s="3023"/>
      <c r="C4" s="821" t="s">
        <v>756</v>
      </c>
      <c r="D4" s="822"/>
      <c r="E4" s="822"/>
      <c r="F4" s="822"/>
      <c r="G4" s="823"/>
      <c r="H4" s="3035" t="s">
        <v>757</v>
      </c>
      <c r="I4" s="3035"/>
      <c r="J4" s="3036"/>
      <c r="K4" s="824"/>
      <c r="M4" s="824"/>
      <c r="N4" s="824"/>
    </row>
    <row r="5" spans="1:14" ht="11.25" customHeight="1" thickBot="1" x14ac:dyDescent="0.3">
      <c r="A5" s="3024"/>
      <c r="B5" s="3025"/>
      <c r="C5" s="825" t="s">
        <v>481</v>
      </c>
      <c r="D5" s="827"/>
      <c r="E5" s="826"/>
      <c r="F5" s="827" t="s">
        <v>758</v>
      </c>
      <c r="G5" s="826"/>
      <c r="H5" s="826"/>
      <c r="I5" s="826"/>
      <c r="J5" s="1495"/>
      <c r="K5" s="824"/>
      <c r="L5" s="824"/>
      <c r="M5" s="824"/>
      <c r="N5" s="824"/>
    </row>
    <row r="6" spans="1:14" ht="12.75" customHeight="1" thickTop="1" x14ac:dyDescent="0.35">
      <c r="A6" s="1496"/>
      <c r="J6" s="1497"/>
      <c r="K6" s="828"/>
    </row>
    <row r="7" spans="1:14" ht="24.65" customHeight="1" x14ac:dyDescent="0.35">
      <c r="A7" s="1498" t="s">
        <v>759</v>
      </c>
      <c r="B7" s="3037"/>
      <c r="C7" s="3037"/>
      <c r="D7" s="3037"/>
      <c r="E7" s="3037"/>
      <c r="F7" s="3037"/>
      <c r="G7" s="3037"/>
      <c r="H7" s="1499" t="s">
        <v>175</v>
      </c>
      <c r="I7" s="3038"/>
      <c r="J7" s="3039"/>
      <c r="K7" s="828"/>
    </row>
    <row r="8" spans="1:14" ht="27.75" customHeight="1" x14ac:dyDescent="0.35">
      <c r="A8" s="1498" t="s">
        <v>135</v>
      </c>
      <c r="B8" s="3040"/>
      <c r="C8" s="3040"/>
      <c r="D8" s="3040"/>
      <c r="E8" s="3040"/>
      <c r="F8" s="3040"/>
      <c r="G8" s="829"/>
      <c r="H8" s="830" t="s">
        <v>760</v>
      </c>
      <c r="I8" s="3041"/>
      <c r="J8" s="3042"/>
      <c r="K8" s="828"/>
    </row>
    <row r="9" spans="1:14" ht="17.5" x14ac:dyDescent="0.35">
      <c r="A9" s="1498" t="s">
        <v>761</v>
      </c>
      <c r="B9" s="3037"/>
      <c r="C9" s="3037"/>
      <c r="D9" s="3037"/>
      <c r="E9" s="3037"/>
      <c r="F9" s="3037"/>
      <c r="H9" s="830" t="s">
        <v>617</v>
      </c>
      <c r="I9" s="3041"/>
      <c r="J9" s="3042"/>
      <c r="K9" s="828"/>
    </row>
    <row r="10" spans="1:14" ht="17.5" x14ac:dyDescent="0.35">
      <c r="A10" s="1498" t="s">
        <v>94</v>
      </c>
      <c r="B10" s="3043"/>
      <c r="C10" s="3043"/>
      <c r="D10" s="3043"/>
      <c r="E10" s="3043"/>
      <c r="F10" s="3043"/>
      <c r="H10" s="830"/>
      <c r="I10" s="1493"/>
      <c r="J10" s="1500"/>
      <c r="K10" s="828"/>
    </row>
    <row r="11" spans="1:14" ht="15" customHeight="1" x14ac:dyDescent="0.35">
      <c r="A11" s="1498"/>
      <c r="B11" s="831"/>
      <c r="C11" s="832"/>
      <c r="D11" s="832"/>
      <c r="E11" s="829"/>
      <c r="F11" s="833"/>
      <c r="G11" s="832"/>
      <c r="H11" s="829"/>
      <c r="I11" s="834"/>
      <c r="J11" s="1501"/>
      <c r="K11" s="828"/>
    </row>
    <row r="12" spans="1:14" ht="18" customHeight="1" x14ac:dyDescent="0.35">
      <c r="A12" s="3015" t="s">
        <v>762</v>
      </c>
      <c r="B12" s="3016"/>
      <c r="C12" s="3016"/>
      <c r="D12" s="3016"/>
      <c r="E12" s="3016"/>
      <c r="F12" s="3016"/>
      <c r="G12" s="3016"/>
      <c r="H12" s="3016"/>
      <c r="I12" s="3016"/>
      <c r="J12" s="3017"/>
      <c r="K12" s="828"/>
    </row>
    <row r="13" spans="1:14" ht="22.5" customHeight="1" x14ac:dyDescent="0.35">
      <c r="A13" s="1502"/>
      <c r="B13" s="835"/>
      <c r="C13" s="835"/>
      <c r="D13" s="835"/>
      <c r="E13" s="835"/>
      <c r="F13" s="835"/>
      <c r="G13" s="835"/>
      <c r="H13" s="835"/>
      <c r="I13" s="835"/>
      <c r="J13" s="1503"/>
      <c r="K13" s="828"/>
    </row>
    <row r="14" spans="1:14" ht="24.75" customHeight="1" x14ac:dyDescent="0.35">
      <c r="A14" s="1504"/>
      <c r="B14" s="836"/>
      <c r="C14" s="836"/>
      <c r="D14" s="836"/>
      <c r="E14" s="836"/>
      <c r="F14" s="836"/>
      <c r="G14" s="836"/>
      <c r="H14" s="836"/>
      <c r="I14" s="836"/>
      <c r="J14" s="1505"/>
      <c r="K14" s="828"/>
    </row>
    <row r="15" spans="1:14" ht="24.75" customHeight="1" x14ac:dyDescent="0.35">
      <c r="A15" s="3044" t="s">
        <v>763</v>
      </c>
      <c r="B15" s="3045"/>
      <c r="C15" s="3045"/>
      <c r="D15" s="3045"/>
      <c r="E15" s="3045"/>
      <c r="F15" s="3045"/>
      <c r="G15" s="3045"/>
      <c r="H15" s="3045"/>
      <c r="I15" s="3045"/>
      <c r="J15" s="3046"/>
      <c r="K15" s="828"/>
    </row>
    <row r="16" spans="1:14" ht="37.5" customHeight="1" x14ac:dyDescent="0.35">
      <c r="A16" s="3044" t="s">
        <v>764</v>
      </c>
      <c r="B16" s="3045"/>
      <c r="C16" s="3049" t="s">
        <v>765</v>
      </c>
      <c r="D16" s="3050"/>
      <c r="E16" s="1492" t="s">
        <v>766</v>
      </c>
      <c r="F16" s="3047" t="s">
        <v>767</v>
      </c>
      <c r="G16" s="3047"/>
      <c r="H16" s="1492" t="s">
        <v>768</v>
      </c>
      <c r="I16" s="3047" t="s">
        <v>769</v>
      </c>
      <c r="J16" s="3048"/>
      <c r="K16" s="828"/>
    </row>
    <row r="17" spans="1:19" ht="24.75" customHeight="1" x14ac:dyDescent="0.35">
      <c r="A17" s="1506" t="s">
        <v>770</v>
      </c>
      <c r="B17" s="1490" t="s">
        <v>771</v>
      </c>
      <c r="C17" s="1490" t="s">
        <v>942</v>
      </c>
      <c r="D17" s="1490"/>
      <c r="E17" s="1490"/>
      <c r="F17" s="3045" t="s">
        <v>772</v>
      </c>
      <c r="G17" s="3045"/>
      <c r="H17" s="1490" t="s">
        <v>87</v>
      </c>
      <c r="I17" s="3045" t="s">
        <v>773</v>
      </c>
      <c r="J17" s="3046"/>
      <c r="K17" s="828"/>
    </row>
    <row r="18" spans="1:19" ht="24.75" customHeight="1" x14ac:dyDescent="0.35">
      <c r="A18" s="1506" t="s">
        <v>35</v>
      </c>
      <c r="B18" s="1490" t="s">
        <v>37</v>
      </c>
      <c r="C18" s="1490">
        <v>3000</v>
      </c>
      <c r="D18" s="1490"/>
      <c r="E18" s="1490" t="s">
        <v>462</v>
      </c>
      <c r="F18" s="3045"/>
      <c r="G18" s="3045"/>
      <c r="H18" s="1490"/>
      <c r="I18" s="3052">
        <f>(C18-F18)/C18*H18</f>
        <v>0</v>
      </c>
      <c r="J18" s="3053"/>
      <c r="K18" s="828"/>
    </row>
    <row r="19" spans="1:19" ht="24.75" customHeight="1" x14ac:dyDescent="0.35">
      <c r="A19" s="1506" t="s">
        <v>37</v>
      </c>
      <c r="B19" s="1490" t="s">
        <v>39</v>
      </c>
      <c r="C19" s="1490">
        <v>2000</v>
      </c>
      <c r="D19" s="1490"/>
      <c r="E19" s="1490" t="s">
        <v>462</v>
      </c>
      <c r="F19" s="3045"/>
      <c r="G19" s="3045"/>
      <c r="H19" s="1490"/>
      <c r="I19" s="3054">
        <f>(C19-F19)/C19*H19</f>
        <v>0</v>
      </c>
      <c r="J19" s="3055"/>
      <c r="K19" s="828"/>
    </row>
    <row r="20" spans="1:19" ht="24.75" customHeight="1" x14ac:dyDescent="0.35">
      <c r="A20" s="1506" t="s">
        <v>39</v>
      </c>
      <c r="B20" s="1490" t="s">
        <v>462</v>
      </c>
      <c r="C20" s="1490">
        <v>1000</v>
      </c>
      <c r="D20" s="1490"/>
      <c r="E20" s="1490" t="s">
        <v>466</v>
      </c>
      <c r="F20" s="3045"/>
      <c r="G20" s="3045"/>
      <c r="H20" s="1490"/>
      <c r="I20" s="3054">
        <f>(C20-F20)/C20*H20</f>
        <v>0</v>
      </c>
      <c r="J20" s="3055"/>
      <c r="K20" s="828"/>
    </row>
    <row r="21" spans="1:19" ht="24.75" customHeight="1" x14ac:dyDescent="0.35">
      <c r="A21" s="3015" t="s">
        <v>774</v>
      </c>
      <c r="B21" s="3016"/>
      <c r="C21" s="3016"/>
      <c r="D21" s="3016"/>
      <c r="E21" s="3016"/>
      <c r="F21" s="3016"/>
      <c r="G21" s="3016"/>
      <c r="H21" s="3016"/>
      <c r="I21" s="3016"/>
      <c r="J21" s="3017"/>
      <c r="K21" s="828"/>
    </row>
    <row r="22" spans="1:19" ht="24.75" customHeight="1" x14ac:dyDescent="0.35">
      <c r="A22" s="3044" t="s">
        <v>775</v>
      </c>
      <c r="B22" s="3045"/>
      <c r="C22" s="1068">
        <v>25</v>
      </c>
      <c r="D22" s="837"/>
      <c r="E22" s="1490" t="s">
        <v>1068</v>
      </c>
      <c r="F22" s="3045"/>
      <c r="G22" s="3045"/>
      <c r="H22" s="884">
        <v>19.5</v>
      </c>
      <c r="I22" s="3056"/>
      <c r="J22" s="3057"/>
      <c r="K22" s="828"/>
    </row>
    <row r="23" spans="1:19" ht="22.5" customHeight="1" x14ac:dyDescent="0.35">
      <c r="A23" s="1507" t="s">
        <v>776</v>
      </c>
      <c r="B23" s="1491"/>
      <c r="C23" s="836"/>
      <c r="D23" s="836"/>
      <c r="E23" s="836"/>
      <c r="F23" s="836"/>
      <c r="G23" s="836"/>
      <c r="H23" s="836"/>
      <c r="I23" s="836"/>
      <c r="J23" s="1505"/>
      <c r="K23" s="828"/>
    </row>
    <row r="24" spans="1:19" ht="8.25" customHeight="1" x14ac:dyDescent="0.35">
      <c r="A24" s="3058"/>
      <c r="B24" s="3016"/>
      <c r="C24" s="3016"/>
      <c r="D24" s="3016"/>
      <c r="E24" s="3016"/>
      <c r="F24" s="3016"/>
      <c r="G24" s="3016"/>
      <c r="H24" s="3016"/>
      <c r="I24" s="3016"/>
      <c r="J24" s="3059"/>
      <c r="K24" s="828"/>
    </row>
    <row r="25" spans="1:19" ht="24" customHeight="1" x14ac:dyDescent="0.35">
      <c r="A25" s="1508"/>
      <c r="B25" s="3051" t="s">
        <v>777</v>
      </c>
      <c r="C25" s="3051"/>
      <c r="D25" s="3051"/>
      <c r="E25" s="3051"/>
      <c r="F25" s="3051"/>
      <c r="G25" s="3051"/>
      <c r="H25" s="3051"/>
      <c r="I25" s="3051"/>
      <c r="J25" s="1509"/>
      <c r="K25" s="828"/>
      <c r="L25" s="838"/>
      <c r="M25" s="838"/>
    </row>
    <row r="26" spans="1:19" ht="21" customHeight="1" x14ac:dyDescent="0.35">
      <c r="A26" s="1510"/>
      <c r="B26" s="3051" t="s">
        <v>778</v>
      </c>
      <c r="C26" s="3051"/>
      <c r="D26" s="3051"/>
      <c r="E26" s="3051"/>
      <c r="F26" s="3060" t="s">
        <v>779</v>
      </c>
      <c r="G26" s="3060"/>
      <c r="H26" s="3061" t="s">
        <v>780</v>
      </c>
      <c r="I26" s="3061"/>
      <c r="J26" s="1511"/>
      <c r="K26" s="828"/>
    </row>
    <row r="27" spans="1:19" ht="16.5" customHeight="1" x14ac:dyDescent="0.35">
      <c r="A27" s="1510"/>
      <c r="B27" s="3051"/>
      <c r="C27" s="3051"/>
      <c r="D27" s="3051"/>
      <c r="E27" s="3051"/>
      <c r="F27" s="1489" t="s">
        <v>781</v>
      </c>
      <c r="G27" s="839">
        <v>0.25</v>
      </c>
      <c r="H27" s="1489" t="s">
        <v>781</v>
      </c>
      <c r="I27" s="1489">
        <v>1</v>
      </c>
      <c r="J27" s="1511"/>
      <c r="K27" s="828"/>
    </row>
    <row r="28" spans="1:19" ht="20.25" customHeight="1" x14ac:dyDescent="0.35">
      <c r="A28" s="1510"/>
      <c r="B28" s="3062" t="s">
        <v>782</v>
      </c>
      <c r="C28" s="3063"/>
      <c r="D28" s="3063"/>
      <c r="E28" s="3064"/>
      <c r="F28" s="3068" t="s">
        <v>783</v>
      </c>
      <c r="G28" s="3068"/>
      <c r="H28" s="3068" t="s">
        <v>784</v>
      </c>
      <c r="I28" s="3068"/>
      <c r="J28" s="1511"/>
      <c r="K28" s="828"/>
    </row>
    <row r="29" spans="1:19" ht="17.25" customHeight="1" x14ac:dyDescent="0.35">
      <c r="A29" s="1510"/>
      <c r="B29" s="3065"/>
      <c r="C29" s="3066"/>
      <c r="D29" s="3066"/>
      <c r="E29" s="3067"/>
      <c r="F29" s="840" t="s">
        <v>781</v>
      </c>
      <c r="G29" s="841">
        <v>2</v>
      </c>
      <c r="H29" s="840" t="s">
        <v>781</v>
      </c>
      <c r="I29" s="841">
        <v>2</v>
      </c>
      <c r="J29" s="1511"/>
      <c r="K29" s="828"/>
    </row>
    <row r="30" spans="1:19" ht="17.5" x14ac:dyDescent="0.35">
      <c r="A30" s="1496"/>
      <c r="B30" s="3069"/>
      <c r="C30" s="3069"/>
      <c r="D30" s="1488"/>
      <c r="E30" s="842"/>
      <c r="G30" s="843"/>
      <c r="H30" s="844"/>
      <c r="I30" s="845"/>
      <c r="J30" s="1512"/>
      <c r="K30" s="828"/>
    </row>
    <row r="31" spans="1:19" ht="24" customHeight="1" x14ac:dyDescent="0.35">
      <c r="A31" s="1513" t="s">
        <v>785</v>
      </c>
      <c r="B31" s="846"/>
      <c r="C31" s="3070"/>
      <c r="D31" s="3070"/>
      <c r="E31" s="3070"/>
      <c r="F31" s="3070"/>
      <c r="G31" s="3070"/>
      <c r="H31" s="3070"/>
      <c r="I31" s="3070"/>
      <c r="J31" s="3071"/>
      <c r="K31" s="828"/>
      <c r="L31" s="847"/>
      <c r="M31" s="843"/>
      <c r="N31" s="847"/>
      <c r="O31" s="847"/>
      <c r="P31" s="848"/>
      <c r="Q31" s="848"/>
      <c r="R31" s="848"/>
      <c r="S31" s="848"/>
    </row>
    <row r="32" spans="1:19" ht="18" customHeight="1" x14ac:dyDescent="0.35">
      <c r="A32" s="1496"/>
      <c r="B32" s="846"/>
      <c r="C32" s="849"/>
      <c r="D32" s="849"/>
      <c r="E32" s="457"/>
      <c r="F32" s="459"/>
      <c r="G32" s="459"/>
      <c r="H32" s="460"/>
      <c r="I32" s="460"/>
      <c r="J32" s="1514"/>
      <c r="K32" s="828"/>
      <c r="L32" s="847"/>
      <c r="M32" s="843"/>
      <c r="N32" s="847"/>
      <c r="O32" s="847"/>
      <c r="P32" s="848"/>
      <c r="Q32" s="848"/>
      <c r="R32" s="848"/>
      <c r="S32" s="848"/>
    </row>
    <row r="33" spans="1:19" ht="18" customHeight="1" thickBot="1" x14ac:dyDescent="0.4">
      <c r="A33" s="1515"/>
      <c r="B33" s="850"/>
      <c r="C33" s="850"/>
      <c r="D33" s="850"/>
      <c r="E33" s="850"/>
      <c r="F33" s="850"/>
      <c r="G33" s="850"/>
      <c r="H33" s="850"/>
      <c r="I33" s="850"/>
      <c r="J33" s="1516"/>
      <c r="K33" s="828"/>
    </row>
    <row r="34" spans="1:19" ht="15.75" customHeight="1" thickTop="1" thickBot="1" x14ac:dyDescent="0.4">
      <c r="A34" s="1496"/>
      <c r="J34" s="1512"/>
      <c r="K34" s="828"/>
    </row>
    <row r="35" spans="1:19" ht="26.25" customHeight="1" thickTop="1" x14ac:dyDescent="0.35">
      <c r="A35" s="1517" t="s">
        <v>418</v>
      </c>
      <c r="B35" s="851"/>
      <c r="C35" s="852" t="s">
        <v>638</v>
      </c>
      <c r="D35" s="852"/>
      <c r="E35" s="853"/>
      <c r="F35" s="854"/>
      <c r="G35" s="855" t="s">
        <v>56</v>
      </c>
      <c r="H35" s="3072"/>
      <c r="I35" s="3072"/>
      <c r="J35" s="3073"/>
      <c r="K35" s="828"/>
    </row>
    <row r="36" spans="1:19" ht="15" customHeight="1" x14ac:dyDescent="0.25">
      <c r="A36" s="3081" t="s">
        <v>93</v>
      </c>
      <c r="B36" s="3082"/>
      <c r="C36" s="3078"/>
      <c r="D36" s="3079"/>
      <c r="E36" s="3079"/>
      <c r="F36" s="3080"/>
      <c r="G36" s="3074"/>
      <c r="H36" s="3074"/>
      <c r="I36" s="3074"/>
      <c r="J36" s="3075"/>
      <c r="K36" s="1494"/>
    </row>
    <row r="37" spans="1:19" ht="15" customHeight="1" thickBot="1" x14ac:dyDescent="0.4">
      <c r="A37" s="3083" t="s">
        <v>292</v>
      </c>
      <c r="B37" s="3084"/>
      <c r="C37" s="856"/>
      <c r="D37" s="1067"/>
      <c r="E37" s="857"/>
      <c r="F37" s="858"/>
      <c r="G37" s="3076"/>
      <c r="H37" s="3076"/>
      <c r="I37" s="3076"/>
      <c r="J37" s="3077"/>
      <c r="K37" s="828"/>
      <c r="L37" s="847"/>
      <c r="M37" s="843"/>
      <c r="N37" s="843"/>
      <c r="O37" s="847"/>
      <c r="P37" s="848"/>
      <c r="Q37" s="848"/>
      <c r="R37" s="848"/>
      <c r="S37" s="848"/>
    </row>
    <row r="38" spans="1:19" ht="60" customHeight="1" thickTop="1" x14ac:dyDescent="0.35">
      <c r="A38" s="1524" t="s">
        <v>1080</v>
      </c>
      <c r="B38" s="1525"/>
      <c r="C38" s="1525"/>
      <c r="D38" s="1525"/>
      <c r="E38" s="1525"/>
      <c r="F38" s="1525"/>
      <c r="G38" s="1525"/>
      <c r="J38" s="1512"/>
      <c r="K38" s="828"/>
      <c r="L38" s="847"/>
      <c r="M38" s="843"/>
      <c r="N38" s="843"/>
      <c r="O38" s="847"/>
      <c r="P38" s="848"/>
      <c r="Q38" s="848"/>
      <c r="R38" s="848"/>
      <c r="S38" s="848"/>
    </row>
    <row r="39" spans="1:19" ht="17.5" x14ac:dyDescent="0.35">
      <c r="A39" s="369" t="s">
        <v>1081</v>
      </c>
      <c r="B39" s="1518"/>
      <c r="C39" s="1518"/>
      <c r="D39" s="1518"/>
      <c r="E39" s="1518"/>
      <c r="F39" s="1518"/>
      <c r="G39" s="1518"/>
      <c r="H39" s="1518"/>
      <c r="I39" s="1518"/>
      <c r="J39" s="1519"/>
      <c r="K39" s="828"/>
      <c r="L39" s="847"/>
      <c r="M39" s="843"/>
      <c r="N39" s="843"/>
      <c r="O39" s="847"/>
      <c r="P39" s="848"/>
      <c r="Q39" s="848"/>
      <c r="R39" s="848"/>
      <c r="S39" s="848"/>
    </row>
    <row r="40" spans="1:19" ht="17.5" x14ac:dyDescent="0.35">
      <c r="A40" s="1520" t="s">
        <v>334</v>
      </c>
      <c r="B40" s="1518"/>
      <c r="C40" s="1518"/>
      <c r="D40" s="1518"/>
      <c r="E40" s="1518"/>
      <c r="F40" s="1518"/>
      <c r="G40" s="1518"/>
      <c r="H40" s="1518"/>
      <c r="I40" s="1518"/>
      <c r="J40" s="1519"/>
      <c r="K40" s="828"/>
    </row>
    <row r="41" spans="1:19" ht="18" thickBot="1" x14ac:dyDescent="0.4">
      <c r="A41" s="1521" t="s">
        <v>335</v>
      </c>
      <c r="B41" s="1522"/>
      <c r="C41" s="1522"/>
      <c r="D41" s="1522"/>
      <c r="E41" s="1522"/>
      <c r="F41" s="1522"/>
      <c r="G41" s="1522"/>
      <c r="H41" s="1522"/>
      <c r="I41" s="1522"/>
      <c r="J41" s="1523"/>
      <c r="K41" s="828"/>
    </row>
  </sheetData>
  <mergeCells count="46">
    <mergeCell ref="B30:C30"/>
    <mergeCell ref="C31:J31"/>
    <mergeCell ref="H35:J35"/>
    <mergeCell ref="G36:J36"/>
    <mergeCell ref="G37:J37"/>
    <mergeCell ref="C36:F36"/>
    <mergeCell ref="A36:B36"/>
    <mergeCell ref="A37:B37"/>
    <mergeCell ref="B26:E27"/>
    <mergeCell ref="F26:G26"/>
    <mergeCell ref="H26:I26"/>
    <mergeCell ref="B28:E29"/>
    <mergeCell ref="F28:G28"/>
    <mergeCell ref="H28:I28"/>
    <mergeCell ref="B25:I25"/>
    <mergeCell ref="F18:G18"/>
    <mergeCell ref="I18:J18"/>
    <mergeCell ref="F19:G19"/>
    <mergeCell ref="I19:J19"/>
    <mergeCell ref="F20:G20"/>
    <mergeCell ref="I20:J20"/>
    <mergeCell ref="A21:J21"/>
    <mergeCell ref="A22:B22"/>
    <mergeCell ref="F22:G22"/>
    <mergeCell ref="I22:J22"/>
    <mergeCell ref="A24:J24"/>
    <mergeCell ref="A15:J15"/>
    <mergeCell ref="A16:B16"/>
    <mergeCell ref="F16:G16"/>
    <mergeCell ref="I16:J16"/>
    <mergeCell ref="F17:G17"/>
    <mergeCell ref="I17:J17"/>
    <mergeCell ref="C16:D16"/>
    <mergeCell ref="A12:J12"/>
    <mergeCell ref="A1:B5"/>
    <mergeCell ref="C1:J1"/>
    <mergeCell ref="C2:J2"/>
    <mergeCell ref="C3:J3"/>
    <mergeCell ref="H4:J4"/>
    <mergeCell ref="B7:G7"/>
    <mergeCell ref="I7:J7"/>
    <mergeCell ref="B8:F8"/>
    <mergeCell ref="I8:J8"/>
    <mergeCell ref="B9:F9"/>
    <mergeCell ref="I9:J9"/>
    <mergeCell ref="B10:F10"/>
  </mergeCells>
  <hyperlinks>
    <hyperlink ref="A40" r:id="rId1" xr:uid="{00000000-0004-0000-1900-000000000000}"/>
  </hyperlinks>
  <pageMargins left="0.98425196850393704" right="0.55118110236220474" top="0.59055118110236227" bottom="0.59055118110236227" header="0" footer="0"/>
  <pageSetup scale="82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12" shapeId="2049" r:id="rId5">
          <objectPr defaultSize="0" r:id="rId6">
            <anchor moveWithCells="1">
              <from>
                <xdr:col>0</xdr:col>
                <xdr:colOff>603250</xdr:colOff>
                <xdr:row>12</xdr:row>
                <xdr:rowOff>57150</xdr:rowOff>
              </from>
              <to>
                <xdr:col>8</xdr:col>
                <xdr:colOff>247650</xdr:colOff>
                <xdr:row>13</xdr:row>
                <xdr:rowOff>241300</xdr:rowOff>
              </to>
            </anchor>
          </objectPr>
        </oleObject>
      </mc:Choice>
      <mc:Fallback>
        <oleObject progId="Word.Document.12" shapeId="2049" r:id="rId5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FF00"/>
  </sheetPr>
  <dimension ref="A1:IX40"/>
  <sheetViews>
    <sheetView showGridLines="0" view="pageBreakPreview" zoomScaleNormal="50" zoomScaleSheetLayoutView="100" zoomScalePageLayoutView="90" workbookViewId="0">
      <selection activeCell="A14" sqref="A14:I14"/>
    </sheetView>
  </sheetViews>
  <sheetFormatPr baseColWidth="10" defaultRowHeight="14.5" x14ac:dyDescent="0.35"/>
  <cols>
    <col min="1" max="1" width="1" style="895" customWidth="1"/>
    <col min="2" max="2" width="19.453125" style="895" customWidth="1"/>
    <col min="3" max="3" width="19.26953125" style="895" customWidth="1"/>
    <col min="4" max="13" width="9.7265625" style="895" customWidth="1"/>
    <col min="14" max="14" width="1.453125" style="895" customWidth="1"/>
    <col min="15" max="18" width="9.7265625" style="895" customWidth="1"/>
    <col min="19" max="245" width="11.453125" style="895"/>
    <col min="246" max="246" width="28" style="895" customWidth="1"/>
    <col min="247" max="251" width="10.54296875" style="895" customWidth="1"/>
    <col min="252" max="252" width="12.54296875" style="895" customWidth="1"/>
    <col min="253" max="258" width="11.453125" style="895"/>
    <col min="259" max="259" width="1" style="895" customWidth="1"/>
    <col min="260" max="260" width="19.453125" style="895" customWidth="1"/>
    <col min="261" max="261" width="19.26953125" style="895" customWidth="1"/>
    <col min="262" max="268" width="11.26953125" style="895" customWidth="1"/>
    <col min="269" max="269" width="12.7265625" style="895" customWidth="1"/>
    <col min="270" max="270" width="1.453125" style="895" customWidth="1"/>
    <col min="271" max="271" width="6.81640625" style="895" customWidth="1"/>
    <col min="272" max="272" width="11.453125" style="895"/>
    <col min="273" max="273" width="17.26953125" style="895" customWidth="1"/>
    <col min="274" max="501" width="11.453125" style="895"/>
    <col min="502" max="502" width="28" style="895" customWidth="1"/>
    <col min="503" max="507" width="10.54296875" style="895" customWidth="1"/>
    <col min="508" max="508" width="12.54296875" style="895" customWidth="1"/>
    <col min="509" max="514" width="11.453125" style="895"/>
    <col min="515" max="515" width="1" style="895" customWidth="1"/>
    <col min="516" max="516" width="19.453125" style="895" customWidth="1"/>
    <col min="517" max="517" width="19.26953125" style="895" customWidth="1"/>
    <col min="518" max="524" width="11.26953125" style="895" customWidth="1"/>
    <col min="525" max="525" width="12.7265625" style="895" customWidth="1"/>
    <col min="526" max="526" width="1.453125" style="895" customWidth="1"/>
    <col min="527" max="527" width="6.81640625" style="895" customWidth="1"/>
    <col min="528" max="528" width="11.453125" style="895"/>
    <col min="529" max="529" width="17.26953125" style="895" customWidth="1"/>
    <col min="530" max="757" width="11.453125" style="895"/>
    <col min="758" max="758" width="28" style="895" customWidth="1"/>
    <col min="759" max="763" width="10.54296875" style="895" customWidth="1"/>
    <col min="764" max="764" width="12.54296875" style="895" customWidth="1"/>
    <col min="765" max="770" width="11.453125" style="895"/>
    <col min="771" max="771" width="1" style="895" customWidth="1"/>
    <col min="772" max="772" width="19.453125" style="895" customWidth="1"/>
    <col min="773" max="773" width="19.26953125" style="895" customWidth="1"/>
    <col min="774" max="780" width="11.26953125" style="895" customWidth="1"/>
    <col min="781" max="781" width="12.7265625" style="895" customWidth="1"/>
    <col min="782" max="782" width="1.453125" style="895" customWidth="1"/>
    <col min="783" max="783" width="6.81640625" style="895" customWidth="1"/>
    <col min="784" max="784" width="11.453125" style="895"/>
    <col min="785" max="785" width="17.26953125" style="895" customWidth="1"/>
    <col min="786" max="1013" width="11.453125" style="895"/>
    <col min="1014" max="1014" width="28" style="895" customWidth="1"/>
    <col min="1015" max="1019" width="10.54296875" style="895" customWidth="1"/>
    <col min="1020" max="1020" width="12.54296875" style="895" customWidth="1"/>
    <col min="1021" max="1026" width="11.453125" style="895"/>
    <col min="1027" max="1027" width="1" style="895" customWidth="1"/>
    <col min="1028" max="1028" width="19.453125" style="895" customWidth="1"/>
    <col min="1029" max="1029" width="19.26953125" style="895" customWidth="1"/>
    <col min="1030" max="1036" width="11.26953125" style="895" customWidth="1"/>
    <col min="1037" max="1037" width="12.7265625" style="895" customWidth="1"/>
    <col min="1038" max="1038" width="1.453125" style="895" customWidth="1"/>
    <col min="1039" max="1039" width="6.81640625" style="895" customWidth="1"/>
    <col min="1040" max="1040" width="11.453125" style="895"/>
    <col min="1041" max="1041" width="17.26953125" style="895" customWidth="1"/>
    <col min="1042" max="1269" width="11.453125" style="895"/>
    <col min="1270" max="1270" width="28" style="895" customWidth="1"/>
    <col min="1271" max="1275" width="10.54296875" style="895" customWidth="1"/>
    <col min="1276" max="1276" width="12.54296875" style="895" customWidth="1"/>
    <col min="1277" max="1282" width="11.453125" style="895"/>
    <col min="1283" max="1283" width="1" style="895" customWidth="1"/>
    <col min="1284" max="1284" width="19.453125" style="895" customWidth="1"/>
    <col min="1285" max="1285" width="19.26953125" style="895" customWidth="1"/>
    <col min="1286" max="1292" width="11.26953125" style="895" customWidth="1"/>
    <col min="1293" max="1293" width="12.7265625" style="895" customWidth="1"/>
    <col min="1294" max="1294" width="1.453125" style="895" customWidth="1"/>
    <col min="1295" max="1295" width="6.81640625" style="895" customWidth="1"/>
    <col min="1296" max="1296" width="11.453125" style="895"/>
    <col min="1297" max="1297" width="17.26953125" style="895" customWidth="1"/>
    <col min="1298" max="1525" width="11.453125" style="895"/>
    <col min="1526" max="1526" width="28" style="895" customWidth="1"/>
    <col min="1527" max="1531" width="10.54296875" style="895" customWidth="1"/>
    <col min="1532" max="1532" width="12.54296875" style="895" customWidth="1"/>
    <col min="1533" max="1538" width="11.453125" style="895"/>
    <col min="1539" max="1539" width="1" style="895" customWidth="1"/>
    <col min="1540" max="1540" width="19.453125" style="895" customWidth="1"/>
    <col min="1541" max="1541" width="19.26953125" style="895" customWidth="1"/>
    <col min="1542" max="1548" width="11.26953125" style="895" customWidth="1"/>
    <col min="1549" max="1549" width="12.7265625" style="895" customWidth="1"/>
    <col min="1550" max="1550" width="1.453125" style="895" customWidth="1"/>
    <col min="1551" max="1551" width="6.81640625" style="895" customWidth="1"/>
    <col min="1552" max="1552" width="11.453125" style="895"/>
    <col min="1553" max="1553" width="17.26953125" style="895" customWidth="1"/>
    <col min="1554" max="1781" width="11.453125" style="895"/>
    <col min="1782" max="1782" width="28" style="895" customWidth="1"/>
    <col min="1783" max="1787" width="10.54296875" style="895" customWidth="1"/>
    <col min="1788" max="1788" width="12.54296875" style="895" customWidth="1"/>
    <col min="1789" max="1794" width="11.453125" style="895"/>
    <col min="1795" max="1795" width="1" style="895" customWidth="1"/>
    <col min="1796" max="1796" width="19.453125" style="895" customWidth="1"/>
    <col min="1797" max="1797" width="19.26953125" style="895" customWidth="1"/>
    <col min="1798" max="1804" width="11.26953125" style="895" customWidth="1"/>
    <col min="1805" max="1805" width="12.7265625" style="895" customWidth="1"/>
    <col min="1806" max="1806" width="1.453125" style="895" customWidth="1"/>
    <col min="1807" max="1807" width="6.81640625" style="895" customWidth="1"/>
    <col min="1808" max="1808" width="11.453125" style="895"/>
    <col min="1809" max="1809" width="17.26953125" style="895" customWidth="1"/>
    <col min="1810" max="2037" width="11.453125" style="895"/>
    <col min="2038" max="2038" width="28" style="895" customWidth="1"/>
    <col min="2039" max="2043" width="10.54296875" style="895" customWidth="1"/>
    <col min="2044" max="2044" width="12.54296875" style="895" customWidth="1"/>
    <col min="2045" max="2050" width="11.453125" style="895"/>
    <col min="2051" max="2051" width="1" style="895" customWidth="1"/>
    <col min="2052" max="2052" width="19.453125" style="895" customWidth="1"/>
    <col min="2053" max="2053" width="19.26953125" style="895" customWidth="1"/>
    <col min="2054" max="2060" width="11.26953125" style="895" customWidth="1"/>
    <col min="2061" max="2061" width="12.7265625" style="895" customWidth="1"/>
    <col min="2062" max="2062" width="1.453125" style="895" customWidth="1"/>
    <col min="2063" max="2063" width="6.81640625" style="895" customWidth="1"/>
    <col min="2064" max="2064" width="11.453125" style="895"/>
    <col min="2065" max="2065" width="17.26953125" style="895" customWidth="1"/>
    <col min="2066" max="2293" width="11.453125" style="895"/>
    <col min="2294" max="2294" width="28" style="895" customWidth="1"/>
    <col min="2295" max="2299" width="10.54296875" style="895" customWidth="1"/>
    <col min="2300" max="2300" width="12.54296875" style="895" customWidth="1"/>
    <col min="2301" max="2306" width="11.453125" style="895"/>
    <col min="2307" max="2307" width="1" style="895" customWidth="1"/>
    <col min="2308" max="2308" width="19.453125" style="895" customWidth="1"/>
    <col min="2309" max="2309" width="19.26953125" style="895" customWidth="1"/>
    <col min="2310" max="2316" width="11.26953125" style="895" customWidth="1"/>
    <col min="2317" max="2317" width="12.7265625" style="895" customWidth="1"/>
    <col min="2318" max="2318" width="1.453125" style="895" customWidth="1"/>
    <col min="2319" max="2319" width="6.81640625" style="895" customWidth="1"/>
    <col min="2320" max="2320" width="11.453125" style="895"/>
    <col min="2321" max="2321" width="17.26953125" style="895" customWidth="1"/>
    <col min="2322" max="2549" width="11.453125" style="895"/>
    <col min="2550" max="2550" width="28" style="895" customWidth="1"/>
    <col min="2551" max="2555" width="10.54296875" style="895" customWidth="1"/>
    <col min="2556" max="2556" width="12.54296875" style="895" customWidth="1"/>
    <col min="2557" max="2562" width="11.453125" style="895"/>
    <col min="2563" max="2563" width="1" style="895" customWidth="1"/>
    <col min="2564" max="2564" width="19.453125" style="895" customWidth="1"/>
    <col min="2565" max="2565" width="19.26953125" style="895" customWidth="1"/>
    <col min="2566" max="2572" width="11.26953125" style="895" customWidth="1"/>
    <col min="2573" max="2573" width="12.7265625" style="895" customWidth="1"/>
    <col min="2574" max="2574" width="1.453125" style="895" customWidth="1"/>
    <col min="2575" max="2575" width="6.81640625" style="895" customWidth="1"/>
    <col min="2576" max="2576" width="11.453125" style="895"/>
    <col min="2577" max="2577" width="17.26953125" style="895" customWidth="1"/>
    <col min="2578" max="2805" width="11.453125" style="895"/>
    <col min="2806" max="2806" width="28" style="895" customWidth="1"/>
    <col min="2807" max="2811" width="10.54296875" style="895" customWidth="1"/>
    <col min="2812" max="2812" width="12.54296875" style="895" customWidth="1"/>
    <col min="2813" max="2818" width="11.453125" style="895"/>
    <col min="2819" max="2819" width="1" style="895" customWidth="1"/>
    <col min="2820" max="2820" width="19.453125" style="895" customWidth="1"/>
    <col min="2821" max="2821" width="19.26953125" style="895" customWidth="1"/>
    <col min="2822" max="2828" width="11.26953125" style="895" customWidth="1"/>
    <col min="2829" max="2829" width="12.7265625" style="895" customWidth="1"/>
    <col min="2830" max="2830" width="1.453125" style="895" customWidth="1"/>
    <col min="2831" max="2831" width="6.81640625" style="895" customWidth="1"/>
    <col min="2832" max="2832" width="11.453125" style="895"/>
    <col min="2833" max="2833" width="17.26953125" style="895" customWidth="1"/>
    <col min="2834" max="3061" width="11.453125" style="895"/>
    <col min="3062" max="3062" width="28" style="895" customWidth="1"/>
    <col min="3063" max="3067" width="10.54296875" style="895" customWidth="1"/>
    <col min="3068" max="3068" width="12.54296875" style="895" customWidth="1"/>
    <col min="3069" max="3074" width="11.453125" style="895"/>
    <col min="3075" max="3075" width="1" style="895" customWidth="1"/>
    <col min="3076" max="3076" width="19.453125" style="895" customWidth="1"/>
    <col min="3077" max="3077" width="19.26953125" style="895" customWidth="1"/>
    <col min="3078" max="3084" width="11.26953125" style="895" customWidth="1"/>
    <col min="3085" max="3085" width="12.7265625" style="895" customWidth="1"/>
    <col min="3086" max="3086" width="1.453125" style="895" customWidth="1"/>
    <col min="3087" max="3087" width="6.81640625" style="895" customWidth="1"/>
    <col min="3088" max="3088" width="11.453125" style="895"/>
    <col min="3089" max="3089" width="17.26953125" style="895" customWidth="1"/>
    <col min="3090" max="3317" width="11.453125" style="895"/>
    <col min="3318" max="3318" width="28" style="895" customWidth="1"/>
    <col min="3319" max="3323" width="10.54296875" style="895" customWidth="1"/>
    <col min="3324" max="3324" width="12.54296875" style="895" customWidth="1"/>
    <col min="3325" max="3330" width="11.453125" style="895"/>
    <col min="3331" max="3331" width="1" style="895" customWidth="1"/>
    <col min="3332" max="3332" width="19.453125" style="895" customWidth="1"/>
    <col min="3333" max="3333" width="19.26953125" style="895" customWidth="1"/>
    <col min="3334" max="3340" width="11.26953125" style="895" customWidth="1"/>
    <col min="3341" max="3341" width="12.7265625" style="895" customWidth="1"/>
    <col min="3342" max="3342" width="1.453125" style="895" customWidth="1"/>
    <col min="3343" max="3343" width="6.81640625" style="895" customWidth="1"/>
    <col min="3344" max="3344" width="11.453125" style="895"/>
    <col min="3345" max="3345" width="17.26953125" style="895" customWidth="1"/>
    <col min="3346" max="3573" width="11.453125" style="895"/>
    <col min="3574" max="3574" width="28" style="895" customWidth="1"/>
    <col min="3575" max="3579" width="10.54296875" style="895" customWidth="1"/>
    <col min="3580" max="3580" width="12.54296875" style="895" customWidth="1"/>
    <col min="3581" max="3586" width="11.453125" style="895"/>
    <col min="3587" max="3587" width="1" style="895" customWidth="1"/>
    <col min="3588" max="3588" width="19.453125" style="895" customWidth="1"/>
    <col min="3589" max="3589" width="19.26953125" style="895" customWidth="1"/>
    <col min="3590" max="3596" width="11.26953125" style="895" customWidth="1"/>
    <col min="3597" max="3597" width="12.7265625" style="895" customWidth="1"/>
    <col min="3598" max="3598" width="1.453125" style="895" customWidth="1"/>
    <col min="3599" max="3599" width="6.81640625" style="895" customWidth="1"/>
    <col min="3600" max="3600" width="11.453125" style="895"/>
    <col min="3601" max="3601" width="17.26953125" style="895" customWidth="1"/>
    <col min="3602" max="3829" width="11.453125" style="895"/>
    <col min="3830" max="3830" width="28" style="895" customWidth="1"/>
    <col min="3831" max="3835" width="10.54296875" style="895" customWidth="1"/>
    <col min="3836" max="3836" width="12.54296875" style="895" customWidth="1"/>
    <col min="3837" max="3842" width="11.453125" style="895"/>
    <col min="3843" max="3843" width="1" style="895" customWidth="1"/>
    <col min="3844" max="3844" width="19.453125" style="895" customWidth="1"/>
    <col min="3845" max="3845" width="19.26953125" style="895" customWidth="1"/>
    <col min="3846" max="3852" width="11.26953125" style="895" customWidth="1"/>
    <col min="3853" max="3853" width="12.7265625" style="895" customWidth="1"/>
    <col min="3854" max="3854" width="1.453125" style="895" customWidth="1"/>
    <col min="3855" max="3855" width="6.81640625" style="895" customWidth="1"/>
    <col min="3856" max="3856" width="11.453125" style="895"/>
    <col min="3857" max="3857" width="17.26953125" style="895" customWidth="1"/>
    <col min="3858" max="4085" width="11.453125" style="895"/>
    <col min="4086" max="4086" width="28" style="895" customWidth="1"/>
    <col min="4087" max="4091" width="10.54296875" style="895" customWidth="1"/>
    <col min="4092" max="4092" width="12.54296875" style="895" customWidth="1"/>
    <col min="4093" max="4098" width="11.453125" style="895"/>
    <col min="4099" max="4099" width="1" style="895" customWidth="1"/>
    <col min="4100" max="4100" width="19.453125" style="895" customWidth="1"/>
    <col min="4101" max="4101" width="19.26953125" style="895" customWidth="1"/>
    <col min="4102" max="4108" width="11.26953125" style="895" customWidth="1"/>
    <col min="4109" max="4109" width="12.7265625" style="895" customWidth="1"/>
    <col min="4110" max="4110" width="1.453125" style="895" customWidth="1"/>
    <col min="4111" max="4111" width="6.81640625" style="895" customWidth="1"/>
    <col min="4112" max="4112" width="11.453125" style="895"/>
    <col min="4113" max="4113" width="17.26953125" style="895" customWidth="1"/>
    <col min="4114" max="4341" width="11.453125" style="895"/>
    <col min="4342" max="4342" width="28" style="895" customWidth="1"/>
    <col min="4343" max="4347" width="10.54296875" style="895" customWidth="1"/>
    <col min="4348" max="4348" width="12.54296875" style="895" customWidth="1"/>
    <col min="4349" max="4354" width="11.453125" style="895"/>
    <col min="4355" max="4355" width="1" style="895" customWidth="1"/>
    <col min="4356" max="4356" width="19.453125" style="895" customWidth="1"/>
    <col min="4357" max="4357" width="19.26953125" style="895" customWidth="1"/>
    <col min="4358" max="4364" width="11.26953125" style="895" customWidth="1"/>
    <col min="4365" max="4365" width="12.7265625" style="895" customWidth="1"/>
    <col min="4366" max="4366" width="1.453125" style="895" customWidth="1"/>
    <col min="4367" max="4367" width="6.81640625" style="895" customWidth="1"/>
    <col min="4368" max="4368" width="11.453125" style="895"/>
    <col min="4369" max="4369" width="17.26953125" style="895" customWidth="1"/>
    <col min="4370" max="4597" width="11.453125" style="895"/>
    <col min="4598" max="4598" width="28" style="895" customWidth="1"/>
    <col min="4599" max="4603" width="10.54296875" style="895" customWidth="1"/>
    <col min="4604" max="4604" width="12.54296875" style="895" customWidth="1"/>
    <col min="4605" max="4610" width="11.453125" style="895"/>
    <col min="4611" max="4611" width="1" style="895" customWidth="1"/>
    <col min="4612" max="4612" width="19.453125" style="895" customWidth="1"/>
    <col min="4613" max="4613" width="19.26953125" style="895" customWidth="1"/>
    <col min="4614" max="4620" width="11.26953125" style="895" customWidth="1"/>
    <col min="4621" max="4621" width="12.7265625" style="895" customWidth="1"/>
    <col min="4622" max="4622" width="1.453125" style="895" customWidth="1"/>
    <col min="4623" max="4623" width="6.81640625" style="895" customWidth="1"/>
    <col min="4624" max="4624" width="11.453125" style="895"/>
    <col min="4625" max="4625" width="17.26953125" style="895" customWidth="1"/>
    <col min="4626" max="4853" width="11.453125" style="895"/>
    <col min="4854" max="4854" width="28" style="895" customWidth="1"/>
    <col min="4855" max="4859" width="10.54296875" style="895" customWidth="1"/>
    <col min="4860" max="4860" width="12.54296875" style="895" customWidth="1"/>
    <col min="4861" max="4866" width="11.453125" style="895"/>
    <col min="4867" max="4867" width="1" style="895" customWidth="1"/>
    <col min="4868" max="4868" width="19.453125" style="895" customWidth="1"/>
    <col min="4869" max="4869" width="19.26953125" style="895" customWidth="1"/>
    <col min="4870" max="4876" width="11.26953125" style="895" customWidth="1"/>
    <col min="4877" max="4877" width="12.7265625" style="895" customWidth="1"/>
    <col min="4878" max="4878" width="1.453125" style="895" customWidth="1"/>
    <col min="4879" max="4879" width="6.81640625" style="895" customWidth="1"/>
    <col min="4880" max="4880" width="11.453125" style="895"/>
    <col min="4881" max="4881" width="17.26953125" style="895" customWidth="1"/>
    <col min="4882" max="5109" width="11.453125" style="895"/>
    <col min="5110" max="5110" width="28" style="895" customWidth="1"/>
    <col min="5111" max="5115" width="10.54296875" style="895" customWidth="1"/>
    <col min="5116" max="5116" width="12.54296875" style="895" customWidth="1"/>
    <col min="5117" max="5122" width="11.453125" style="895"/>
    <col min="5123" max="5123" width="1" style="895" customWidth="1"/>
    <col min="5124" max="5124" width="19.453125" style="895" customWidth="1"/>
    <col min="5125" max="5125" width="19.26953125" style="895" customWidth="1"/>
    <col min="5126" max="5132" width="11.26953125" style="895" customWidth="1"/>
    <col min="5133" max="5133" width="12.7265625" style="895" customWidth="1"/>
    <col min="5134" max="5134" width="1.453125" style="895" customWidth="1"/>
    <col min="5135" max="5135" width="6.81640625" style="895" customWidth="1"/>
    <col min="5136" max="5136" width="11.453125" style="895"/>
    <col min="5137" max="5137" width="17.26953125" style="895" customWidth="1"/>
    <col min="5138" max="5365" width="11.453125" style="895"/>
    <col min="5366" max="5366" width="28" style="895" customWidth="1"/>
    <col min="5367" max="5371" width="10.54296875" style="895" customWidth="1"/>
    <col min="5372" max="5372" width="12.54296875" style="895" customWidth="1"/>
    <col min="5373" max="5378" width="11.453125" style="895"/>
    <col min="5379" max="5379" width="1" style="895" customWidth="1"/>
    <col min="5380" max="5380" width="19.453125" style="895" customWidth="1"/>
    <col min="5381" max="5381" width="19.26953125" style="895" customWidth="1"/>
    <col min="5382" max="5388" width="11.26953125" style="895" customWidth="1"/>
    <col min="5389" max="5389" width="12.7265625" style="895" customWidth="1"/>
    <col min="5390" max="5390" width="1.453125" style="895" customWidth="1"/>
    <col min="5391" max="5391" width="6.81640625" style="895" customWidth="1"/>
    <col min="5392" max="5392" width="11.453125" style="895"/>
    <col min="5393" max="5393" width="17.26953125" style="895" customWidth="1"/>
    <col min="5394" max="5621" width="11.453125" style="895"/>
    <col min="5622" max="5622" width="28" style="895" customWidth="1"/>
    <col min="5623" max="5627" width="10.54296875" style="895" customWidth="1"/>
    <col min="5628" max="5628" width="12.54296875" style="895" customWidth="1"/>
    <col min="5629" max="5634" width="11.453125" style="895"/>
    <col min="5635" max="5635" width="1" style="895" customWidth="1"/>
    <col min="5636" max="5636" width="19.453125" style="895" customWidth="1"/>
    <col min="5637" max="5637" width="19.26953125" style="895" customWidth="1"/>
    <col min="5638" max="5644" width="11.26953125" style="895" customWidth="1"/>
    <col min="5645" max="5645" width="12.7265625" style="895" customWidth="1"/>
    <col min="5646" max="5646" width="1.453125" style="895" customWidth="1"/>
    <col min="5647" max="5647" width="6.81640625" style="895" customWidth="1"/>
    <col min="5648" max="5648" width="11.453125" style="895"/>
    <col min="5649" max="5649" width="17.26953125" style="895" customWidth="1"/>
    <col min="5650" max="5877" width="11.453125" style="895"/>
    <col min="5878" max="5878" width="28" style="895" customWidth="1"/>
    <col min="5879" max="5883" width="10.54296875" style="895" customWidth="1"/>
    <col min="5884" max="5884" width="12.54296875" style="895" customWidth="1"/>
    <col min="5885" max="5890" width="11.453125" style="895"/>
    <col min="5891" max="5891" width="1" style="895" customWidth="1"/>
    <col min="5892" max="5892" width="19.453125" style="895" customWidth="1"/>
    <col min="5893" max="5893" width="19.26953125" style="895" customWidth="1"/>
    <col min="5894" max="5900" width="11.26953125" style="895" customWidth="1"/>
    <col min="5901" max="5901" width="12.7265625" style="895" customWidth="1"/>
    <col min="5902" max="5902" width="1.453125" style="895" customWidth="1"/>
    <col min="5903" max="5903" width="6.81640625" style="895" customWidth="1"/>
    <col min="5904" max="5904" width="11.453125" style="895"/>
    <col min="5905" max="5905" width="17.26953125" style="895" customWidth="1"/>
    <col min="5906" max="6133" width="11.453125" style="895"/>
    <col min="6134" max="6134" width="28" style="895" customWidth="1"/>
    <col min="6135" max="6139" width="10.54296875" style="895" customWidth="1"/>
    <col min="6140" max="6140" width="12.54296875" style="895" customWidth="1"/>
    <col min="6141" max="6146" width="11.453125" style="895"/>
    <col min="6147" max="6147" width="1" style="895" customWidth="1"/>
    <col min="6148" max="6148" width="19.453125" style="895" customWidth="1"/>
    <col min="6149" max="6149" width="19.26953125" style="895" customWidth="1"/>
    <col min="6150" max="6156" width="11.26953125" style="895" customWidth="1"/>
    <col min="6157" max="6157" width="12.7265625" style="895" customWidth="1"/>
    <col min="6158" max="6158" width="1.453125" style="895" customWidth="1"/>
    <col min="6159" max="6159" width="6.81640625" style="895" customWidth="1"/>
    <col min="6160" max="6160" width="11.453125" style="895"/>
    <col min="6161" max="6161" width="17.26953125" style="895" customWidth="1"/>
    <col min="6162" max="6389" width="11.453125" style="895"/>
    <col min="6390" max="6390" width="28" style="895" customWidth="1"/>
    <col min="6391" max="6395" width="10.54296875" style="895" customWidth="1"/>
    <col min="6396" max="6396" width="12.54296875" style="895" customWidth="1"/>
    <col min="6397" max="6402" width="11.453125" style="895"/>
    <col min="6403" max="6403" width="1" style="895" customWidth="1"/>
    <col min="6404" max="6404" width="19.453125" style="895" customWidth="1"/>
    <col min="6405" max="6405" width="19.26953125" style="895" customWidth="1"/>
    <col min="6406" max="6412" width="11.26953125" style="895" customWidth="1"/>
    <col min="6413" max="6413" width="12.7265625" style="895" customWidth="1"/>
    <col min="6414" max="6414" width="1.453125" style="895" customWidth="1"/>
    <col min="6415" max="6415" width="6.81640625" style="895" customWidth="1"/>
    <col min="6416" max="6416" width="11.453125" style="895"/>
    <col min="6417" max="6417" width="17.26953125" style="895" customWidth="1"/>
    <col min="6418" max="6645" width="11.453125" style="895"/>
    <col min="6646" max="6646" width="28" style="895" customWidth="1"/>
    <col min="6647" max="6651" width="10.54296875" style="895" customWidth="1"/>
    <col min="6652" max="6652" width="12.54296875" style="895" customWidth="1"/>
    <col min="6653" max="6658" width="11.453125" style="895"/>
    <col min="6659" max="6659" width="1" style="895" customWidth="1"/>
    <col min="6660" max="6660" width="19.453125" style="895" customWidth="1"/>
    <col min="6661" max="6661" width="19.26953125" style="895" customWidth="1"/>
    <col min="6662" max="6668" width="11.26953125" style="895" customWidth="1"/>
    <col min="6669" max="6669" width="12.7265625" style="895" customWidth="1"/>
    <col min="6670" max="6670" width="1.453125" style="895" customWidth="1"/>
    <col min="6671" max="6671" width="6.81640625" style="895" customWidth="1"/>
    <col min="6672" max="6672" width="11.453125" style="895"/>
    <col min="6673" max="6673" width="17.26953125" style="895" customWidth="1"/>
    <col min="6674" max="6901" width="11.453125" style="895"/>
    <col min="6902" max="6902" width="28" style="895" customWidth="1"/>
    <col min="6903" max="6907" width="10.54296875" style="895" customWidth="1"/>
    <col min="6908" max="6908" width="12.54296875" style="895" customWidth="1"/>
    <col min="6909" max="6914" width="11.453125" style="895"/>
    <col min="6915" max="6915" width="1" style="895" customWidth="1"/>
    <col min="6916" max="6916" width="19.453125" style="895" customWidth="1"/>
    <col min="6917" max="6917" width="19.26953125" style="895" customWidth="1"/>
    <col min="6918" max="6924" width="11.26953125" style="895" customWidth="1"/>
    <col min="6925" max="6925" width="12.7265625" style="895" customWidth="1"/>
    <col min="6926" max="6926" width="1.453125" style="895" customWidth="1"/>
    <col min="6927" max="6927" width="6.81640625" style="895" customWidth="1"/>
    <col min="6928" max="6928" width="11.453125" style="895"/>
    <col min="6929" max="6929" width="17.26953125" style="895" customWidth="1"/>
    <col min="6930" max="7157" width="11.453125" style="895"/>
    <col min="7158" max="7158" width="28" style="895" customWidth="1"/>
    <col min="7159" max="7163" width="10.54296875" style="895" customWidth="1"/>
    <col min="7164" max="7164" width="12.54296875" style="895" customWidth="1"/>
    <col min="7165" max="7170" width="11.453125" style="895"/>
    <col min="7171" max="7171" width="1" style="895" customWidth="1"/>
    <col min="7172" max="7172" width="19.453125" style="895" customWidth="1"/>
    <col min="7173" max="7173" width="19.26953125" style="895" customWidth="1"/>
    <col min="7174" max="7180" width="11.26953125" style="895" customWidth="1"/>
    <col min="7181" max="7181" width="12.7265625" style="895" customWidth="1"/>
    <col min="7182" max="7182" width="1.453125" style="895" customWidth="1"/>
    <col min="7183" max="7183" width="6.81640625" style="895" customWidth="1"/>
    <col min="7184" max="7184" width="11.453125" style="895"/>
    <col min="7185" max="7185" width="17.26953125" style="895" customWidth="1"/>
    <col min="7186" max="7413" width="11.453125" style="895"/>
    <col min="7414" max="7414" width="28" style="895" customWidth="1"/>
    <col min="7415" max="7419" width="10.54296875" style="895" customWidth="1"/>
    <col min="7420" max="7420" width="12.54296875" style="895" customWidth="1"/>
    <col min="7421" max="7426" width="11.453125" style="895"/>
    <col min="7427" max="7427" width="1" style="895" customWidth="1"/>
    <col min="7428" max="7428" width="19.453125" style="895" customWidth="1"/>
    <col min="7429" max="7429" width="19.26953125" style="895" customWidth="1"/>
    <col min="7430" max="7436" width="11.26953125" style="895" customWidth="1"/>
    <col min="7437" max="7437" width="12.7265625" style="895" customWidth="1"/>
    <col min="7438" max="7438" width="1.453125" style="895" customWidth="1"/>
    <col min="7439" max="7439" width="6.81640625" style="895" customWidth="1"/>
    <col min="7440" max="7440" width="11.453125" style="895"/>
    <col min="7441" max="7441" width="17.26953125" style="895" customWidth="1"/>
    <col min="7442" max="7669" width="11.453125" style="895"/>
    <col min="7670" max="7670" width="28" style="895" customWidth="1"/>
    <col min="7671" max="7675" width="10.54296875" style="895" customWidth="1"/>
    <col min="7676" max="7676" width="12.54296875" style="895" customWidth="1"/>
    <col min="7677" max="7682" width="11.453125" style="895"/>
    <col min="7683" max="7683" width="1" style="895" customWidth="1"/>
    <col min="7684" max="7684" width="19.453125" style="895" customWidth="1"/>
    <col min="7685" max="7685" width="19.26953125" style="895" customWidth="1"/>
    <col min="7686" max="7692" width="11.26953125" style="895" customWidth="1"/>
    <col min="7693" max="7693" width="12.7265625" style="895" customWidth="1"/>
    <col min="7694" max="7694" width="1.453125" style="895" customWidth="1"/>
    <col min="7695" max="7695" width="6.81640625" style="895" customWidth="1"/>
    <col min="7696" max="7696" width="11.453125" style="895"/>
    <col min="7697" max="7697" width="17.26953125" style="895" customWidth="1"/>
    <col min="7698" max="7925" width="11.453125" style="895"/>
    <col min="7926" max="7926" width="28" style="895" customWidth="1"/>
    <col min="7927" max="7931" width="10.54296875" style="895" customWidth="1"/>
    <col min="7932" max="7932" width="12.54296875" style="895" customWidth="1"/>
    <col min="7933" max="7938" width="11.453125" style="895"/>
    <col min="7939" max="7939" width="1" style="895" customWidth="1"/>
    <col min="7940" max="7940" width="19.453125" style="895" customWidth="1"/>
    <col min="7941" max="7941" width="19.26953125" style="895" customWidth="1"/>
    <col min="7942" max="7948" width="11.26953125" style="895" customWidth="1"/>
    <col min="7949" max="7949" width="12.7265625" style="895" customWidth="1"/>
    <col min="7950" max="7950" width="1.453125" style="895" customWidth="1"/>
    <col min="7951" max="7951" width="6.81640625" style="895" customWidth="1"/>
    <col min="7952" max="7952" width="11.453125" style="895"/>
    <col min="7953" max="7953" width="17.26953125" style="895" customWidth="1"/>
    <col min="7954" max="8181" width="11.453125" style="895"/>
    <col min="8182" max="8182" width="28" style="895" customWidth="1"/>
    <col min="8183" max="8187" width="10.54296875" style="895" customWidth="1"/>
    <col min="8188" max="8188" width="12.54296875" style="895" customWidth="1"/>
    <col min="8189" max="8194" width="11.453125" style="895"/>
    <col min="8195" max="8195" width="1" style="895" customWidth="1"/>
    <col min="8196" max="8196" width="19.453125" style="895" customWidth="1"/>
    <col min="8197" max="8197" width="19.26953125" style="895" customWidth="1"/>
    <col min="8198" max="8204" width="11.26953125" style="895" customWidth="1"/>
    <col min="8205" max="8205" width="12.7265625" style="895" customWidth="1"/>
    <col min="8206" max="8206" width="1.453125" style="895" customWidth="1"/>
    <col min="8207" max="8207" width="6.81640625" style="895" customWidth="1"/>
    <col min="8208" max="8208" width="11.453125" style="895"/>
    <col min="8209" max="8209" width="17.26953125" style="895" customWidth="1"/>
    <col min="8210" max="8437" width="11.453125" style="895"/>
    <col min="8438" max="8438" width="28" style="895" customWidth="1"/>
    <col min="8439" max="8443" width="10.54296875" style="895" customWidth="1"/>
    <col min="8444" max="8444" width="12.54296875" style="895" customWidth="1"/>
    <col min="8445" max="8450" width="11.453125" style="895"/>
    <col min="8451" max="8451" width="1" style="895" customWidth="1"/>
    <col min="8452" max="8452" width="19.453125" style="895" customWidth="1"/>
    <col min="8453" max="8453" width="19.26953125" style="895" customWidth="1"/>
    <col min="8454" max="8460" width="11.26953125" style="895" customWidth="1"/>
    <col min="8461" max="8461" width="12.7265625" style="895" customWidth="1"/>
    <col min="8462" max="8462" width="1.453125" style="895" customWidth="1"/>
    <col min="8463" max="8463" width="6.81640625" style="895" customWidth="1"/>
    <col min="8464" max="8464" width="11.453125" style="895"/>
    <col min="8465" max="8465" width="17.26953125" style="895" customWidth="1"/>
    <col min="8466" max="8693" width="11.453125" style="895"/>
    <col min="8694" max="8694" width="28" style="895" customWidth="1"/>
    <col min="8695" max="8699" width="10.54296875" style="895" customWidth="1"/>
    <col min="8700" max="8700" width="12.54296875" style="895" customWidth="1"/>
    <col min="8701" max="8706" width="11.453125" style="895"/>
    <col min="8707" max="8707" width="1" style="895" customWidth="1"/>
    <col min="8708" max="8708" width="19.453125" style="895" customWidth="1"/>
    <col min="8709" max="8709" width="19.26953125" style="895" customWidth="1"/>
    <col min="8710" max="8716" width="11.26953125" style="895" customWidth="1"/>
    <col min="8717" max="8717" width="12.7265625" style="895" customWidth="1"/>
    <col min="8718" max="8718" width="1.453125" style="895" customWidth="1"/>
    <col min="8719" max="8719" width="6.81640625" style="895" customWidth="1"/>
    <col min="8720" max="8720" width="11.453125" style="895"/>
    <col min="8721" max="8721" width="17.26953125" style="895" customWidth="1"/>
    <col min="8722" max="8949" width="11.453125" style="895"/>
    <col min="8950" max="8950" width="28" style="895" customWidth="1"/>
    <col min="8951" max="8955" width="10.54296875" style="895" customWidth="1"/>
    <col min="8956" max="8956" width="12.54296875" style="895" customWidth="1"/>
    <col min="8957" max="8962" width="11.453125" style="895"/>
    <col min="8963" max="8963" width="1" style="895" customWidth="1"/>
    <col min="8964" max="8964" width="19.453125" style="895" customWidth="1"/>
    <col min="8965" max="8965" width="19.26953125" style="895" customWidth="1"/>
    <col min="8966" max="8972" width="11.26953125" style="895" customWidth="1"/>
    <col min="8973" max="8973" width="12.7265625" style="895" customWidth="1"/>
    <col min="8974" max="8974" width="1.453125" style="895" customWidth="1"/>
    <col min="8975" max="8975" width="6.81640625" style="895" customWidth="1"/>
    <col min="8976" max="8976" width="11.453125" style="895"/>
    <col min="8977" max="8977" width="17.26953125" style="895" customWidth="1"/>
    <col min="8978" max="9205" width="11.453125" style="895"/>
    <col min="9206" max="9206" width="28" style="895" customWidth="1"/>
    <col min="9207" max="9211" width="10.54296875" style="895" customWidth="1"/>
    <col min="9212" max="9212" width="12.54296875" style="895" customWidth="1"/>
    <col min="9213" max="9218" width="11.453125" style="895"/>
    <col min="9219" max="9219" width="1" style="895" customWidth="1"/>
    <col min="9220" max="9220" width="19.453125" style="895" customWidth="1"/>
    <col min="9221" max="9221" width="19.26953125" style="895" customWidth="1"/>
    <col min="9222" max="9228" width="11.26953125" style="895" customWidth="1"/>
    <col min="9229" max="9229" width="12.7265625" style="895" customWidth="1"/>
    <col min="9230" max="9230" width="1.453125" style="895" customWidth="1"/>
    <col min="9231" max="9231" width="6.81640625" style="895" customWidth="1"/>
    <col min="9232" max="9232" width="11.453125" style="895"/>
    <col min="9233" max="9233" width="17.26953125" style="895" customWidth="1"/>
    <col min="9234" max="9461" width="11.453125" style="895"/>
    <col min="9462" max="9462" width="28" style="895" customWidth="1"/>
    <col min="9463" max="9467" width="10.54296875" style="895" customWidth="1"/>
    <col min="9468" max="9468" width="12.54296875" style="895" customWidth="1"/>
    <col min="9469" max="9474" width="11.453125" style="895"/>
    <col min="9475" max="9475" width="1" style="895" customWidth="1"/>
    <col min="9476" max="9476" width="19.453125" style="895" customWidth="1"/>
    <col min="9477" max="9477" width="19.26953125" style="895" customWidth="1"/>
    <col min="9478" max="9484" width="11.26953125" style="895" customWidth="1"/>
    <col min="9485" max="9485" width="12.7265625" style="895" customWidth="1"/>
    <col min="9486" max="9486" width="1.453125" style="895" customWidth="1"/>
    <col min="9487" max="9487" width="6.81640625" style="895" customWidth="1"/>
    <col min="9488" max="9488" width="11.453125" style="895"/>
    <col min="9489" max="9489" width="17.26953125" style="895" customWidth="1"/>
    <col min="9490" max="9717" width="11.453125" style="895"/>
    <col min="9718" max="9718" width="28" style="895" customWidth="1"/>
    <col min="9719" max="9723" width="10.54296875" style="895" customWidth="1"/>
    <col min="9724" max="9724" width="12.54296875" style="895" customWidth="1"/>
    <col min="9725" max="9730" width="11.453125" style="895"/>
    <col min="9731" max="9731" width="1" style="895" customWidth="1"/>
    <col min="9732" max="9732" width="19.453125" style="895" customWidth="1"/>
    <col min="9733" max="9733" width="19.26953125" style="895" customWidth="1"/>
    <col min="9734" max="9740" width="11.26953125" style="895" customWidth="1"/>
    <col min="9741" max="9741" width="12.7265625" style="895" customWidth="1"/>
    <col min="9742" max="9742" width="1.453125" style="895" customWidth="1"/>
    <col min="9743" max="9743" width="6.81640625" style="895" customWidth="1"/>
    <col min="9744" max="9744" width="11.453125" style="895"/>
    <col min="9745" max="9745" width="17.26953125" style="895" customWidth="1"/>
    <col min="9746" max="9973" width="11.453125" style="895"/>
    <col min="9974" max="9974" width="28" style="895" customWidth="1"/>
    <col min="9975" max="9979" width="10.54296875" style="895" customWidth="1"/>
    <col min="9980" max="9980" width="12.54296875" style="895" customWidth="1"/>
    <col min="9981" max="9986" width="11.453125" style="895"/>
    <col min="9987" max="9987" width="1" style="895" customWidth="1"/>
    <col min="9988" max="9988" width="19.453125" style="895" customWidth="1"/>
    <col min="9989" max="9989" width="19.26953125" style="895" customWidth="1"/>
    <col min="9990" max="9996" width="11.26953125" style="895" customWidth="1"/>
    <col min="9997" max="9997" width="12.7265625" style="895" customWidth="1"/>
    <col min="9998" max="9998" width="1.453125" style="895" customWidth="1"/>
    <col min="9999" max="9999" width="6.81640625" style="895" customWidth="1"/>
    <col min="10000" max="10000" width="11.453125" style="895"/>
    <col min="10001" max="10001" width="17.26953125" style="895" customWidth="1"/>
    <col min="10002" max="10229" width="11.453125" style="895"/>
    <col min="10230" max="10230" width="28" style="895" customWidth="1"/>
    <col min="10231" max="10235" width="10.54296875" style="895" customWidth="1"/>
    <col min="10236" max="10236" width="12.54296875" style="895" customWidth="1"/>
    <col min="10237" max="10242" width="11.453125" style="895"/>
    <col min="10243" max="10243" width="1" style="895" customWidth="1"/>
    <col min="10244" max="10244" width="19.453125" style="895" customWidth="1"/>
    <col min="10245" max="10245" width="19.26953125" style="895" customWidth="1"/>
    <col min="10246" max="10252" width="11.26953125" style="895" customWidth="1"/>
    <col min="10253" max="10253" width="12.7265625" style="895" customWidth="1"/>
    <col min="10254" max="10254" width="1.453125" style="895" customWidth="1"/>
    <col min="10255" max="10255" width="6.81640625" style="895" customWidth="1"/>
    <col min="10256" max="10256" width="11.453125" style="895"/>
    <col min="10257" max="10257" width="17.26953125" style="895" customWidth="1"/>
    <col min="10258" max="10485" width="11.453125" style="895"/>
    <col min="10486" max="10486" width="28" style="895" customWidth="1"/>
    <col min="10487" max="10491" width="10.54296875" style="895" customWidth="1"/>
    <col min="10492" max="10492" width="12.54296875" style="895" customWidth="1"/>
    <col min="10493" max="10498" width="11.453125" style="895"/>
    <col min="10499" max="10499" width="1" style="895" customWidth="1"/>
    <col min="10500" max="10500" width="19.453125" style="895" customWidth="1"/>
    <col min="10501" max="10501" width="19.26953125" style="895" customWidth="1"/>
    <col min="10502" max="10508" width="11.26953125" style="895" customWidth="1"/>
    <col min="10509" max="10509" width="12.7265625" style="895" customWidth="1"/>
    <col min="10510" max="10510" width="1.453125" style="895" customWidth="1"/>
    <col min="10511" max="10511" width="6.81640625" style="895" customWidth="1"/>
    <col min="10512" max="10512" width="11.453125" style="895"/>
    <col min="10513" max="10513" width="17.26953125" style="895" customWidth="1"/>
    <col min="10514" max="10741" width="11.453125" style="895"/>
    <col min="10742" max="10742" width="28" style="895" customWidth="1"/>
    <col min="10743" max="10747" width="10.54296875" style="895" customWidth="1"/>
    <col min="10748" max="10748" width="12.54296875" style="895" customWidth="1"/>
    <col min="10749" max="10754" width="11.453125" style="895"/>
    <col min="10755" max="10755" width="1" style="895" customWidth="1"/>
    <col min="10756" max="10756" width="19.453125" style="895" customWidth="1"/>
    <col min="10757" max="10757" width="19.26953125" style="895" customWidth="1"/>
    <col min="10758" max="10764" width="11.26953125" style="895" customWidth="1"/>
    <col min="10765" max="10765" width="12.7265625" style="895" customWidth="1"/>
    <col min="10766" max="10766" width="1.453125" style="895" customWidth="1"/>
    <col min="10767" max="10767" width="6.81640625" style="895" customWidth="1"/>
    <col min="10768" max="10768" width="11.453125" style="895"/>
    <col min="10769" max="10769" width="17.26953125" style="895" customWidth="1"/>
    <col min="10770" max="10997" width="11.453125" style="895"/>
    <col min="10998" max="10998" width="28" style="895" customWidth="1"/>
    <col min="10999" max="11003" width="10.54296875" style="895" customWidth="1"/>
    <col min="11004" max="11004" width="12.54296875" style="895" customWidth="1"/>
    <col min="11005" max="11010" width="11.453125" style="895"/>
    <col min="11011" max="11011" width="1" style="895" customWidth="1"/>
    <col min="11012" max="11012" width="19.453125" style="895" customWidth="1"/>
    <col min="11013" max="11013" width="19.26953125" style="895" customWidth="1"/>
    <col min="11014" max="11020" width="11.26953125" style="895" customWidth="1"/>
    <col min="11021" max="11021" width="12.7265625" style="895" customWidth="1"/>
    <col min="11022" max="11022" width="1.453125" style="895" customWidth="1"/>
    <col min="11023" max="11023" width="6.81640625" style="895" customWidth="1"/>
    <col min="11024" max="11024" width="11.453125" style="895"/>
    <col min="11025" max="11025" width="17.26953125" style="895" customWidth="1"/>
    <col min="11026" max="11253" width="11.453125" style="895"/>
    <col min="11254" max="11254" width="28" style="895" customWidth="1"/>
    <col min="11255" max="11259" width="10.54296875" style="895" customWidth="1"/>
    <col min="11260" max="11260" width="12.54296875" style="895" customWidth="1"/>
    <col min="11261" max="11266" width="11.453125" style="895"/>
    <col min="11267" max="11267" width="1" style="895" customWidth="1"/>
    <col min="11268" max="11268" width="19.453125" style="895" customWidth="1"/>
    <col min="11269" max="11269" width="19.26953125" style="895" customWidth="1"/>
    <col min="11270" max="11276" width="11.26953125" style="895" customWidth="1"/>
    <col min="11277" max="11277" width="12.7265625" style="895" customWidth="1"/>
    <col min="11278" max="11278" width="1.453125" style="895" customWidth="1"/>
    <col min="11279" max="11279" width="6.81640625" style="895" customWidth="1"/>
    <col min="11280" max="11280" width="11.453125" style="895"/>
    <col min="11281" max="11281" width="17.26953125" style="895" customWidth="1"/>
    <col min="11282" max="11509" width="11.453125" style="895"/>
    <col min="11510" max="11510" width="28" style="895" customWidth="1"/>
    <col min="11511" max="11515" width="10.54296875" style="895" customWidth="1"/>
    <col min="11516" max="11516" width="12.54296875" style="895" customWidth="1"/>
    <col min="11517" max="11522" width="11.453125" style="895"/>
    <col min="11523" max="11523" width="1" style="895" customWidth="1"/>
    <col min="11524" max="11524" width="19.453125" style="895" customWidth="1"/>
    <col min="11525" max="11525" width="19.26953125" style="895" customWidth="1"/>
    <col min="11526" max="11532" width="11.26953125" style="895" customWidth="1"/>
    <col min="11533" max="11533" width="12.7265625" style="895" customWidth="1"/>
    <col min="11534" max="11534" width="1.453125" style="895" customWidth="1"/>
    <col min="11535" max="11535" width="6.81640625" style="895" customWidth="1"/>
    <col min="11536" max="11536" width="11.453125" style="895"/>
    <col min="11537" max="11537" width="17.26953125" style="895" customWidth="1"/>
    <col min="11538" max="11765" width="11.453125" style="895"/>
    <col min="11766" max="11766" width="28" style="895" customWidth="1"/>
    <col min="11767" max="11771" width="10.54296875" style="895" customWidth="1"/>
    <col min="11772" max="11772" width="12.54296875" style="895" customWidth="1"/>
    <col min="11773" max="11778" width="11.453125" style="895"/>
    <col min="11779" max="11779" width="1" style="895" customWidth="1"/>
    <col min="11780" max="11780" width="19.453125" style="895" customWidth="1"/>
    <col min="11781" max="11781" width="19.26953125" style="895" customWidth="1"/>
    <col min="11782" max="11788" width="11.26953125" style="895" customWidth="1"/>
    <col min="11789" max="11789" width="12.7265625" style="895" customWidth="1"/>
    <col min="11790" max="11790" width="1.453125" style="895" customWidth="1"/>
    <col min="11791" max="11791" width="6.81640625" style="895" customWidth="1"/>
    <col min="11792" max="11792" width="11.453125" style="895"/>
    <col min="11793" max="11793" width="17.26953125" style="895" customWidth="1"/>
    <col min="11794" max="12021" width="11.453125" style="895"/>
    <col min="12022" max="12022" width="28" style="895" customWidth="1"/>
    <col min="12023" max="12027" width="10.54296875" style="895" customWidth="1"/>
    <col min="12028" max="12028" width="12.54296875" style="895" customWidth="1"/>
    <col min="12029" max="12034" width="11.453125" style="895"/>
    <col min="12035" max="12035" width="1" style="895" customWidth="1"/>
    <col min="12036" max="12036" width="19.453125" style="895" customWidth="1"/>
    <col min="12037" max="12037" width="19.26953125" style="895" customWidth="1"/>
    <col min="12038" max="12044" width="11.26953125" style="895" customWidth="1"/>
    <col min="12045" max="12045" width="12.7265625" style="895" customWidth="1"/>
    <col min="12046" max="12046" width="1.453125" style="895" customWidth="1"/>
    <col min="12047" max="12047" width="6.81640625" style="895" customWidth="1"/>
    <col min="12048" max="12048" width="11.453125" style="895"/>
    <col min="12049" max="12049" width="17.26953125" style="895" customWidth="1"/>
    <col min="12050" max="12277" width="11.453125" style="895"/>
    <col min="12278" max="12278" width="28" style="895" customWidth="1"/>
    <col min="12279" max="12283" width="10.54296875" style="895" customWidth="1"/>
    <col min="12284" max="12284" width="12.54296875" style="895" customWidth="1"/>
    <col min="12285" max="12290" width="11.453125" style="895"/>
    <col min="12291" max="12291" width="1" style="895" customWidth="1"/>
    <col min="12292" max="12292" width="19.453125" style="895" customWidth="1"/>
    <col min="12293" max="12293" width="19.26953125" style="895" customWidth="1"/>
    <col min="12294" max="12300" width="11.26953125" style="895" customWidth="1"/>
    <col min="12301" max="12301" width="12.7265625" style="895" customWidth="1"/>
    <col min="12302" max="12302" width="1.453125" style="895" customWidth="1"/>
    <col min="12303" max="12303" width="6.81640625" style="895" customWidth="1"/>
    <col min="12304" max="12304" width="11.453125" style="895"/>
    <col min="12305" max="12305" width="17.26953125" style="895" customWidth="1"/>
    <col min="12306" max="12533" width="11.453125" style="895"/>
    <col min="12534" max="12534" width="28" style="895" customWidth="1"/>
    <col min="12535" max="12539" width="10.54296875" style="895" customWidth="1"/>
    <col min="12540" max="12540" width="12.54296875" style="895" customWidth="1"/>
    <col min="12541" max="12546" width="11.453125" style="895"/>
    <col min="12547" max="12547" width="1" style="895" customWidth="1"/>
    <col min="12548" max="12548" width="19.453125" style="895" customWidth="1"/>
    <col min="12549" max="12549" width="19.26953125" style="895" customWidth="1"/>
    <col min="12550" max="12556" width="11.26953125" style="895" customWidth="1"/>
    <col min="12557" max="12557" width="12.7265625" style="895" customWidth="1"/>
    <col min="12558" max="12558" width="1.453125" style="895" customWidth="1"/>
    <col min="12559" max="12559" width="6.81640625" style="895" customWidth="1"/>
    <col min="12560" max="12560" width="11.453125" style="895"/>
    <col min="12561" max="12561" width="17.26953125" style="895" customWidth="1"/>
    <col min="12562" max="12789" width="11.453125" style="895"/>
    <col min="12790" max="12790" width="28" style="895" customWidth="1"/>
    <col min="12791" max="12795" width="10.54296875" style="895" customWidth="1"/>
    <col min="12796" max="12796" width="12.54296875" style="895" customWidth="1"/>
    <col min="12797" max="12802" width="11.453125" style="895"/>
    <col min="12803" max="12803" width="1" style="895" customWidth="1"/>
    <col min="12804" max="12804" width="19.453125" style="895" customWidth="1"/>
    <col min="12805" max="12805" width="19.26953125" style="895" customWidth="1"/>
    <col min="12806" max="12812" width="11.26953125" style="895" customWidth="1"/>
    <col min="12813" max="12813" width="12.7265625" style="895" customWidth="1"/>
    <col min="12814" max="12814" width="1.453125" style="895" customWidth="1"/>
    <col min="12815" max="12815" width="6.81640625" style="895" customWidth="1"/>
    <col min="12816" max="12816" width="11.453125" style="895"/>
    <col min="12817" max="12817" width="17.26953125" style="895" customWidth="1"/>
    <col min="12818" max="13045" width="11.453125" style="895"/>
    <col min="13046" max="13046" width="28" style="895" customWidth="1"/>
    <col min="13047" max="13051" width="10.54296875" style="895" customWidth="1"/>
    <col min="13052" max="13052" width="12.54296875" style="895" customWidth="1"/>
    <col min="13053" max="13058" width="11.453125" style="895"/>
    <col min="13059" max="13059" width="1" style="895" customWidth="1"/>
    <col min="13060" max="13060" width="19.453125" style="895" customWidth="1"/>
    <col min="13061" max="13061" width="19.26953125" style="895" customWidth="1"/>
    <col min="13062" max="13068" width="11.26953125" style="895" customWidth="1"/>
    <col min="13069" max="13069" width="12.7265625" style="895" customWidth="1"/>
    <col min="13070" max="13070" width="1.453125" style="895" customWidth="1"/>
    <col min="13071" max="13071" width="6.81640625" style="895" customWidth="1"/>
    <col min="13072" max="13072" width="11.453125" style="895"/>
    <col min="13073" max="13073" width="17.26953125" style="895" customWidth="1"/>
    <col min="13074" max="13301" width="11.453125" style="895"/>
    <col min="13302" max="13302" width="28" style="895" customWidth="1"/>
    <col min="13303" max="13307" width="10.54296875" style="895" customWidth="1"/>
    <col min="13308" max="13308" width="12.54296875" style="895" customWidth="1"/>
    <col min="13309" max="13314" width="11.453125" style="895"/>
    <col min="13315" max="13315" width="1" style="895" customWidth="1"/>
    <col min="13316" max="13316" width="19.453125" style="895" customWidth="1"/>
    <col min="13317" max="13317" width="19.26953125" style="895" customWidth="1"/>
    <col min="13318" max="13324" width="11.26953125" style="895" customWidth="1"/>
    <col min="13325" max="13325" width="12.7265625" style="895" customWidth="1"/>
    <col min="13326" max="13326" width="1.453125" style="895" customWidth="1"/>
    <col min="13327" max="13327" width="6.81640625" style="895" customWidth="1"/>
    <col min="13328" max="13328" width="11.453125" style="895"/>
    <col min="13329" max="13329" width="17.26953125" style="895" customWidth="1"/>
    <col min="13330" max="13557" width="11.453125" style="895"/>
    <col min="13558" max="13558" width="28" style="895" customWidth="1"/>
    <col min="13559" max="13563" width="10.54296875" style="895" customWidth="1"/>
    <col min="13564" max="13564" width="12.54296875" style="895" customWidth="1"/>
    <col min="13565" max="13570" width="11.453125" style="895"/>
    <col min="13571" max="13571" width="1" style="895" customWidth="1"/>
    <col min="13572" max="13572" width="19.453125" style="895" customWidth="1"/>
    <col min="13573" max="13573" width="19.26953125" style="895" customWidth="1"/>
    <col min="13574" max="13580" width="11.26953125" style="895" customWidth="1"/>
    <col min="13581" max="13581" width="12.7265625" style="895" customWidth="1"/>
    <col min="13582" max="13582" width="1.453125" style="895" customWidth="1"/>
    <col min="13583" max="13583" width="6.81640625" style="895" customWidth="1"/>
    <col min="13584" max="13584" width="11.453125" style="895"/>
    <col min="13585" max="13585" width="17.26953125" style="895" customWidth="1"/>
    <col min="13586" max="13813" width="11.453125" style="895"/>
    <col min="13814" max="13814" width="28" style="895" customWidth="1"/>
    <col min="13815" max="13819" width="10.54296875" style="895" customWidth="1"/>
    <col min="13820" max="13820" width="12.54296875" style="895" customWidth="1"/>
    <col min="13821" max="13826" width="11.453125" style="895"/>
    <col min="13827" max="13827" width="1" style="895" customWidth="1"/>
    <col min="13828" max="13828" width="19.453125" style="895" customWidth="1"/>
    <col min="13829" max="13829" width="19.26953125" style="895" customWidth="1"/>
    <col min="13830" max="13836" width="11.26953125" style="895" customWidth="1"/>
    <col min="13837" max="13837" width="12.7265625" style="895" customWidth="1"/>
    <col min="13838" max="13838" width="1.453125" style="895" customWidth="1"/>
    <col min="13839" max="13839" width="6.81640625" style="895" customWidth="1"/>
    <col min="13840" max="13840" width="11.453125" style="895"/>
    <col min="13841" max="13841" width="17.26953125" style="895" customWidth="1"/>
    <col min="13842" max="14069" width="11.453125" style="895"/>
    <col min="14070" max="14070" width="28" style="895" customWidth="1"/>
    <col min="14071" max="14075" width="10.54296875" style="895" customWidth="1"/>
    <col min="14076" max="14076" width="12.54296875" style="895" customWidth="1"/>
    <col min="14077" max="14082" width="11.453125" style="895"/>
    <col min="14083" max="14083" width="1" style="895" customWidth="1"/>
    <col min="14084" max="14084" width="19.453125" style="895" customWidth="1"/>
    <col min="14085" max="14085" width="19.26953125" style="895" customWidth="1"/>
    <col min="14086" max="14092" width="11.26953125" style="895" customWidth="1"/>
    <col min="14093" max="14093" width="12.7265625" style="895" customWidth="1"/>
    <col min="14094" max="14094" width="1.453125" style="895" customWidth="1"/>
    <col min="14095" max="14095" width="6.81640625" style="895" customWidth="1"/>
    <col min="14096" max="14096" width="11.453125" style="895"/>
    <col min="14097" max="14097" width="17.26953125" style="895" customWidth="1"/>
    <col min="14098" max="14325" width="11.453125" style="895"/>
    <col min="14326" max="14326" width="28" style="895" customWidth="1"/>
    <col min="14327" max="14331" width="10.54296875" style="895" customWidth="1"/>
    <col min="14332" max="14332" width="12.54296875" style="895" customWidth="1"/>
    <col min="14333" max="14338" width="11.453125" style="895"/>
    <col min="14339" max="14339" width="1" style="895" customWidth="1"/>
    <col min="14340" max="14340" width="19.453125" style="895" customWidth="1"/>
    <col min="14341" max="14341" width="19.26953125" style="895" customWidth="1"/>
    <col min="14342" max="14348" width="11.26953125" style="895" customWidth="1"/>
    <col min="14349" max="14349" width="12.7265625" style="895" customWidth="1"/>
    <col min="14350" max="14350" width="1.453125" style="895" customWidth="1"/>
    <col min="14351" max="14351" width="6.81640625" style="895" customWidth="1"/>
    <col min="14352" max="14352" width="11.453125" style="895"/>
    <col min="14353" max="14353" width="17.26953125" style="895" customWidth="1"/>
    <col min="14354" max="14581" width="11.453125" style="895"/>
    <col min="14582" max="14582" width="28" style="895" customWidth="1"/>
    <col min="14583" max="14587" width="10.54296875" style="895" customWidth="1"/>
    <col min="14588" max="14588" width="12.54296875" style="895" customWidth="1"/>
    <col min="14589" max="14594" width="11.453125" style="895"/>
    <col min="14595" max="14595" width="1" style="895" customWidth="1"/>
    <col min="14596" max="14596" width="19.453125" style="895" customWidth="1"/>
    <col min="14597" max="14597" width="19.26953125" style="895" customWidth="1"/>
    <col min="14598" max="14604" width="11.26953125" style="895" customWidth="1"/>
    <col min="14605" max="14605" width="12.7265625" style="895" customWidth="1"/>
    <col min="14606" max="14606" width="1.453125" style="895" customWidth="1"/>
    <col min="14607" max="14607" width="6.81640625" style="895" customWidth="1"/>
    <col min="14608" max="14608" width="11.453125" style="895"/>
    <col min="14609" max="14609" width="17.26953125" style="895" customWidth="1"/>
    <col min="14610" max="14837" width="11.453125" style="895"/>
    <col min="14838" max="14838" width="28" style="895" customWidth="1"/>
    <col min="14839" max="14843" width="10.54296875" style="895" customWidth="1"/>
    <col min="14844" max="14844" width="12.54296875" style="895" customWidth="1"/>
    <col min="14845" max="14850" width="11.453125" style="895"/>
    <col min="14851" max="14851" width="1" style="895" customWidth="1"/>
    <col min="14852" max="14852" width="19.453125" style="895" customWidth="1"/>
    <col min="14853" max="14853" width="19.26953125" style="895" customWidth="1"/>
    <col min="14854" max="14860" width="11.26953125" style="895" customWidth="1"/>
    <col min="14861" max="14861" width="12.7265625" style="895" customWidth="1"/>
    <col min="14862" max="14862" width="1.453125" style="895" customWidth="1"/>
    <col min="14863" max="14863" width="6.81640625" style="895" customWidth="1"/>
    <col min="14864" max="14864" width="11.453125" style="895"/>
    <col min="14865" max="14865" width="17.26953125" style="895" customWidth="1"/>
    <col min="14866" max="15093" width="11.453125" style="895"/>
    <col min="15094" max="15094" width="28" style="895" customWidth="1"/>
    <col min="15095" max="15099" width="10.54296875" style="895" customWidth="1"/>
    <col min="15100" max="15100" width="12.54296875" style="895" customWidth="1"/>
    <col min="15101" max="15106" width="11.453125" style="895"/>
    <col min="15107" max="15107" width="1" style="895" customWidth="1"/>
    <col min="15108" max="15108" width="19.453125" style="895" customWidth="1"/>
    <col min="15109" max="15109" width="19.26953125" style="895" customWidth="1"/>
    <col min="15110" max="15116" width="11.26953125" style="895" customWidth="1"/>
    <col min="15117" max="15117" width="12.7265625" style="895" customWidth="1"/>
    <col min="15118" max="15118" width="1.453125" style="895" customWidth="1"/>
    <col min="15119" max="15119" width="6.81640625" style="895" customWidth="1"/>
    <col min="15120" max="15120" width="11.453125" style="895"/>
    <col min="15121" max="15121" width="17.26953125" style="895" customWidth="1"/>
    <col min="15122" max="15349" width="11.453125" style="895"/>
    <col min="15350" max="15350" width="28" style="895" customWidth="1"/>
    <col min="15351" max="15355" width="10.54296875" style="895" customWidth="1"/>
    <col min="15356" max="15356" width="12.54296875" style="895" customWidth="1"/>
    <col min="15357" max="15362" width="11.453125" style="895"/>
    <col min="15363" max="15363" width="1" style="895" customWidth="1"/>
    <col min="15364" max="15364" width="19.453125" style="895" customWidth="1"/>
    <col min="15365" max="15365" width="19.26953125" style="895" customWidth="1"/>
    <col min="15366" max="15372" width="11.26953125" style="895" customWidth="1"/>
    <col min="15373" max="15373" width="12.7265625" style="895" customWidth="1"/>
    <col min="15374" max="15374" width="1.453125" style="895" customWidth="1"/>
    <col min="15375" max="15375" width="6.81640625" style="895" customWidth="1"/>
    <col min="15376" max="15376" width="11.453125" style="895"/>
    <col min="15377" max="15377" width="17.26953125" style="895" customWidth="1"/>
    <col min="15378" max="15605" width="11.453125" style="895"/>
    <col min="15606" max="15606" width="28" style="895" customWidth="1"/>
    <col min="15607" max="15611" width="10.54296875" style="895" customWidth="1"/>
    <col min="15612" max="15612" width="12.54296875" style="895" customWidth="1"/>
    <col min="15613" max="15618" width="11.453125" style="895"/>
    <col min="15619" max="15619" width="1" style="895" customWidth="1"/>
    <col min="15620" max="15620" width="19.453125" style="895" customWidth="1"/>
    <col min="15621" max="15621" width="19.26953125" style="895" customWidth="1"/>
    <col min="15622" max="15628" width="11.26953125" style="895" customWidth="1"/>
    <col min="15629" max="15629" width="12.7265625" style="895" customWidth="1"/>
    <col min="15630" max="15630" width="1.453125" style="895" customWidth="1"/>
    <col min="15631" max="15631" width="6.81640625" style="895" customWidth="1"/>
    <col min="15632" max="15632" width="11.453125" style="895"/>
    <col min="15633" max="15633" width="17.26953125" style="895" customWidth="1"/>
    <col min="15634" max="15861" width="11.453125" style="895"/>
    <col min="15862" max="15862" width="28" style="895" customWidth="1"/>
    <col min="15863" max="15867" width="10.54296875" style="895" customWidth="1"/>
    <col min="15868" max="15868" width="12.54296875" style="895" customWidth="1"/>
    <col min="15869" max="15874" width="11.453125" style="895"/>
    <col min="15875" max="15875" width="1" style="895" customWidth="1"/>
    <col min="15876" max="15876" width="19.453125" style="895" customWidth="1"/>
    <col min="15877" max="15877" width="19.26953125" style="895" customWidth="1"/>
    <col min="15878" max="15884" width="11.26953125" style="895" customWidth="1"/>
    <col min="15885" max="15885" width="12.7265625" style="895" customWidth="1"/>
    <col min="15886" max="15886" width="1.453125" style="895" customWidth="1"/>
    <col min="15887" max="15887" width="6.81640625" style="895" customWidth="1"/>
    <col min="15888" max="15888" width="11.453125" style="895"/>
    <col min="15889" max="15889" width="17.26953125" style="895" customWidth="1"/>
    <col min="15890" max="16117" width="11.453125" style="895"/>
    <col min="16118" max="16118" width="28" style="895" customWidth="1"/>
    <col min="16119" max="16123" width="10.54296875" style="895" customWidth="1"/>
    <col min="16124" max="16124" width="12.54296875" style="895" customWidth="1"/>
    <col min="16125" max="16130" width="11.453125" style="895"/>
    <col min="16131" max="16131" width="1" style="895" customWidth="1"/>
    <col min="16132" max="16132" width="19.453125" style="895" customWidth="1"/>
    <col min="16133" max="16133" width="19.26953125" style="895" customWidth="1"/>
    <col min="16134" max="16140" width="11.26953125" style="895" customWidth="1"/>
    <col min="16141" max="16141" width="12.7265625" style="895" customWidth="1"/>
    <col min="16142" max="16142" width="1.453125" style="895" customWidth="1"/>
    <col min="16143" max="16143" width="6.81640625" style="895" customWidth="1"/>
    <col min="16144" max="16144" width="11.453125" style="895"/>
    <col min="16145" max="16145" width="17.26953125" style="895" customWidth="1"/>
    <col min="16146" max="16373" width="11.453125" style="895"/>
    <col min="16374" max="16374" width="28" style="895" customWidth="1"/>
    <col min="16375" max="16379" width="10.54296875" style="895" customWidth="1"/>
    <col min="16380" max="16380" width="12.54296875" style="895" customWidth="1"/>
    <col min="16381" max="16384" width="11.453125" style="895"/>
  </cols>
  <sheetData>
    <row r="1" spans="2:258" s="893" customFormat="1" ht="9" customHeight="1" x14ac:dyDescent="0.25">
      <c r="L1" s="894"/>
      <c r="M1" s="894"/>
    </row>
    <row r="2" spans="2:258" s="45" customFormat="1" ht="45.75" customHeight="1" x14ac:dyDescent="0.25">
      <c r="B2" s="1876"/>
      <c r="C2" s="3091" t="s">
        <v>814</v>
      </c>
      <c r="D2" s="3091"/>
      <c r="E2" s="3091"/>
      <c r="F2" s="3091"/>
      <c r="G2" s="3091"/>
      <c r="H2" s="3091"/>
      <c r="I2" s="3091"/>
      <c r="J2" s="3091"/>
      <c r="K2" s="3091"/>
      <c r="L2" s="3091"/>
      <c r="M2" s="3091"/>
      <c r="N2" s="893"/>
      <c r="O2" s="893"/>
      <c r="P2" s="893"/>
      <c r="Q2" s="893"/>
      <c r="R2" s="893"/>
      <c r="S2" s="893"/>
      <c r="T2" s="893"/>
      <c r="U2" s="893"/>
      <c r="V2" s="893"/>
      <c r="W2" s="893"/>
      <c r="X2" s="893"/>
      <c r="Y2" s="893"/>
      <c r="Z2" s="893"/>
      <c r="AA2" s="893"/>
      <c r="AB2" s="893"/>
      <c r="AC2" s="893"/>
      <c r="AD2" s="893"/>
      <c r="AE2" s="893"/>
      <c r="AF2" s="893"/>
      <c r="AG2" s="893"/>
      <c r="AH2" s="893"/>
      <c r="AI2" s="893"/>
      <c r="AJ2" s="893"/>
      <c r="AK2" s="893"/>
      <c r="AL2" s="893"/>
      <c r="AM2" s="893"/>
      <c r="AN2" s="893"/>
      <c r="AO2" s="893"/>
      <c r="AP2" s="893"/>
      <c r="AQ2" s="893"/>
      <c r="AR2" s="893"/>
      <c r="AS2" s="893"/>
      <c r="AT2" s="893"/>
      <c r="AU2" s="893"/>
      <c r="AV2" s="893"/>
      <c r="AW2" s="893"/>
      <c r="AX2" s="893"/>
      <c r="AY2" s="893"/>
      <c r="AZ2" s="893"/>
      <c r="BA2" s="893"/>
      <c r="BB2" s="893"/>
      <c r="BC2" s="893"/>
      <c r="BD2" s="893"/>
      <c r="BE2" s="893"/>
      <c r="BF2" s="893"/>
      <c r="BG2" s="893"/>
      <c r="BH2" s="893"/>
      <c r="BI2" s="893"/>
      <c r="BJ2" s="893"/>
      <c r="BK2" s="893"/>
      <c r="BL2" s="893"/>
      <c r="BM2" s="893"/>
      <c r="BN2" s="893"/>
      <c r="BO2" s="893"/>
      <c r="BP2" s="893"/>
      <c r="BQ2" s="893"/>
      <c r="BR2" s="893"/>
      <c r="BS2" s="893"/>
      <c r="BT2" s="893"/>
      <c r="BU2" s="893"/>
      <c r="BV2" s="893"/>
      <c r="BW2" s="893"/>
      <c r="BX2" s="893"/>
      <c r="BY2" s="893"/>
      <c r="BZ2" s="893"/>
      <c r="CA2" s="893"/>
      <c r="CB2" s="893"/>
      <c r="CC2" s="893"/>
      <c r="CD2" s="893"/>
      <c r="CE2" s="893"/>
      <c r="CF2" s="893"/>
      <c r="CG2" s="893"/>
      <c r="CH2" s="893"/>
      <c r="CI2" s="893"/>
      <c r="CJ2" s="893"/>
      <c r="CK2" s="893"/>
      <c r="CL2" s="893"/>
      <c r="CM2" s="893"/>
      <c r="CN2" s="893"/>
      <c r="CO2" s="893"/>
      <c r="CP2" s="893"/>
      <c r="CQ2" s="893"/>
      <c r="CR2" s="893"/>
      <c r="CS2" s="893"/>
      <c r="CT2" s="893"/>
      <c r="CU2" s="893"/>
      <c r="CV2" s="893"/>
      <c r="CW2" s="893"/>
      <c r="CX2" s="893"/>
      <c r="CY2" s="893"/>
      <c r="CZ2" s="893"/>
      <c r="DA2" s="893"/>
      <c r="DB2" s="893"/>
      <c r="DC2" s="893"/>
      <c r="DD2" s="893"/>
      <c r="DE2" s="893"/>
      <c r="DF2" s="893"/>
      <c r="DG2" s="893"/>
      <c r="DH2" s="893"/>
      <c r="DI2" s="893"/>
      <c r="DJ2" s="893"/>
      <c r="DK2" s="893"/>
      <c r="DL2" s="893"/>
      <c r="DM2" s="893"/>
      <c r="DN2" s="893"/>
      <c r="DO2" s="893"/>
      <c r="DP2" s="893"/>
      <c r="DQ2" s="893"/>
      <c r="DR2" s="893"/>
      <c r="DS2" s="893"/>
      <c r="DT2" s="893"/>
      <c r="DU2" s="893"/>
      <c r="DV2" s="893"/>
      <c r="DW2" s="893"/>
      <c r="DX2" s="893"/>
      <c r="DY2" s="893"/>
      <c r="DZ2" s="893"/>
      <c r="EA2" s="893"/>
      <c r="EB2" s="893"/>
      <c r="EC2" s="893"/>
      <c r="ED2" s="893"/>
      <c r="EE2" s="893"/>
      <c r="EF2" s="893"/>
      <c r="EG2" s="893"/>
      <c r="EH2" s="893"/>
      <c r="EI2" s="893"/>
      <c r="EJ2" s="893"/>
      <c r="EK2" s="893"/>
      <c r="EL2" s="893"/>
      <c r="EM2" s="893"/>
      <c r="EN2" s="893"/>
      <c r="EO2" s="893"/>
      <c r="EP2" s="893"/>
      <c r="EQ2" s="893"/>
      <c r="ER2" s="893"/>
      <c r="ES2" s="893"/>
      <c r="ET2" s="893"/>
      <c r="EU2" s="893"/>
      <c r="EV2" s="893"/>
      <c r="EW2" s="893"/>
      <c r="EX2" s="893"/>
      <c r="EY2" s="893"/>
      <c r="EZ2" s="893"/>
      <c r="FA2" s="893"/>
      <c r="FB2" s="893"/>
      <c r="FC2" s="893"/>
      <c r="FD2" s="893"/>
      <c r="FE2" s="893"/>
      <c r="FF2" s="893"/>
      <c r="FG2" s="893"/>
      <c r="FH2" s="893"/>
      <c r="FI2" s="893"/>
      <c r="FJ2" s="893"/>
      <c r="FK2" s="893"/>
      <c r="FL2" s="893"/>
      <c r="FM2" s="893"/>
      <c r="FN2" s="893"/>
      <c r="FO2" s="893"/>
      <c r="FP2" s="893"/>
      <c r="FQ2" s="893"/>
      <c r="FR2" s="893"/>
      <c r="FS2" s="893"/>
      <c r="FT2" s="893"/>
      <c r="FU2" s="893"/>
      <c r="FV2" s="893"/>
      <c r="FW2" s="893"/>
      <c r="FX2" s="893"/>
      <c r="FY2" s="893"/>
      <c r="FZ2" s="893"/>
      <c r="GA2" s="893"/>
      <c r="GB2" s="893"/>
      <c r="GC2" s="893"/>
      <c r="GD2" s="893"/>
      <c r="GE2" s="893"/>
      <c r="GF2" s="893"/>
      <c r="GG2" s="893"/>
      <c r="GH2" s="893"/>
      <c r="GI2" s="893"/>
      <c r="GJ2" s="893"/>
      <c r="GK2" s="893"/>
      <c r="GL2" s="893"/>
      <c r="GM2" s="893"/>
      <c r="GN2" s="893"/>
      <c r="GO2" s="893"/>
      <c r="GP2" s="893"/>
      <c r="GQ2" s="893"/>
      <c r="GR2" s="893"/>
      <c r="GS2" s="893"/>
      <c r="GT2" s="893"/>
      <c r="GU2" s="893"/>
      <c r="GV2" s="893"/>
      <c r="GW2" s="893"/>
      <c r="GX2" s="893"/>
      <c r="GY2" s="893"/>
      <c r="GZ2" s="893"/>
      <c r="HA2" s="893"/>
      <c r="HB2" s="893"/>
      <c r="HC2" s="893"/>
      <c r="HD2" s="893"/>
      <c r="HE2" s="893"/>
      <c r="HF2" s="893"/>
      <c r="HG2" s="893"/>
      <c r="HH2" s="893"/>
      <c r="HI2" s="893"/>
      <c r="HJ2" s="893"/>
      <c r="HK2" s="893"/>
      <c r="HL2" s="893"/>
      <c r="HM2" s="893"/>
      <c r="HN2" s="893"/>
      <c r="HO2" s="893"/>
      <c r="HP2" s="893"/>
      <c r="HQ2" s="893"/>
      <c r="HR2" s="893"/>
      <c r="HS2" s="893"/>
      <c r="HT2" s="893"/>
      <c r="HU2" s="893"/>
      <c r="HV2" s="893"/>
      <c r="HW2" s="893"/>
      <c r="HX2" s="893"/>
      <c r="HY2" s="893"/>
      <c r="HZ2" s="893"/>
      <c r="IA2" s="893"/>
      <c r="IB2" s="893"/>
      <c r="IC2" s="893"/>
      <c r="ID2" s="893"/>
      <c r="IE2" s="893"/>
      <c r="IF2" s="893"/>
      <c r="IG2" s="893"/>
      <c r="IH2" s="893"/>
      <c r="II2" s="893"/>
      <c r="IJ2" s="893"/>
      <c r="IK2" s="893"/>
      <c r="IL2" s="893"/>
      <c r="IM2" s="893"/>
      <c r="IN2" s="893"/>
      <c r="IO2" s="893"/>
      <c r="IP2" s="893"/>
      <c r="IQ2" s="893"/>
      <c r="IR2" s="893"/>
      <c r="IS2" s="893"/>
      <c r="IT2" s="893"/>
      <c r="IU2" s="893"/>
      <c r="IV2" s="893"/>
      <c r="IW2" s="893"/>
      <c r="IX2" s="893"/>
    </row>
    <row r="3" spans="2:258" s="45" customFormat="1" ht="21" customHeight="1" x14ac:dyDescent="0.25">
      <c r="B3" s="1876"/>
      <c r="C3" s="1619" t="s">
        <v>815</v>
      </c>
      <c r="D3" s="1619"/>
      <c r="E3" s="1619"/>
      <c r="F3" s="1619" t="s">
        <v>1</v>
      </c>
      <c r="G3" s="1619"/>
      <c r="H3" s="1619"/>
      <c r="I3" s="1619"/>
      <c r="J3" s="1619"/>
      <c r="K3" s="1619"/>
      <c r="L3" s="1619"/>
      <c r="M3" s="1619"/>
      <c r="N3" s="893"/>
      <c r="O3" s="893"/>
      <c r="P3" s="893"/>
      <c r="Q3" s="893"/>
      <c r="R3" s="893"/>
      <c r="S3" s="893"/>
      <c r="T3" s="893"/>
      <c r="U3" s="893"/>
      <c r="V3" s="893"/>
      <c r="W3" s="893"/>
      <c r="X3" s="893"/>
      <c r="Y3" s="893"/>
      <c r="Z3" s="893"/>
      <c r="AA3" s="893"/>
      <c r="AB3" s="893"/>
      <c r="AC3" s="893"/>
      <c r="AD3" s="893"/>
      <c r="AE3" s="893"/>
      <c r="AF3" s="893"/>
      <c r="AG3" s="893"/>
      <c r="AH3" s="893"/>
      <c r="AI3" s="893"/>
      <c r="AJ3" s="893"/>
      <c r="AK3" s="893"/>
      <c r="AL3" s="893"/>
      <c r="AM3" s="893"/>
      <c r="AN3" s="893"/>
      <c r="AO3" s="893"/>
      <c r="AP3" s="893"/>
      <c r="AQ3" s="893"/>
      <c r="AR3" s="893"/>
      <c r="AS3" s="893"/>
      <c r="AT3" s="893"/>
      <c r="AU3" s="893"/>
      <c r="AV3" s="893"/>
      <c r="AW3" s="893"/>
      <c r="AX3" s="893"/>
      <c r="AY3" s="893"/>
      <c r="AZ3" s="893"/>
      <c r="BA3" s="893"/>
      <c r="BB3" s="893"/>
      <c r="BC3" s="893"/>
      <c r="BD3" s="893"/>
      <c r="BE3" s="893"/>
      <c r="BF3" s="893"/>
      <c r="BG3" s="893"/>
      <c r="BH3" s="893"/>
      <c r="BI3" s="893"/>
      <c r="BJ3" s="893"/>
      <c r="BK3" s="893"/>
      <c r="BL3" s="893"/>
      <c r="BM3" s="893"/>
      <c r="BN3" s="893"/>
      <c r="BO3" s="893"/>
      <c r="BP3" s="893"/>
      <c r="BQ3" s="893"/>
      <c r="BR3" s="893"/>
      <c r="BS3" s="893"/>
      <c r="BT3" s="893"/>
      <c r="BU3" s="893"/>
      <c r="BV3" s="893"/>
      <c r="BW3" s="893"/>
      <c r="BX3" s="893"/>
      <c r="BY3" s="893"/>
      <c r="BZ3" s="893"/>
      <c r="CA3" s="893"/>
      <c r="CB3" s="893"/>
      <c r="CC3" s="893"/>
      <c r="CD3" s="893"/>
      <c r="CE3" s="893"/>
      <c r="CF3" s="893"/>
      <c r="CG3" s="893"/>
      <c r="CH3" s="893"/>
      <c r="CI3" s="893"/>
      <c r="CJ3" s="893"/>
      <c r="CK3" s="893"/>
      <c r="CL3" s="893"/>
      <c r="CM3" s="893"/>
      <c r="CN3" s="893"/>
      <c r="CO3" s="893"/>
      <c r="CP3" s="893"/>
      <c r="CQ3" s="893"/>
      <c r="CR3" s="893"/>
      <c r="CS3" s="893"/>
      <c r="CT3" s="893"/>
      <c r="CU3" s="893"/>
      <c r="CV3" s="893"/>
      <c r="CW3" s="893"/>
      <c r="CX3" s="893"/>
      <c r="CY3" s="893"/>
      <c r="CZ3" s="893"/>
      <c r="DA3" s="893"/>
      <c r="DB3" s="893"/>
      <c r="DC3" s="893"/>
      <c r="DD3" s="893"/>
      <c r="DE3" s="893"/>
      <c r="DF3" s="893"/>
      <c r="DG3" s="893"/>
      <c r="DH3" s="893"/>
      <c r="DI3" s="893"/>
      <c r="DJ3" s="893"/>
      <c r="DK3" s="893"/>
      <c r="DL3" s="893"/>
      <c r="DM3" s="893"/>
      <c r="DN3" s="893"/>
      <c r="DO3" s="893"/>
      <c r="DP3" s="893"/>
      <c r="DQ3" s="893"/>
      <c r="DR3" s="893"/>
      <c r="DS3" s="893"/>
      <c r="DT3" s="893"/>
      <c r="DU3" s="893"/>
      <c r="DV3" s="893"/>
      <c r="DW3" s="893"/>
      <c r="DX3" s="893"/>
      <c r="DY3" s="893"/>
      <c r="DZ3" s="893"/>
      <c r="EA3" s="893"/>
      <c r="EB3" s="893"/>
      <c r="EC3" s="893"/>
      <c r="ED3" s="893"/>
      <c r="EE3" s="893"/>
      <c r="EF3" s="893"/>
      <c r="EG3" s="893"/>
      <c r="EH3" s="893"/>
      <c r="EI3" s="893"/>
      <c r="EJ3" s="893"/>
      <c r="EK3" s="893"/>
      <c r="EL3" s="893"/>
      <c r="EM3" s="893"/>
      <c r="EN3" s="893"/>
      <c r="EO3" s="893"/>
      <c r="EP3" s="893"/>
      <c r="EQ3" s="893"/>
      <c r="ER3" s="893"/>
      <c r="ES3" s="893"/>
      <c r="ET3" s="893"/>
      <c r="EU3" s="893"/>
      <c r="EV3" s="893"/>
      <c r="EW3" s="893"/>
      <c r="EX3" s="893"/>
      <c r="EY3" s="893"/>
      <c r="EZ3" s="893"/>
      <c r="FA3" s="893"/>
      <c r="FB3" s="893"/>
      <c r="FC3" s="893"/>
      <c r="FD3" s="893"/>
      <c r="FE3" s="893"/>
      <c r="FF3" s="893"/>
      <c r="FG3" s="893"/>
      <c r="FH3" s="893"/>
      <c r="FI3" s="893"/>
      <c r="FJ3" s="893"/>
      <c r="FK3" s="893"/>
      <c r="FL3" s="893"/>
      <c r="FM3" s="893"/>
      <c r="FN3" s="893"/>
      <c r="FO3" s="893"/>
      <c r="FP3" s="893"/>
      <c r="FQ3" s="893"/>
      <c r="FR3" s="893"/>
      <c r="FS3" s="893"/>
      <c r="FT3" s="893"/>
      <c r="FU3" s="893"/>
      <c r="FV3" s="893"/>
      <c r="FW3" s="893"/>
      <c r="FX3" s="893"/>
      <c r="FY3" s="893"/>
      <c r="FZ3" s="893"/>
      <c r="GA3" s="893"/>
      <c r="GB3" s="893"/>
      <c r="GC3" s="893"/>
      <c r="GD3" s="893"/>
      <c r="GE3" s="893"/>
      <c r="GF3" s="893"/>
      <c r="GG3" s="893"/>
      <c r="GH3" s="893"/>
      <c r="GI3" s="893"/>
      <c r="GJ3" s="893"/>
      <c r="GK3" s="893"/>
      <c r="GL3" s="893"/>
      <c r="GM3" s="893"/>
      <c r="GN3" s="893"/>
      <c r="GO3" s="893"/>
      <c r="GP3" s="893"/>
      <c r="GQ3" s="893"/>
      <c r="GR3" s="893"/>
      <c r="GS3" s="893"/>
      <c r="GT3" s="893"/>
      <c r="GU3" s="893"/>
      <c r="GV3" s="893"/>
      <c r="GW3" s="893"/>
      <c r="GX3" s="893"/>
      <c r="GY3" s="893"/>
      <c r="GZ3" s="893"/>
      <c r="HA3" s="893"/>
      <c r="HB3" s="893"/>
      <c r="HC3" s="893"/>
      <c r="HD3" s="893"/>
      <c r="HE3" s="893"/>
      <c r="HF3" s="893"/>
      <c r="HG3" s="893"/>
      <c r="HH3" s="893"/>
      <c r="HI3" s="893"/>
      <c r="HJ3" s="893"/>
      <c r="HK3" s="893"/>
      <c r="HL3" s="893"/>
      <c r="HM3" s="893"/>
      <c r="HN3" s="893"/>
      <c r="HO3" s="893"/>
      <c r="HP3" s="893"/>
      <c r="HQ3" s="893"/>
      <c r="HR3" s="893"/>
      <c r="HS3" s="893"/>
      <c r="HT3" s="893"/>
      <c r="HU3" s="893"/>
      <c r="HV3" s="893"/>
      <c r="HW3" s="893"/>
      <c r="HX3" s="893"/>
      <c r="HY3" s="893"/>
      <c r="HZ3" s="893"/>
      <c r="IA3" s="893"/>
      <c r="IB3" s="893"/>
      <c r="IC3" s="893"/>
      <c r="ID3" s="893"/>
      <c r="IE3" s="893"/>
      <c r="IF3" s="893"/>
      <c r="IG3" s="893"/>
      <c r="IH3" s="893"/>
      <c r="II3" s="893"/>
      <c r="IJ3" s="893"/>
      <c r="IK3" s="893"/>
      <c r="IL3" s="893"/>
      <c r="IM3" s="893"/>
      <c r="IN3" s="893"/>
      <c r="IO3" s="893"/>
      <c r="IP3" s="893"/>
      <c r="IQ3" s="893"/>
      <c r="IR3" s="893"/>
      <c r="IS3" s="893"/>
      <c r="IT3" s="893"/>
      <c r="IU3" s="893"/>
      <c r="IV3" s="893"/>
      <c r="IW3" s="893"/>
      <c r="IX3" s="893"/>
    </row>
    <row r="4" spans="2:258" s="45" customFormat="1" ht="15" customHeight="1" x14ac:dyDescent="0.25">
      <c r="B4" s="1876"/>
      <c r="C4" s="3092" t="s">
        <v>2</v>
      </c>
      <c r="D4" s="3093"/>
      <c r="E4" s="3093"/>
      <c r="F4" s="3093"/>
      <c r="G4" s="3093"/>
      <c r="H4" s="3093"/>
      <c r="I4" s="3093"/>
      <c r="J4" s="3093"/>
      <c r="K4" s="3093"/>
      <c r="L4" s="3093"/>
      <c r="M4" s="3094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93"/>
      <c r="AF4" s="893"/>
      <c r="AG4" s="893"/>
      <c r="AH4" s="893"/>
      <c r="AI4" s="893"/>
      <c r="AJ4" s="893"/>
      <c r="AK4" s="893"/>
      <c r="AL4" s="893"/>
      <c r="AM4" s="893"/>
      <c r="AN4" s="893"/>
      <c r="AO4" s="893"/>
      <c r="AP4" s="893"/>
      <c r="AQ4" s="893"/>
      <c r="AR4" s="893"/>
      <c r="AS4" s="893"/>
      <c r="AT4" s="893"/>
      <c r="AU4" s="893"/>
      <c r="AV4" s="893"/>
      <c r="AW4" s="893"/>
      <c r="AX4" s="893"/>
      <c r="AY4" s="893"/>
      <c r="AZ4" s="893"/>
      <c r="BA4" s="893"/>
      <c r="BB4" s="893"/>
      <c r="BC4" s="893"/>
      <c r="BD4" s="893"/>
      <c r="BE4" s="893"/>
      <c r="BF4" s="893"/>
      <c r="BG4" s="893"/>
      <c r="BH4" s="893"/>
      <c r="BI4" s="893"/>
      <c r="BJ4" s="893"/>
      <c r="BK4" s="893"/>
      <c r="BL4" s="893"/>
      <c r="BM4" s="893"/>
      <c r="BN4" s="893"/>
      <c r="BO4" s="893"/>
      <c r="BP4" s="893"/>
      <c r="BQ4" s="893"/>
      <c r="BR4" s="893"/>
      <c r="BS4" s="893"/>
      <c r="BT4" s="893"/>
      <c r="BU4" s="893"/>
      <c r="BV4" s="893"/>
      <c r="BW4" s="893"/>
      <c r="BX4" s="893"/>
      <c r="BY4" s="893"/>
      <c r="BZ4" s="893"/>
      <c r="CA4" s="893"/>
      <c r="CB4" s="893"/>
      <c r="CC4" s="893"/>
      <c r="CD4" s="893"/>
      <c r="CE4" s="893"/>
      <c r="CF4" s="893"/>
      <c r="CG4" s="893"/>
      <c r="CH4" s="893"/>
      <c r="CI4" s="893"/>
      <c r="CJ4" s="893"/>
      <c r="CK4" s="893"/>
      <c r="CL4" s="893"/>
      <c r="CM4" s="893"/>
      <c r="CN4" s="893"/>
      <c r="CO4" s="893"/>
      <c r="CP4" s="893"/>
      <c r="CQ4" s="893"/>
      <c r="CR4" s="893"/>
      <c r="CS4" s="893"/>
      <c r="CT4" s="893"/>
      <c r="CU4" s="893"/>
      <c r="CV4" s="893"/>
      <c r="CW4" s="893"/>
      <c r="CX4" s="893"/>
      <c r="CY4" s="893"/>
      <c r="CZ4" s="893"/>
      <c r="DA4" s="893"/>
      <c r="DB4" s="893"/>
      <c r="DC4" s="893"/>
      <c r="DD4" s="893"/>
      <c r="DE4" s="893"/>
      <c r="DF4" s="893"/>
      <c r="DG4" s="893"/>
      <c r="DH4" s="893"/>
      <c r="DI4" s="893"/>
      <c r="DJ4" s="893"/>
      <c r="DK4" s="893"/>
      <c r="DL4" s="893"/>
      <c r="DM4" s="893"/>
      <c r="DN4" s="893"/>
      <c r="DO4" s="893"/>
      <c r="DP4" s="893"/>
      <c r="DQ4" s="893"/>
      <c r="DR4" s="893"/>
      <c r="DS4" s="893"/>
      <c r="DT4" s="893"/>
      <c r="DU4" s="893"/>
      <c r="DV4" s="893"/>
      <c r="DW4" s="893"/>
      <c r="DX4" s="893"/>
      <c r="DY4" s="893"/>
      <c r="DZ4" s="893"/>
      <c r="EA4" s="893"/>
      <c r="EB4" s="893"/>
      <c r="EC4" s="893"/>
      <c r="ED4" s="893"/>
      <c r="EE4" s="893"/>
      <c r="EF4" s="893"/>
      <c r="EG4" s="893"/>
      <c r="EH4" s="893"/>
      <c r="EI4" s="893"/>
      <c r="EJ4" s="893"/>
      <c r="EK4" s="893"/>
      <c r="EL4" s="893"/>
      <c r="EM4" s="893"/>
      <c r="EN4" s="893"/>
      <c r="EO4" s="893"/>
      <c r="EP4" s="893"/>
      <c r="EQ4" s="893"/>
      <c r="ER4" s="893"/>
      <c r="ES4" s="893"/>
      <c r="ET4" s="893"/>
      <c r="EU4" s="893"/>
      <c r="EV4" s="893"/>
      <c r="EW4" s="893"/>
      <c r="EX4" s="893"/>
      <c r="EY4" s="893"/>
      <c r="EZ4" s="893"/>
      <c r="FA4" s="893"/>
      <c r="FB4" s="893"/>
      <c r="FC4" s="893"/>
      <c r="FD4" s="893"/>
      <c r="FE4" s="893"/>
      <c r="FF4" s="893"/>
      <c r="FG4" s="893"/>
      <c r="FH4" s="893"/>
      <c r="FI4" s="893"/>
      <c r="FJ4" s="893"/>
      <c r="FK4" s="893"/>
      <c r="FL4" s="893"/>
      <c r="FM4" s="893"/>
      <c r="FN4" s="893"/>
      <c r="FO4" s="893"/>
      <c r="FP4" s="893"/>
      <c r="FQ4" s="893"/>
      <c r="FR4" s="893"/>
      <c r="FS4" s="893"/>
      <c r="FT4" s="893"/>
      <c r="FU4" s="893"/>
      <c r="FV4" s="893"/>
      <c r="FW4" s="893"/>
      <c r="FX4" s="893"/>
      <c r="FY4" s="893"/>
      <c r="FZ4" s="893"/>
      <c r="GA4" s="893"/>
      <c r="GB4" s="893"/>
      <c r="GC4" s="893"/>
      <c r="GD4" s="893"/>
      <c r="GE4" s="893"/>
      <c r="GF4" s="893"/>
      <c r="GG4" s="893"/>
      <c r="GH4" s="893"/>
      <c r="GI4" s="893"/>
      <c r="GJ4" s="893"/>
      <c r="GK4" s="893"/>
      <c r="GL4" s="893"/>
      <c r="GM4" s="893"/>
      <c r="GN4" s="893"/>
      <c r="GO4" s="893"/>
      <c r="GP4" s="893"/>
      <c r="GQ4" s="893"/>
      <c r="GR4" s="893"/>
      <c r="GS4" s="893"/>
      <c r="GT4" s="893"/>
      <c r="GU4" s="893"/>
      <c r="GV4" s="893"/>
      <c r="GW4" s="893"/>
      <c r="GX4" s="893"/>
      <c r="GY4" s="893"/>
      <c r="GZ4" s="893"/>
      <c r="HA4" s="893"/>
      <c r="HB4" s="893"/>
      <c r="HC4" s="893"/>
      <c r="HD4" s="893"/>
      <c r="HE4" s="893"/>
      <c r="HF4" s="893"/>
      <c r="HG4" s="893"/>
      <c r="HH4" s="893"/>
      <c r="HI4" s="893"/>
      <c r="HJ4" s="893"/>
      <c r="HK4" s="893"/>
      <c r="HL4" s="893"/>
      <c r="HM4" s="893"/>
      <c r="HN4" s="893"/>
      <c r="HO4" s="893"/>
      <c r="HP4" s="893"/>
      <c r="HQ4" s="893"/>
      <c r="HR4" s="893"/>
      <c r="HS4" s="893"/>
      <c r="HT4" s="893"/>
      <c r="HU4" s="893"/>
      <c r="HV4" s="893"/>
      <c r="HW4" s="893"/>
      <c r="HX4" s="893"/>
      <c r="HY4" s="893"/>
      <c r="HZ4" s="893"/>
      <c r="IA4" s="893"/>
      <c r="IB4" s="893"/>
      <c r="IC4" s="893"/>
      <c r="ID4" s="893"/>
      <c r="IE4" s="893"/>
      <c r="IF4" s="893"/>
      <c r="IG4" s="893"/>
      <c r="IH4" s="893"/>
      <c r="II4" s="893"/>
      <c r="IJ4" s="893"/>
      <c r="IK4" s="893"/>
      <c r="IL4" s="893"/>
      <c r="IM4" s="893"/>
      <c r="IN4" s="893"/>
      <c r="IO4" s="893"/>
      <c r="IP4" s="893"/>
      <c r="IQ4" s="893"/>
      <c r="IR4" s="893"/>
      <c r="IS4" s="893"/>
      <c r="IT4" s="893"/>
      <c r="IU4" s="893"/>
      <c r="IV4" s="893"/>
      <c r="IW4" s="893"/>
      <c r="IX4" s="893"/>
    </row>
    <row r="5" spans="2:258" s="45" customFormat="1" ht="19.5" customHeight="1" x14ac:dyDescent="0.25"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3"/>
      <c r="Y5" s="893"/>
      <c r="Z5" s="893"/>
      <c r="AA5" s="893"/>
      <c r="AB5" s="893"/>
      <c r="AC5" s="893"/>
      <c r="AD5" s="893"/>
      <c r="AE5" s="893"/>
      <c r="AF5" s="893"/>
      <c r="AG5" s="893"/>
      <c r="AH5" s="893"/>
      <c r="AI5" s="893"/>
      <c r="AJ5" s="893"/>
      <c r="AK5" s="893"/>
      <c r="AL5" s="893"/>
      <c r="AM5" s="893"/>
      <c r="AN5" s="893"/>
      <c r="AO5" s="893"/>
      <c r="AP5" s="893"/>
      <c r="AQ5" s="893"/>
      <c r="AR5" s="893"/>
      <c r="AS5" s="893"/>
      <c r="AT5" s="893"/>
      <c r="AU5" s="893"/>
      <c r="AV5" s="893"/>
      <c r="AW5" s="893"/>
      <c r="AX5" s="893"/>
      <c r="AY5" s="893"/>
      <c r="AZ5" s="893"/>
      <c r="BA5" s="893"/>
      <c r="BB5" s="893"/>
      <c r="BC5" s="893"/>
      <c r="BD5" s="893"/>
      <c r="BE5" s="893"/>
      <c r="BF5" s="893"/>
      <c r="BG5" s="893"/>
      <c r="BH5" s="893"/>
      <c r="BI5" s="893"/>
      <c r="BJ5" s="893"/>
      <c r="BK5" s="893"/>
      <c r="BL5" s="893"/>
      <c r="BM5" s="893"/>
      <c r="BN5" s="893"/>
      <c r="BO5" s="893"/>
      <c r="BP5" s="893"/>
      <c r="BQ5" s="893"/>
      <c r="BR5" s="893"/>
      <c r="BS5" s="893"/>
      <c r="BT5" s="893"/>
      <c r="BU5" s="893"/>
      <c r="BV5" s="893"/>
      <c r="BW5" s="893"/>
      <c r="BX5" s="893"/>
      <c r="BY5" s="893"/>
      <c r="BZ5" s="893"/>
      <c r="CA5" s="893"/>
      <c r="CB5" s="893"/>
      <c r="CC5" s="893"/>
      <c r="CD5" s="893"/>
      <c r="CE5" s="893"/>
      <c r="CF5" s="893"/>
      <c r="CG5" s="893"/>
      <c r="CH5" s="893"/>
      <c r="CI5" s="893"/>
      <c r="CJ5" s="893"/>
      <c r="CK5" s="893"/>
      <c r="CL5" s="893"/>
      <c r="CM5" s="893"/>
      <c r="CN5" s="893"/>
      <c r="CO5" s="893"/>
      <c r="CP5" s="893"/>
      <c r="CQ5" s="893"/>
      <c r="CR5" s="893"/>
      <c r="CS5" s="893"/>
      <c r="CT5" s="893"/>
      <c r="CU5" s="893"/>
      <c r="CV5" s="893"/>
      <c r="CW5" s="893"/>
      <c r="CX5" s="893"/>
      <c r="CY5" s="893"/>
      <c r="CZ5" s="893"/>
      <c r="DA5" s="893"/>
      <c r="DB5" s="893"/>
      <c r="DC5" s="893"/>
      <c r="DD5" s="893"/>
      <c r="DE5" s="893"/>
      <c r="DF5" s="893"/>
      <c r="DG5" s="893"/>
      <c r="DH5" s="893"/>
      <c r="DI5" s="893"/>
      <c r="DJ5" s="893"/>
      <c r="DK5" s="893"/>
      <c r="DL5" s="893"/>
      <c r="DM5" s="893"/>
      <c r="DN5" s="893"/>
      <c r="DO5" s="893"/>
      <c r="DP5" s="893"/>
      <c r="DQ5" s="893"/>
      <c r="DR5" s="893"/>
      <c r="DS5" s="893"/>
      <c r="DT5" s="893"/>
      <c r="DU5" s="893"/>
      <c r="DV5" s="893"/>
      <c r="DW5" s="893"/>
      <c r="DX5" s="893"/>
      <c r="DY5" s="893"/>
      <c r="DZ5" s="893"/>
      <c r="EA5" s="893"/>
      <c r="EB5" s="893"/>
      <c r="EC5" s="893"/>
      <c r="ED5" s="893"/>
      <c r="EE5" s="893"/>
      <c r="EF5" s="893"/>
      <c r="EG5" s="893"/>
      <c r="EH5" s="893"/>
      <c r="EI5" s="893"/>
      <c r="EJ5" s="893"/>
      <c r="EK5" s="893"/>
      <c r="EL5" s="893"/>
      <c r="EM5" s="893"/>
      <c r="EN5" s="893"/>
      <c r="EO5" s="893"/>
      <c r="EP5" s="893"/>
      <c r="EQ5" s="893"/>
      <c r="ER5" s="893"/>
      <c r="ES5" s="893"/>
      <c r="ET5" s="893"/>
      <c r="EU5" s="893"/>
      <c r="EV5" s="893"/>
      <c r="EW5" s="893"/>
      <c r="EX5" s="893"/>
      <c r="EY5" s="893"/>
      <c r="EZ5" s="893"/>
      <c r="FA5" s="893"/>
      <c r="FB5" s="893"/>
      <c r="FC5" s="893"/>
      <c r="FD5" s="893"/>
      <c r="FE5" s="893"/>
      <c r="FF5" s="893"/>
      <c r="FG5" s="893"/>
      <c r="FH5" s="893"/>
      <c r="FI5" s="893"/>
      <c r="FJ5" s="893"/>
      <c r="FK5" s="893"/>
      <c r="FL5" s="893"/>
      <c r="FM5" s="893"/>
      <c r="FN5" s="893"/>
      <c r="FO5" s="893"/>
      <c r="FP5" s="893"/>
      <c r="FQ5" s="893"/>
      <c r="FR5" s="893"/>
      <c r="FS5" s="893"/>
      <c r="FT5" s="893"/>
      <c r="FU5" s="893"/>
      <c r="FV5" s="893"/>
      <c r="FW5" s="893"/>
      <c r="FX5" s="893"/>
      <c r="FY5" s="893"/>
      <c r="FZ5" s="893"/>
      <c r="GA5" s="893"/>
      <c r="GB5" s="893"/>
      <c r="GC5" s="893"/>
      <c r="GD5" s="893"/>
      <c r="GE5" s="893"/>
      <c r="GF5" s="893"/>
      <c r="GG5" s="893"/>
      <c r="GH5" s="893"/>
      <c r="GI5" s="893"/>
      <c r="GJ5" s="893"/>
      <c r="GK5" s="893"/>
      <c r="GL5" s="893"/>
      <c r="GM5" s="893"/>
      <c r="GN5" s="893"/>
      <c r="GO5" s="893"/>
      <c r="GP5" s="893"/>
      <c r="GQ5" s="893"/>
      <c r="GR5" s="893"/>
      <c r="GS5" s="893"/>
      <c r="GT5" s="893"/>
      <c r="GU5" s="893"/>
      <c r="GV5" s="893"/>
      <c r="GW5" s="893"/>
      <c r="GX5" s="893"/>
      <c r="GY5" s="893"/>
      <c r="GZ5" s="893"/>
      <c r="HA5" s="893"/>
      <c r="HB5" s="893"/>
      <c r="HC5" s="893"/>
      <c r="HD5" s="893"/>
      <c r="HE5" s="893"/>
      <c r="HF5" s="893"/>
      <c r="HG5" s="893"/>
      <c r="HH5" s="893"/>
      <c r="HI5" s="893"/>
      <c r="HJ5" s="893"/>
      <c r="HK5" s="893"/>
      <c r="HL5" s="893"/>
      <c r="HM5" s="893"/>
      <c r="HN5" s="893"/>
      <c r="HO5" s="893"/>
      <c r="HP5" s="893"/>
      <c r="HQ5" s="893"/>
      <c r="HR5" s="893"/>
      <c r="HS5" s="893"/>
      <c r="HT5" s="893"/>
      <c r="HU5" s="893"/>
      <c r="HV5" s="893"/>
      <c r="HW5" s="893"/>
      <c r="HX5" s="893"/>
      <c r="HY5" s="893"/>
      <c r="HZ5" s="893"/>
      <c r="IA5" s="893"/>
      <c r="IB5" s="893"/>
      <c r="IC5" s="893"/>
      <c r="ID5" s="893"/>
      <c r="IE5" s="893"/>
      <c r="IF5" s="893"/>
      <c r="IG5" s="893"/>
      <c r="IH5" s="893"/>
      <c r="II5" s="893"/>
      <c r="IJ5" s="893"/>
      <c r="IK5" s="893"/>
      <c r="IL5" s="893"/>
      <c r="IM5" s="893"/>
      <c r="IN5" s="893"/>
      <c r="IO5" s="893"/>
      <c r="IP5" s="893"/>
      <c r="IQ5" s="893"/>
      <c r="IR5" s="893"/>
      <c r="IS5" s="893"/>
      <c r="IT5" s="893"/>
      <c r="IU5" s="893"/>
      <c r="IV5" s="893"/>
      <c r="IW5" s="893"/>
      <c r="IX5" s="893"/>
    </row>
    <row r="6" spans="2:258" s="45" customFormat="1" ht="21" customHeight="1" x14ac:dyDescent="0.3">
      <c r="B6" s="1169" t="s">
        <v>759</v>
      </c>
      <c r="C6" s="3088"/>
      <c r="D6" s="3088"/>
      <c r="E6" s="3088"/>
      <c r="F6" s="3086" t="s">
        <v>547</v>
      </c>
      <c r="G6" s="3086"/>
      <c r="H6" s="3095"/>
      <c r="I6" s="3095"/>
      <c r="J6" s="3095"/>
      <c r="K6" s="3095"/>
      <c r="L6" s="3095"/>
      <c r="M6" s="3096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93"/>
      <c r="AF6" s="893"/>
      <c r="AG6" s="893"/>
      <c r="AH6" s="893"/>
      <c r="AI6" s="893"/>
      <c r="AJ6" s="893"/>
      <c r="AK6" s="893"/>
      <c r="AL6" s="893"/>
      <c r="AM6" s="893"/>
      <c r="AN6" s="893"/>
      <c r="AO6" s="893"/>
      <c r="AP6" s="893"/>
      <c r="AQ6" s="893"/>
      <c r="AR6" s="893"/>
      <c r="AS6" s="893"/>
      <c r="AT6" s="893"/>
      <c r="AU6" s="893"/>
      <c r="AV6" s="893"/>
      <c r="AW6" s="893"/>
      <c r="AX6" s="893"/>
      <c r="AY6" s="893"/>
      <c r="AZ6" s="893"/>
      <c r="BA6" s="893"/>
      <c r="BB6" s="893"/>
      <c r="BC6" s="893"/>
      <c r="BD6" s="893"/>
      <c r="BE6" s="893"/>
      <c r="BF6" s="893"/>
      <c r="BG6" s="893"/>
      <c r="BH6" s="893"/>
      <c r="BI6" s="893"/>
      <c r="BJ6" s="893"/>
      <c r="BK6" s="893"/>
      <c r="BL6" s="893"/>
      <c r="BM6" s="893"/>
      <c r="BN6" s="893"/>
      <c r="BO6" s="893"/>
      <c r="BP6" s="893"/>
      <c r="BQ6" s="893"/>
      <c r="BR6" s="893"/>
      <c r="BS6" s="893"/>
      <c r="BT6" s="893"/>
      <c r="BU6" s="893"/>
      <c r="BV6" s="893"/>
      <c r="BW6" s="893"/>
      <c r="BX6" s="893"/>
      <c r="BY6" s="893"/>
      <c r="BZ6" s="893"/>
      <c r="CA6" s="893"/>
      <c r="CB6" s="893"/>
      <c r="CC6" s="893"/>
      <c r="CD6" s="893"/>
      <c r="CE6" s="893"/>
      <c r="CF6" s="893"/>
      <c r="CG6" s="893"/>
      <c r="CH6" s="893"/>
      <c r="CI6" s="893"/>
      <c r="CJ6" s="893"/>
      <c r="CK6" s="893"/>
      <c r="CL6" s="893"/>
      <c r="CM6" s="893"/>
      <c r="CN6" s="893"/>
      <c r="CO6" s="893"/>
      <c r="CP6" s="893"/>
      <c r="CQ6" s="893"/>
      <c r="CR6" s="893"/>
      <c r="CS6" s="893"/>
      <c r="CT6" s="893"/>
      <c r="CU6" s="893"/>
      <c r="CV6" s="893"/>
      <c r="CW6" s="893"/>
      <c r="CX6" s="893"/>
      <c r="CY6" s="893"/>
      <c r="CZ6" s="893"/>
      <c r="DA6" s="893"/>
      <c r="DB6" s="893"/>
      <c r="DC6" s="893"/>
      <c r="DD6" s="893"/>
      <c r="DE6" s="893"/>
      <c r="DF6" s="893"/>
      <c r="DG6" s="893"/>
      <c r="DH6" s="893"/>
      <c r="DI6" s="893"/>
      <c r="DJ6" s="893"/>
      <c r="DK6" s="893"/>
      <c r="DL6" s="893"/>
      <c r="DM6" s="893"/>
      <c r="DN6" s="893"/>
      <c r="DO6" s="893"/>
      <c r="DP6" s="893"/>
      <c r="DQ6" s="893"/>
      <c r="DR6" s="893"/>
      <c r="DS6" s="893"/>
      <c r="DT6" s="893"/>
      <c r="DU6" s="893"/>
      <c r="DV6" s="893"/>
      <c r="DW6" s="893"/>
      <c r="DX6" s="893"/>
      <c r="DY6" s="893"/>
      <c r="DZ6" s="893"/>
      <c r="EA6" s="893"/>
      <c r="EB6" s="893"/>
      <c r="EC6" s="893"/>
      <c r="ED6" s="893"/>
      <c r="EE6" s="893"/>
      <c r="EF6" s="893"/>
      <c r="EG6" s="893"/>
      <c r="EH6" s="893"/>
      <c r="EI6" s="893"/>
      <c r="EJ6" s="893"/>
      <c r="EK6" s="893"/>
      <c r="EL6" s="893"/>
      <c r="EM6" s="893"/>
      <c r="EN6" s="893"/>
      <c r="EO6" s="893"/>
      <c r="EP6" s="893"/>
      <c r="EQ6" s="893"/>
      <c r="ER6" s="893"/>
      <c r="ES6" s="893"/>
      <c r="ET6" s="893"/>
      <c r="EU6" s="893"/>
      <c r="EV6" s="893"/>
      <c r="EW6" s="893"/>
      <c r="EX6" s="893"/>
      <c r="EY6" s="893"/>
      <c r="EZ6" s="893"/>
      <c r="FA6" s="893"/>
      <c r="FB6" s="893"/>
      <c r="FC6" s="893"/>
      <c r="FD6" s="893"/>
      <c r="FE6" s="893"/>
      <c r="FF6" s="893"/>
      <c r="FG6" s="893"/>
      <c r="FH6" s="893"/>
      <c r="FI6" s="893"/>
      <c r="FJ6" s="893"/>
      <c r="FK6" s="893"/>
      <c r="FL6" s="893"/>
      <c r="FM6" s="893"/>
      <c r="FN6" s="893"/>
      <c r="FO6" s="893"/>
      <c r="FP6" s="893"/>
      <c r="FQ6" s="893"/>
      <c r="FR6" s="893"/>
      <c r="FS6" s="893"/>
      <c r="FT6" s="893"/>
      <c r="FU6" s="893"/>
      <c r="FV6" s="893"/>
      <c r="FW6" s="893"/>
      <c r="FX6" s="893"/>
      <c r="FY6" s="893"/>
      <c r="FZ6" s="893"/>
      <c r="GA6" s="893"/>
      <c r="GB6" s="893"/>
      <c r="GC6" s="893"/>
      <c r="GD6" s="893"/>
      <c r="GE6" s="893"/>
      <c r="GF6" s="893"/>
      <c r="GG6" s="893"/>
      <c r="GH6" s="893"/>
      <c r="GI6" s="893"/>
      <c r="GJ6" s="893"/>
      <c r="GK6" s="893"/>
      <c r="GL6" s="893"/>
      <c r="GM6" s="893"/>
      <c r="GN6" s="893"/>
      <c r="GO6" s="893"/>
      <c r="GP6" s="893"/>
      <c r="GQ6" s="893"/>
      <c r="GR6" s="893"/>
      <c r="GS6" s="893"/>
      <c r="GT6" s="893"/>
      <c r="GU6" s="893"/>
      <c r="GV6" s="893"/>
      <c r="GW6" s="893"/>
      <c r="GX6" s="893"/>
      <c r="GY6" s="893"/>
      <c r="GZ6" s="893"/>
      <c r="HA6" s="893"/>
      <c r="HB6" s="893"/>
      <c r="HC6" s="893"/>
      <c r="HD6" s="893"/>
      <c r="HE6" s="893"/>
      <c r="HF6" s="893"/>
      <c r="HG6" s="893"/>
      <c r="HH6" s="893"/>
      <c r="HI6" s="893"/>
      <c r="HJ6" s="893"/>
      <c r="HK6" s="893"/>
      <c r="HL6" s="893"/>
      <c r="HM6" s="893"/>
      <c r="HN6" s="893"/>
      <c r="HO6" s="893"/>
      <c r="HP6" s="893"/>
      <c r="HQ6" s="893"/>
      <c r="HR6" s="893"/>
      <c r="HS6" s="893"/>
      <c r="HT6" s="893"/>
      <c r="HU6" s="893"/>
      <c r="HV6" s="893"/>
      <c r="HW6" s="893"/>
      <c r="HX6" s="893"/>
      <c r="HY6" s="893"/>
      <c r="HZ6" s="893"/>
      <c r="IA6" s="893"/>
      <c r="IB6" s="893"/>
      <c r="IC6" s="893"/>
      <c r="ID6" s="893"/>
      <c r="IE6" s="893"/>
      <c r="IF6" s="893"/>
      <c r="IG6" s="893"/>
      <c r="IH6" s="893"/>
      <c r="II6" s="893"/>
      <c r="IJ6" s="893"/>
      <c r="IK6" s="893"/>
      <c r="IL6" s="893"/>
      <c r="IM6" s="893"/>
      <c r="IN6" s="893"/>
      <c r="IO6" s="893"/>
      <c r="IP6" s="893"/>
      <c r="IQ6" s="893"/>
      <c r="IR6" s="893"/>
      <c r="IS6" s="893"/>
      <c r="IT6" s="893"/>
      <c r="IU6" s="893"/>
      <c r="IV6" s="893"/>
      <c r="IW6" s="893"/>
      <c r="IX6" s="893"/>
    </row>
    <row r="7" spans="2:258" s="45" customFormat="1" ht="21" customHeight="1" x14ac:dyDescent="0.3">
      <c r="B7" s="1169" t="s">
        <v>816</v>
      </c>
      <c r="C7" s="3085"/>
      <c r="D7" s="3085"/>
      <c r="E7" s="3085"/>
      <c r="F7" s="3086" t="s">
        <v>134</v>
      </c>
      <c r="G7" s="3086"/>
      <c r="H7" s="1824"/>
      <c r="I7" s="1824"/>
      <c r="J7" s="1824"/>
      <c r="K7" s="1824"/>
      <c r="L7" s="1824"/>
      <c r="M7" s="3087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93"/>
      <c r="AF7" s="893"/>
      <c r="AG7" s="893"/>
      <c r="AH7" s="893"/>
      <c r="AI7" s="893"/>
      <c r="AJ7" s="893"/>
      <c r="AK7" s="893"/>
      <c r="AL7" s="893"/>
      <c r="AM7" s="893"/>
      <c r="AN7" s="893"/>
      <c r="AO7" s="893"/>
      <c r="AP7" s="893"/>
      <c r="AQ7" s="893"/>
      <c r="AR7" s="893"/>
      <c r="AS7" s="893"/>
      <c r="AT7" s="893"/>
      <c r="AU7" s="893"/>
      <c r="AV7" s="893"/>
      <c r="AW7" s="893"/>
      <c r="AX7" s="893"/>
      <c r="AY7" s="893"/>
      <c r="AZ7" s="893"/>
      <c r="BA7" s="893"/>
      <c r="BB7" s="893"/>
      <c r="BC7" s="893"/>
      <c r="BD7" s="893"/>
      <c r="BE7" s="893"/>
      <c r="BF7" s="893"/>
      <c r="BG7" s="893"/>
      <c r="BH7" s="893"/>
      <c r="BI7" s="893"/>
      <c r="BJ7" s="893"/>
      <c r="BK7" s="893"/>
      <c r="BL7" s="893"/>
      <c r="BM7" s="893"/>
      <c r="BN7" s="893"/>
      <c r="BO7" s="893"/>
      <c r="BP7" s="893"/>
      <c r="BQ7" s="893"/>
      <c r="BR7" s="893"/>
      <c r="BS7" s="893"/>
      <c r="BT7" s="893"/>
      <c r="BU7" s="893"/>
      <c r="BV7" s="893"/>
      <c r="BW7" s="893"/>
      <c r="BX7" s="893"/>
      <c r="BY7" s="893"/>
      <c r="BZ7" s="893"/>
      <c r="CA7" s="893"/>
      <c r="CB7" s="893"/>
      <c r="CC7" s="893"/>
      <c r="CD7" s="893"/>
      <c r="CE7" s="893"/>
      <c r="CF7" s="893"/>
      <c r="CG7" s="893"/>
      <c r="CH7" s="893"/>
      <c r="CI7" s="893"/>
      <c r="CJ7" s="893"/>
      <c r="CK7" s="893"/>
      <c r="CL7" s="893"/>
      <c r="CM7" s="893"/>
      <c r="CN7" s="893"/>
      <c r="CO7" s="893"/>
      <c r="CP7" s="893"/>
      <c r="CQ7" s="893"/>
      <c r="CR7" s="893"/>
      <c r="CS7" s="893"/>
      <c r="CT7" s="893"/>
      <c r="CU7" s="893"/>
      <c r="CV7" s="893"/>
      <c r="CW7" s="893"/>
      <c r="CX7" s="893"/>
      <c r="CY7" s="893"/>
      <c r="CZ7" s="893"/>
      <c r="DA7" s="893"/>
      <c r="DB7" s="893"/>
      <c r="DC7" s="893"/>
      <c r="DD7" s="893"/>
      <c r="DE7" s="893"/>
      <c r="DF7" s="893"/>
      <c r="DG7" s="893"/>
      <c r="DH7" s="893"/>
      <c r="DI7" s="893"/>
      <c r="DJ7" s="893"/>
      <c r="DK7" s="893"/>
      <c r="DL7" s="893"/>
      <c r="DM7" s="893"/>
      <c r="DN7" s="893"/>
      <c r="DO7" s="893"/>
      <c r="DP7" s="893"/>
      <c r="DQ7" s="893"/>
      <c r="DR7" s="893"/>
      <c r="DS7" s="893"/>
      <c r="DT7" s="893"/>
      <c r="DU7" s="893"/>
      <c r="DV7" s="893"/>
      <c r="DW7" s="893"/>
      <c r="DX7" s="893"/>
      <c r="DY7" s="893"/>
      <c r="DZ7" s="893"/>
      <c r="EA7" s="893"/>
      <c r="EB7" s="893"/>
      <c r="EC7" s="893"/>
      <c r="ED7" s="893"/>
      <c r="EE7" s="893"/>
      <c r="EF7" s="893"/>
      <c r="EG7" s="893"/>
      <c r="EH7" s="893"/>
      <c r="EI7" s="893"/>
      <c r="EJ7" s="893"/>
      <c r="EK7" s="893"/>
      <c r="EL7" s="893"/>
      <c r="EM7" s="893"/>
      <c r="EN7" s="893"/>
      <c r="EO7" s="893"/>
      <c r="EP7" s="893"/>
      <c r="EQ7" s="893"/>
      <c r="ER7" s="893"/>
      <c r="ES7" s="893"/>
      <c r="ET7" s="893"/>
      <c r="EU7" s="893"/>
      <c r="EV7" s="893"/>
      <c r="EW7" s="893"/>
      <c r="EX7" s="893"/>
      <c r="EY7" s="893"/>
      <c r="EZ7" s="893"/>
      <c r="FA7" s="893"/>
      <c r="FB7" s="893"/>
      <c r="FC7" s="893"/>
      <c r="FD7" s="893"/>
      <c r="FE7" s="893"/>
      <c r="FF7" s="893"/>
      <c r="FG7" s="893"/>
      <c r="FH7" s="893"/>
      <c r="FI7" s="893"/>
      <c r="FJ7" s="893"/>
      <c r="FK7" s="893"/>
      <c r="FL7" s="893"/>
      <c r="FM7" s="893"/>
      <c r="FN7" s="893"/>
      <c r="FO7" s="893"/>
      <c r="FP7" s="893"/>
      <c r="FQ7" s="893"/>
      <c r="FR7" s="893"/>
      <c r="FS7" s="893"/>
      <c r="FT7" s="893"/>
      <c r="FU7" s="893"/>
      <c r="FV7" s="893"/>
      <c r="FW7" s="893"/>
      <c r="FX7" s="893"/>
      <c r="FY7" s="893"/>
      <c r="FZ7" s="893"/>
      <c r="GA7" s="893"/>
      <c r="GB7" s="893"/>
      <c r="GC7" s="893"/>
      <c r="GD7" s="893"/>
      <c r="GE7" s="893"/>
      <c r="GF7" s="893"/>
      <c r="GG7" s="893"/>
      <c r="GH7" s="893"/>
      <c r="GI7" s="893"/>
      <c r="GJ7" s="893"/>
      <c r="GK7" s="893"/>
      <c r="GL7" s="893"/>
      <c r="GM7" s="893"/>
      <c r="GN7" s="893"/>
      <c r="GO7" s="893"/>
      <c r="GP7" s="893"/>
      <c r="GQ7" s="893"/>
      <c r="GR7" s="893"/>
      <c r="GS7" s="893"/>
      <c r="GT7" s="893"/>
      <c r="GU7" s="893"/>
      <c r="GV7" s="893"/>
      <c r="GW7" s="893"/>
      <c r="GX7" s="893"/>
      <c r="GY7" s="893"/>
      <c r="GZ7" s="893"/>
      <c r="HA7" s="893"/>
      <c r="HB7" s="893"/>
      <c r="HC7" s="893"/>
      <c r="HD7" s="893"/>
      <c r="HE7" s="893"/>
      <c r="HF7" s="893"/>
      <c r="HG7" s="893"/>
      <c r="HH7" s="893"/>
      <c r="HI7" s="893"/>
      <c r="HJ7" s="893"/>
      <c r="HK7" s="893"/>
      <c r="HL7" s="893"/>
      <c r="HM7" s="893"/>
      <c r="HN7" s="893"/>
      <c r="HO7" s="893"/>
      <c r="HP7" s="893"/>
      <c r="HQ7" s="893"/>
      <c r="HR7" s="893"/>
      <c r="HS7" s="893"/>
      <c r="HT7" s="893"/>
      <c r="HU7" s="893"/>
      <c r="HV7" s="893"/>
      <c r="HW7" s="893"/>
      <c r="HX7" s="893"/>
      <c r="HY7" s="893"/>
      <c r="HZ7" s="893"/>
      <c r="IA7" s="893"/>
      <c r="IB7" s="893"/>
      <c r="IC7" s="893"/>
      <c r="ID7" s="893"/>
      <c r="IE7" s="893"/>
      <c r="IF7" s="893"/>
      <c r="IG7" s="893"/>
      <c r="IH7" s="893"/>
      <c r="II7" s="893"/>
      <c r="IJ7" s="893"/>
      <c r="IK7" s="893"/>
      <c r="IL7" s="893"/>
      <c r="IM7" s="893"/>
      <c r="IN7" s="893"/>
      <c r="IO7" s="893"/>
      <c r="IP7" s="893"/>
      <c r="IQ7" s="893"/>
      <c r="IR7" s="893"/>
      <c r="IS7" s="893"/>
      <c r="IT7" s="893"/>
      <c r="IU7" s="893"/>
      <c r="IV7" s="893"/>
      <c r="IW7" s="893"/>
      <c r="IX7" s="893"/>
    </row>
    <row r="8" spans="2:258" s="45" customFormat="1" ht="21" customHeight="1" x14ac:dyDescent="0.3">
      <c r="B8" s="1169" t="s">
        <v>817</v>
      </c>
      <c r="C8" s="3088"/>
      <c r="D8" s="3088"/>
      <c r="E8" s="3088"/>
      <c r="F8" s="3086" t="s">
        <v>818</v>
      </c>
      <c r="G8" s="3086"/>
      <c r="H8" s="3089"/>
      <c r="I8" s="3089"/>
      <c r="J8" s="3089"/>
      <c r="K8" s="3089"/>
      <c r="L8" s="3089"/>
      <c r="M8" s="3090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93"/>
      <c r="AF8" s="893"/>
      <c r="AG8" s="893"/>
      <c r="AH8" s="893"/>
      <c r="AI8" s="893"/>
      <c r="AJ8" s="893"/>
      <c r="AK8" s="893"/>
      <c r="AL8" s="893"/>
      <c r="AM8" s="893"/>
      <c r="AN8" s="893"/>
      <c r="AO8" s="893"/>
      <c r="AP8" s="893"/>
      <c r="AQ8" s="893"/>
      <c r="AR8" s="893"/>
      <c r="AS8" s="893"/>
      <c r="AT8" s="893"/>
      <c r="AU8" s="893"/>
      <c r="AV8" s="893"/>
      <c r="AW8" s="893"/>
      <c r="AX8" s="893"/>
      <c r="AY8" s="893"/>
      <c r="AZ8" s="893"/>
      <c r="BA8" s="893"/>
      <c r="BB8" s="893"/>
      <c r="BC8" s="893"/>
      <c r="BD8" s="893"/>
      <c r="BE8" s="893"/>
      <c r="BF8" s="893"/>
      <c r="BG8" s="893"/>
      <c r="BH8" s="893"/>
      <c r="BI8" s="893"/>
      <c r="BJ8" s="893"/>
      <c r="BK8" s="893"/>
      <c r="BL8" s="893"/>
      <c r="BM8" s="893"/>
      <c r="BN8" s="893"/>
      <c r="BO8" s="893"/>
      <c r="BP8" s="893"/>
      <c r="BQ8" s="893"/>
      <c r="BR8" s="893"/>
      <c r="BS8" s="893"/>
      <c r="BT8" s="893"/>
      <c r="BU8" s="893"/>
      <c r="BV8" s="893"/>
      <c r="BW8" s="893"/>
      <c r="BX8" s="893"/>
      <c r="BY8" s="893"/>
      <c r="BZ8" s="893"/>
      <c r="CA8" s="893"/>
      <c r="CB8" s="893"/>
      <c r="CC8" s="893"/>
      <c r="CD8" s="893"/>
      <c r="CE8" s="893"/>
      <c r="CF8" s="893"/>
      <c r="CG8" s="893"/>
      <c r="CH8" s="893"/>
      <c r="CI8" s="893"/>
      <c r="CJ8" s="893"/>
      <c r="CK8" s="893"/>
      <c r="CL8" s="893"/>
      <c r="CM8" s="893"/>
      <c r="CN8" s="893"/>
      <c r="CO8" s="893"/>
      <c r="CP8" s="893"/>
      <c r="CQ8" s="893"/>
      <c r="CR8" s="893"/>
      <c r="CS8" s="893"/>
      <c r="CT8" s="893"/>
      <c r="CU8" s="893"/>
      <c r="CV8" s="893"/>
      <c r="CW8" s="893"/>
      <c r="CX8" s="893"/>
      <c r="CY8" s="893"/>
      <c r="CZ8" s="893"/>
      <c r="DA8" s="893"/>
      <c r="DB8" s="893"/>
      <c r="DC8" s="893"/>
      <c r="DD8" s="893"/>
      <c r="DE8" s="893"/>
      <c r="DF8" s="893"/>
      <c r="DG8" s="893"/>
      <c r="DH8" s="893"/>
      <c r="DI8" s="893"/>
      <c r="DJ8" s="893"/>
      <c r="DK8" s="893"/>
      <c r="DL8" s="893"/>
      <c r="DM8" s="893"/>
      <c r="DN8" s="893"/>
      <c r="DO8" s="893"/>
      <c r="DP8" s="893"/>
      <c r="DQ8" s="893"/>
      <c r="DR8" s="893"/>
      <c r="DS8" s="893"/>
      <c r="DT8" s="893"/>
      <c r="DU8" s="893"/>
      <c r="DV8" s="893"/>
      <c r="DW8" s="893"/>
      <c r="DX8" s="893"/>
      <c r="DY8" s="893"/>
      <c r="DZ8" s="893"/>
      <c r="EA8" s="893"/>
      <c r="EB8" s="893"/>
      <c r="EC8" s="893"/>
      <c r="ED8" s="893"/>
      <c r="EE8" s="893"/>
      <c r="EF8" s="893"/>
      <c r="EG8" s="893"/>
      <c r="EH8" s="893"/>
      <c r="EI8" s="893"/>
      <c r="EJ8" s="893"/>
      <c r="EK8" s="893"/>
      <c r="EL8" s="893"/>
      <c r="EM8" s="893"/>
      <c r="EN8" s="893"/>
      <c r="EO8" s="893"/>
      <c r="EP8" s="893"/>
      <c r="EQ8" s="893"/>
      <c r="ER8" s="893"/>
      <c r="ES8" s="893"/>
      <c r="ET8" s="893"/>
      <c r="EU8" s="893"/>
      <c r="EV8" s="893"/>
      <c r="EW8" s="893"/>
      <c r="EX8" s="893"/>
      <c r="EY8" s="893"/>
      <c r="EZ8" s="893"/>
      <c r="FA8" s="893"/>
      <c r="FB8" s="893"/>
      <c r="FC8" s="893"/>
      <c r="FD8" s="893"/>
      <c r="FE8" s="893"/>
      <c r="FF8" s="893"/>
      <c r="FG8" s="893"/>
      <c r="FH8" s="893"/>
      <c r="FI8" s="893"/>
      <c r="FJ8" s="893"/>
      <c r="FK8" s="893"/>
      <c r="FL8" s="893"/>
      <c r="FM8" s="893"/>
      <c r="FN8" s="893"/>
      <c r="FO8" s="893"/>
      <c r="FP8" s="893"/>
      <c r="FQ8" s="893"/>
      <c r="FR8" s="893"/>
      <c r="FS8" s="893"/>
      <c r="FT8" s="893"/>
      <c r="FU8" s="893"/>
      <c r="FV8" s="893"/>
      <c r="FW8" s="893"/>
      <c r="FX8" s="893"/>
      <c r="FY8" s="893"/>
      <c r="FZ8" s="893"/>
      <c r="GA8" s="893"/>
      <c r="GB8" s="893"/>
      <c r="GC8" s="893"/>
      <c r="GD8" s="893"/>
      <c r="GE8" s="893"/>
      <c r="GF8" s="893"/>
      <c r="GG8" s="893"/>
      <c r="GH8" s="893"/>
      <c r="GI8" s="893"/>
      <c r="GJ8" s="893"/>
      <c r="GK8" s="893"/>
      <c r="GL8" s="893"/>
      <c r="GM8" s="893"/>
      <c r="GN8" s="893"/>
      <c r="GO8" s="893"/>
      <c r="GP8" s="893"/>
      <c r="GQ8" s="893"/>
      <c r="GR8" s="893"/>
      <c r="GS8" s="893"/>
      <c r="GT8" s="893"/>
      <c r="GU8" s="893"/>
      <c r="GV8" s="893"/>
      <c r="GW8" s="893"/>
      <c r="GX8" s="893"/>
      <c r="GY8" s="893"/>
      <c r="GZ8" s="893"/>
      <c r="HA8" s="893"/>
      <c r="HB8" s="893"/>
      <c r="HC8" s="893"/>
      <c r="HD8" s="893"/>
      <c r="HE8" s="893"/>
      <c r="HF8" s="893"/>
      <c r="HG8" s="893"/>
      <c r="HH8" s="893"/>
      <c r="HI8" s="893"/>
      <c r="HJ8" s="893"/>
      <c r="HK8" s="893"/>
      <c r="HL8" s="893"/>
      <c r="HM8" s="893"/>
      <c r="HN8" s="893"/>
      <c r="HO8" s="893"/>
      <c r="HP8" s="893"/>
      <c r="HQ8" s="893"/>
      <c r="HR8" s="893"/>
      <c r="HS8" s="893"/>
      <c r="HT8" s="893"/>
      <c r="HU8" s="893"/>
      <c r="HV8" s="893"/>
      <c r="HW8" s="893"/>
      <c r="HX8" s="893"/>
      <c r="HY8" s="893"/>
      <c r="HZ8" s="893"/>
      <c r="IA8" s="893"/>
      <c r="IB8" s="893"/>
      <c r="IC8" s="893"/>
      <c r="ID8" s="893"/>
      <c r="IE8" s="893"/>
      <c r="IF8" s="893"/>
      <c r="IG8" s="893"/>
      <c r="IH8" s="893"/>
      <c r="II8" s="893"/>
      <c r="IJ8" s="893"/>
      <c r="IK8" s="893"/>
      <c r="IL8" s="893"/>
      <c r="IM8" s="893"/>
      <c r="IN8" s="893"/>
      <c r="IO8" s="893"/>
      <c r="IP8" s="893"/>
      <c r="IQ8" s="893"/>
      <c r="IR8" s="893"/>
      <c r="IS8" s="893"/>
      <c r="IT8" s="893"/>
      <c r="IU8" s="893"/>
      <c r="IV8" s="893"/>
      <c r="IW8" s="893"/>
      <c r="IX8" s="893"/>
    </row>
    <row r="9" spans="2:258" s="45" customFormat="1" ht="21" customHeight="1" x14ac:dyDescent="0.3">
      <c r="B9" s="1169" t="s">
        <v>978</v>
      </c>
      <c r="C9" s="3097"/>
      <c r="D9" s="3098"/>
      <c r="E9" s="3099"/>
      <c r="F9" s="3086" t="s">
        <v>379</v>
      </c>
      <c r="G9" s="3086"/>
      <c r="H9" s="3095"/>
      <c r="I9" s="3095"/>
      <c r="J9" s="3095"/>
      <c r="K9" s="3095"/>
      <c r="L9" s="3095"/>
      <c r="M9" s="3096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93"/>
      <c r="AF9" s="893"/>
      <c r="AG9" s="893"/>
      <c r="AH9" s="893"/>
      <c r="AI9" s="893"/>
      <c r="AJ9" s="893"/>
      <c r="AK9" s="893"/>
      <c r="AL9" s="893"/>
      <c r="AM9" s="893"/>
      <c r="AN9" s="893"/>
      <c r="AO9" s="893"/>
      <c r="AP9" s="893"/>
      <c r="AQ9" s="893"/>
      <c r="AR9" s="893"/>
      <c r="AS9" s="893"/>
      <c r="AT9" s="893"/>
      <c r="AU9" s="893"/>
      <c r="AV9" s="893"/>
      <c r="AW9" s="893"/>
      <c r="AX9" s="893"/>
      <c r="AY9" s="893"/>
      <c r="AZ9" s="893"/>
      <c r="BA9" s="893"/>
      <c r="BB9" s="893"/>
      <c r="BC9" s="893"/>
      <c r="BD9" s="893"/>
      <c r="BE9" s="893"/>
      <c r="BF9" s="893"/>
      <c r="BG9" s="893"/>
      <c r="BH9" s="893"/>
      <c r="BI9" s="893"/>
      <c r="BJ9" s="893"/>
      <c r="BK9" s="893"/>
      <c r="BL9" s="893"/>
      <c r="BM9" s="893"/>
      <c r="BN9" s="893"/>
      <c r="BO9" s="893"/>
      <c r="BP9" s="893"/>
      <c r="BQ9" s="893"/>
      <c r="BR9" s="893"/>
      <c r="BS9" s="893"/>
      <c r="BT9" s="893"/>
      <c r="BU9" s="893"/>
      <c r="BV9" s="893"/>
      <c r="BW9" s="893"/>
      <c r="BX9" s="893"/>
      <c r="BY9" s="893"/>
      <c r="BZ9" s="893"/>
      <c r="CA9" s="893"/>
      <c r="CB9" s="893"/>
      <c r="CC9" s="893"/>
      <c r="CD9" s="893"/>
      <c r="CE9" s="893"/>
      <c r="CF9" s="893"/>
      <c r="CG9" s="893"/>
      <c r="CH9" s="893"/>
      <c r="CI9" s="893"/>
      <c r="CJ9" s="893"/>
      <c r="CK9" s="893"/>
      <c r="CL9" s="893"/>
      <c r="CM9" s="893"/>
      <c r="CN9" s="893"/>
      <c r="CO9" s="893"/>
      <c r="CP9" s="893"/>
      <c r="CQ9" s="893"/>
      <c r="CR9" s="893"/>
      <c r="CS9" s="893"/>
      <c r="CT9" s="893"/>
      <c r="CU9" s="893"/>
      <c r="CV9" s="893"/>
      <c r="CW9" s="893"/>
      <c r="CX9" s="893"/>
      <c r="CY9" s="893"/>
      <c r="CZ9" s="893"/>
      <c r="DA9" s="893"/>
      <c r="DB9" s="893"/>
      <c r="DC9" s="893"/>
      <c r="DD9" s="893"/>
      <c r="DE9" s="893"/>
      <c r="DF9" s="893"/>
      <c r="DG9" s="893"/>
      <c r="DH9" s="893"/>
      <c r="DI9" s="893"/>
      <c r="DJ9" s="893"/>
      <c r="DK9" s="893"/>
      <c r="DL9" s="893"/>
      <c r="DM9" s="893"/>
      <c r="DN9" s="893"/>
      <c r="DO9" s="893"/>
      <c r="DP9" s="893"/>
      <c r="DQ9" s="893"/>
      <c r="DR9" s="893"/>
      <c r="DS9" s="893"/>
      <c r="DT9" s="893"/>
      <c r="DU9" s="893"/>
      <c r="DV9" s="893"/>
      <c r="DW9" s="893"/>
      <c r="DX9" s="893"/>
      <c r="DY9" s="893"/>
      <c r="DZ9" s="893"/>
      <c r="EA9" s="893"/>
      <c r="EB9" s="893"/>
      <c r="EC9" s="893"/>
      <c r="ED9" s="893"/>
      <c r="EE9" s="893"/>
      <c r="EF9" s="893"/>
      <c r="EG9" s="893"/>
      <c r="EH9" s="893"/>
      <c r="EI9" s="893"/>
      <c r="EJ9" s="893"/>
      <c r="EK9" s="893"/>
      <c r="EL9" s="893"/>
      <c r="EM9" s="893"/>
      <c r="EN9" s="893"/>
      <c r="EO9" s="893"/>
      <c r="EP9" s="893"/>
      <c r="EQ9" s="893"/>
      <c r="ER9" s="893"/>
      <c r="ES9" s="893"/>
      <c r="ET9" s="893"/>
      <c r="EU9" s="893"/>
      <c r="EV9" s="893"/>
      <c r="EW9" s="893"/>
      <c r="EX9" s="893"/>
      <c r="EY9" s="893"/>
      <c r="EZ9" s="893"/>
      <c r="FA9" s="893"/>
      <c r="FB9" s="893"/>
      <c r="FC9" s="893"/>
      <c r="FD9" s="893"/>
      <c r="FE9" s="893"/>
      <c r="FF9" s="893"/>
      <c r="FG9" s="893"/>
      <c r="FH9" s="893"/>
      <c r="FI9" s="893"/>
      <c r="FJ9" s="893"/>
      <c r="FK9" s="893"/>
      <c r="FL9" s="893"/>
      <c r="FM9" s="893"/>
      <c r="FN9" s="893"/>
      <c r="FO9" s="893"/>
      <c r="FP9" s="893"/>
      <c r="FQ9" s="893"/>
      <c r="FR9" s="893"/>
      <c r="FS9" s="893"/>
      <c r="FT9" s="893"/>
      <c r="FU9" s="893"/>
      <c r="FV9" s="893"/>
      <c r="FW9" s="893"/>
      <c r="FX9" s="893"/>
      <c r="FY9" s="893"/>
      <c r="FZ9" s="893"/>
      <c r="GA9" s="893"/>
      <c r="GB9" s="893"/>
      <c r="GC9" s="893"/>
      <c r="GD9" s="893"/>
      <c r="GE9" s="893"/>
      <c r="GF9" s="893"/>
      <c r="GG9" s="893"/>
      <c r="GH9" s="893"/>
      <c r="GI9" s="893"/>
      <c r="GJ9" s="893"/>
      <c r="GK9" s="893"/>
      <c r="GL9" s="893"/>
      <c r="GM9" s="893"/>
      <c r="GN9" s="893"/>
      <c r="GO9" s="893"/>
      <c r="GP9" s="893"/>
      <c r="GQ9" s="893"/>
      <c r="GR9" s="893"/>
      <c r="GS9" s="893"/>
      <c r="GT9" s="893"/>
      <c r="GU9" s="893"/>
      <c r="GV9" s="893"/>
      <c r="GW9" s="893"/>
      <c r="GX9" s="893"/>
      <c r="GY9" s="893"/>
      <c r="GZ9" s="893"/>
      <c r="HA9" s="893"/>
      <c r="HB9" s="893"/>
      <c r="HC9" s="893"/>
      <c r="HD9" s="893"/>
      <c r="HE9" s="893"/>
      <c r="HF9" s="893"/>
      <c r="HG9" s="893"/>
      <c r="HH9" s="893"/>
      <c r="HI9" s="893"/>
      <c r="HJ9" s="893"/>
      <c r="HK9" s="893"/>
      <c r="HL9" s="893"/>
      <c r="HM9" s="893"/>
      <c r="HN9" s="893"/>
      <c r="HO9" s="893"/>
      <c r="HP9" s="893"/>
      <c r="HQ9" s="893"/>
      <c r="HR9" s="893"/>
      <c r="HS9" s="893"/>
      <c r="HT9" s="893"/>
      <c r="HU9" s="893"/>
      <c r="HV9" s="893"/>
      <c r="HW9" s="893"/>
      <c r="HX9" s="893"/>
      <c r="HY9" s="893"/>
      <c r="HZ9" s="893"/>
      <c r="IA9" s="893"/>
      <c r="IB9" s="893"/>
      <c r="IC9" s="893"/>
      <c r="ID9" s="893"/>
      <c r="IE9" s="893"/>
      <c r="IF9" s="893"/>
      <c r="IG9" s="893"/>
      <c r="IH9" s="893"/>
      <c r="II9" s="893"/>
      <c r="IJ9" s="893"/>
      <c r="IK9" s="893"/>
      <c r="IL9" s="893"/>
      <c r="IM9" s="893"/>
      <c r="IN9" s="893"/>
      <c r="IO9" s="893"/>
      <c r="IP9" s="893"/>
      <c r="IQ9" s="893"/>
      <c r="IR9" s="893"/>
      <c r="IS9" s="893"/>
      <c r="IT9" s="893"/>
      <c r="IU9" s="893"/>
      <c r="IV9" s="893"/>
      <c r="IW9" s="893"/>
      <c r="IX9" s="893"/>
    </row>
    <row r="10" spans="2:258" s="45" customFormat="1" ht="21.75" customHeight="1" x14ac:dyDescent="0.25">
      <c r="N10" s="893"/>
      <c r="O10" s="893"/>
      <c r="P10" s="893"/>
      <c r="Q10" s="893"/>
      <c r="R10" s="893"/>
      <c r="S10" s="893"/>
      <c r="T10" s="893"/>
      <c r="U10" s="893"/>
      <c r="V10" s="893"/>
      <c r="W10" s="893"/>
      <c r="X10" s="893"/>
      <c r="Y10" s="893"/>
      <c r="Z10" s="893"/>
      <c r="AA10" s="893"/>
      <c r="AB10" s="893"/>
      <c r="AC10" s="893"/>
      <c r="AD10" s="893"/>
      <c r="AE10" s="893"/>
      <c r="AF10" s="893"/>
      <c r="AG10" s="893"/>
      <c r="AH10" s="893"/>
      <c r="AI10" s="893"/>
      <c r="AJ10" s="893"/>
      <c r="AK10" s="893"/>
      <c r="AL10" s="893"/>
      <c r="AM10" s="893"/>
      <c r="AN10" s="893"/>
      <c r="AO10" s="893"/>
      <c r="AP10" s="893"/>
      <c r="AQ10" s="893"/>
      <c r="AR10" s="893"/>
      <c r="AS10" s="893"/>
      <c r="AT10" s="893"/>
      <c r="AU10" s="893"/>
      <c r="AV10" s="893"/>
      <c r="AW10" s="893"/>
      <c r="AX10" s="893"/>
      <c r="AY10" s="893"/>
      <c r="AZ10" s="893"/>
      <c r="BA10" s="893"/>
      <c r="BB10" s="893"/>
      <c r="BC10" s="893"/>
      <c r="BD10" s="893"/>
      <c r="BE10" s="893"/>
      <c r="BF10" s="893"/>
      <c r="BG10" s="893"/>
      <c r="BH10" s="893"/>
      <c r="BI10" s="893"/>
      <c r="BJ10" s="893"/>
      <c r="BK10" s="893"/>
      <c r="BL10" s="893"/>
      <c r="BM10" s="893"/>
      <c r="BN10" s="893"/>
      <c r="BO10" s="893"/>
      <c r="BP10" s="893"/>
      <c r="BQ10" s="893"/>
      <c r="BR10" s="893"/>
      <c r="BS10" s="893"/>
      <c r="BT10" s="893"/>
      <c r="BU10" s="893"/>
      <c r="BV10" s="893"/>
      <c r="BW10" s="893"/>
      <c r="BX10" s="893"/>
      <c r="BY10" s="893"/>
      <c r="BZ10" s="893"/>
      <c r="CA10" s="893"/>
      <c r="CB10" s="893"/>
      <c r="CC10" s="893"/>
      <c r="CD10" s="893"/>
      <c r="CE10" s="893"/>
      <c r="CF10" s="893"/>
      <c r="CG10" s="893"/>
      <c r="CH10" s="893"/>
      <c r="CI10" s="893"/>
      <c r="CJ10" s="893"/>
      <c r="CK10" s="893"/>
      <c r="CL10" s="893"/>
      <c r="CM10" s="893"/>
      <c r="CN10" s="893"/>
      <c r="CO10" s="893"/>
      <c r="CP10" s="893"/>
      <c r="CQ10" s="893"/>
      <c r="CR10" s="893"/>
      <c r="CS10" s="893"/>
      <c r="CT10" s="893"/>
      <c r="CU10" s="893"/>
      <c r="CV10" s="893"/>
      <c r="CW10" s="893"/>
      <c r="CX10" s="893"/>
      <c r="CY10" s="893"/>
      <c r="CZ10" s="893"/>
      <c r="DA10" s="893"/>
      <c r="DB10" s="893"/>
      <c r="DC10" s="893"/>
      <c r="DD10" s="893"/>
      <c r="DE10" s="893"/>
      <c r="DF10" s="893"/>
      <c r="DG10" s="893"/>
      <c r="DH10" s="893"/>
      <c r="DI10" s="893"/>
      <c r="DJ10" s="893"/>
      <c r="DK10" s="893"/>
      <c r="DL10" s="893"/>
      <c r="DM10" s="893"/>
      <c r="DN10" s="893"/>
      <c r="DO10" s="893"/>
      <c r="DP10" s="893"/>
      <c r="DQ10" s="893"/>
      <c r="DR10" s="893"/>
      <c r="DS10" s="893"/>
      <c r="DT10" s="893"/>
      <c r="DU10" s="893"/>
      <c r="DV10" s="893"/>
      <c r="DW10" s="893"/>
      <c r="DX10" s="893"/>
      <c r="DY10" s="893"/>
      <c r="DZ10" s="893"/>
      <c r="EA10" s="893"/>
      <c r="EB10" s="893"/>
      <c r="EC10" s="893"/>
      <c r="ED10" s="893"/>
      <c r="EE10" s="893"/>
      <c r="EF10" s="893"/>
      <c r="EG10" s="893"/>
      <c r="EH10" s="893"/>
      <c r="EI10" s="893"/>
      <c r="EJ10" s="893"/>
      <c r="EK10" s="893"/>
      <c r="EL10" s="893"/>
      <c r="EM10" s="893"/>
      <c r="EN10" s="893"/>
      <c r="EO10" s="893"/>
      <c r="EP10" s="893"/>
      <c r="EQ10" s="893"/>
      <c r="ER10" s="893"/>
      <c r="ES10" s="893"/>
      <c r="ET10" s="893"/>
      <c r="EU10" s="893"/>
      <c r="EV10" s="893"/>
      <c r="EW10" s="893"/>
      <c r="EX10" s="893"/>
      <c r="EY10" s="893"/>
      <c r="EZ10" s="893"/>
      <c r="FA10" s="893"/>
      <c r="FB10" s="893"/>
      <c r="FC10" s="893"/>
      <c r="FD10" s="893"/>
      <c r="FE10" s="893"/>
      <c r="FF10" s="893"/>
      <c r="FG10" s="893"/>
      <c r="FH10" s="893"/>
      <c r="FI10" s="893"/>
      <c r="FJ10" s="893"/>
      <c r="FK10" s="893"/>
      <c r="FL10" s="893"/>
      <c r="FM10" s="893"/>
      <c r="FN10" s="893"/>
      <c r="FO10" s="893"/>
      <c r="FP10" s="893"/>
      <c r="FQ10" s="893"/>
      <c r="FR10" s="893"/>
      <c r="FS10" s="893"/>
      <c r="FT10" s="893"/>
      <c r="FU10" s="893"/>
      <c r="FV10" s="893"/>
      <c r="FW10" s="893"/>
      <c r="FX10" s="893"/>
      <c r="FY10" s="893"/>
      <c r="FZ10" s="893"/>
      <c r="GA10" s="893"/>
      <c r="GB10" s="893"/>
      <c r="GC10" s="893"/>
      <c r="GD10" s="893"/>
      <c r="GE10" s="893"/>
      <c r="GF10" s="893"/>
      <c r="GG10" s="893"/>
      <c r="GH10" s="893"/>
      <c r="GI10" s="893"/>
      <c r="GJ10" s="893"/>
      <c r="GK10" s="893"/>
      <c r="GL10" s="893"/>
      <c r="GM10" s="893"/>
      <c r="GN10" s="893"/>
      <c r="GO10" s="893"/>
      <c r="GP10" s="893"/>
      <c r="GQ10" s="893"/>
      <c r="GR10" s="893"/>
      <c r="GS10" s="893"/>
      <c r="GT10" s="893"/>
      <c r="GU10" s="893"/>
      <c r="GV10" s="893"/>
      <c r="GW10" s="893"/>
      <c r="GX10" s="893"/>
      <c r="GY10" s="893"/>
      <c r="GZ10" s="893"/>
      <c r="HA10" s="893"/>
      <c r="HB10" s="893"/>
      <c r="HC10" s="893"/>
      <c r="HD10" s="893"/>
      <c r="HE10" s="893"/>
      <c r="HF10" s="893"/>
      <c r="HG10" s="893"/>
      <c r="HH10" s="893"/>
      <c r="HI10" s="893"/>
      <c r="HJ10" s="893"/>
      <c r="HK10" s="893"/>
      <c r="HL10" s="893"/>
      <c r="HM10" s="893"/>
      <c r="HN10" s="893"/>
      <c r="HO10" s="893"/>
      <c r="HP10" s="893"/>
      <c r="HQ10" s="893"/>
      <c r="HR10" s="893"/>
      <c r="HS10" s="893"/>
      <c r="HT10" s="893"/>
      <c r="HU10" s="893"/>
      <c r="HV10" s="893"/>
      <c r="HW10" s="893"/>
      <c r="HX10" s="893"/>
      <c r="HY10" s="893"/>
      <c r="HZ10" s="893"/>
      <c r="IA10" s="893"/>
      <c r="IB10" s="893"/>
      <c r="IC10" s="893"/>
      <c r="ID10" s="893"/>
      <c r="IE10" s="893"/>
      <c r="IF10" s="893"/>
      <c r="IG10" s="893"/>
      <c r="IH10" s="893"/>
      <c r="II10" s="893"/>
      <c r="IJ10" s="893"/>
      <c r="IK10" s="893"/>
      <c r="IL10" s="893"/>
      <c r="IM10" s="893"/>
      <c r="IN10" s="893"/>
      <c r="IO10" s="893"/>
      <c r="IP10" s="893"/>
      <c r="IQ10" s="893"/>
      <c r="IR10" s="893"/>
      <c r="IS10" s="893"/>
      <c r="IT10" s="893"/>
      <c r="IU10" s="893"/>
      <c r="IV10" s="893"/>
      <c r="IW10" s="893"/>
      <c r="IX10" s="893"/>
    </row>
    <row r="11" spans="2:258" ht="23.25" customHeight="1" x14ac:dyDescent="0.35">
      <c r="B11" s="3100" t="s">
        <v>819</v>
      </c>
      <c r="C11" s="3101"/>
      <c r="D11" s="3101"/>
      <c r="E11" s="3101"/>
      <c r="F11" s="3101"/>
      <c r="G11" s="3101"/>
      <c r="H11" s="3101"/>
      <c r="I11" s="3101"/>
      <c r="J11" s="3101"/>
      <c r="K11" s="3101"/>
      <c r="L11" s="3101"/>
      <c r="M11" s="3102"/>
    </row>
    <row r="12" spans="2:258" ht="21" customHeight="1" x14ac:dyDescent="0.35">
      <c r="B12" s="3103" t="s">
        <v>979</v>
      </c>
      <c r="C12" s="3103"/>
      <c r="D12" s="3104"/>
      <c r="E12" s="3104"/>
      <c r="F12" s="3104"/>
      <c r="G12" s="3104"/>
      <c r="H12" s="3110"/>
      <c r="I12" s="3111"/>
      <c r="J12" s="3110"/>
      <c r="K12" s="3112"/>
      <c r="L12" s="3105"/>
      <c r="M12" s="3105"/>
    </row>
    <row r="13" spans="2:258" ht="27" customHeight="1" x14ac:dyDescent="0.35">
      <c r="B13" s="3103" t="s">
        <v>820</v>
      </c>
      <c r="C13" s="3103"/>
      <c r="D13" s="3106"/>
      <c r="E13" s="3107"/>
      <c r="F13" s="3106"/>
      <c r="G13" s="3107"/>
      <c r="H13" s="3106"/>
      <c r="I13" s="3107"/>
      <c r="J13" s="3106"/>
      <c r="K13" s="3107"/>
      <c r="L13" s="3108"/>
      <c r="M13" s="3109"/>
      <c r="S13" s="1176">
        <f>+D18-D16</f>
        <v>0</v>
      </c>
    </row>
    <row r="14" spans="2:258" ht="27" customHeight="1" x14ac:dyDescent="0.35">
      <c r="B14" s="3103" t="s">
        <v>821</v>
      </c>
      <c r="C14" s="3103"/>
      <c r="D14" s="3113"/>
      <c r="E14" s="3113"/>
      <c r="F14" s="3113"/>
      <c r="G14" s="3113"/>
      <c r="H14" s="3113"/>
      <c r="I14" s="3113"/>
      <c r="J14" s="3113"/>
      <c r="K14" s="3113"/>
      <c r="L14" s="3114"/>
      <c r="M14" s="3114"/>
    </row>
    <row r="15" spans="2:258" ht="27" customHeight="1" x14ac:dyDescent="0.35">
      <c r="B15" s="3103" t="s">
        <v>822</v>
      </c>
      <c r="C15" s="3103"/>
      <c r="D15" s="3115"/>
      <c r="E15" s="3116"/>
      <c r="F15" s="3115"/>
      <c r="G15" s="3116"/>
      <c r="H15" s="3115"/>
      <c r="I15" s="3116"/>
      <c r="J15" s="3115"/>
      <c r="K15" s="3116"/>
      <c r="L15" s="3117"/>
      <c r="M15" s="3118"/>
    </row>
    <row r="16" spans="2:258" ht="27" customHeight="1" x14ac:dyDescent="0.35">
      <c r="B16" s="3103" t="s">
        <v>823</v>
      </c>
      <c r="C16" s="3103"/>
      <c r="D16" s="3119"/>
      <c r="E16" s="3119"/>
      <c r="F16" s="3113"/>
      <c r="G16" s="3113"/>
      <c r="H16" s="3113"/>
      <c r="I16" s="3113"/>
      <c r="J16" s="3113"/>
      <c r="K16" s="3113"/>
      <c r="L16" s="3114"/>
      <c r="M16" s="3114"/>
    </row>
    <row r="17" spans="2:23" ht="27" customHeight="1" x14ac:dyDescent="0.35">
      <c r="B17" s="3103" t="s">
        <v>824</v>
      </c>
      <c r="C17" s="3103"/>
      <c r="D17" s="3113"/>
      <c r="E17" s="3113"/>
      <c r="F17" s="3113"/>
      <c r="G17" s="3113"/>
      <c r="H17" s="3113"/>
      <c r="I17" s="3113"/>
      <c r="J17" s="3113"/>
      <c r="K17" s="3113"/>
      <c r="L17" s="3114"/>
      <c r="M17" s="3114"/>
      <c r="P17" s="3120" t="s">
        <v>825</v>
      </c>
      <c r="Q17" s="3120" t="s">
        <v>826</v>
      </c>
      <c r="S17" s="1176">
        <f>+D16-D17</f>
        <v>0</v>
      </c>
      <c r="T17" s="1176">
        <f>+F16-F17</f>
        <v>0</v>
      </c>
      <c r="U17" s="1176">
        <f>+H16-H17</f>
        <v>0</v>
      </c>
      <c r="V17" s="1176">
        <f>+J16-J17</f>
        <v>0</v>
      </c>
      <c r="W17" s="1176">
        <f>+L16-L17</f>
        <v>0</v>
      </c>
    </row>
    <row r="18" spans="2:23" ht="27" customHeight="1" x14ac:dyDescent="0.35">
      <c r="B18" s="3103" t="s">
        <v>827</v>
      </c>
      <c r="C18" s="3103"/>
      <c r="D18" s="3113"/>
      <c r="E18" s="3113"/>
      <c r="F18" s="3113"/>
      <c r="G18" s="3113"/>
      <c r="H18" s="3113"/>
      <c r="I18" s="3113"/>
      <c r="J18" s="3113"/>
      <c r="K18" s="3113"/>
      <c r="L18" s="3114"/>
      <c r="M18" s="3114"/>
      <c r="P18" s="3121"/>
      <c r="Q18" s="3121"/>
    </row>
    <row r="19" spans="2:23" ht="27" customHeight="1" x14ac:dyDescent="0.35">
      <c r="B19" s="3103" t="s">
        <v>828</v>
      </c>
      <c r="C19" s="3103"/>
      <c r="D19" s="3122"/>
      <c r="E19" s="3122"/>
      <c r="F19" s="3113"/>
      <c r="G19" s="3113"/>
      <c r="H19" s="3113"/>
      <c r="I19" s="3113"/>
      <c r="J19" s="3113"/>
      <c r="K19" s="3113"/>
      <c r="L19" s="3114"/>
      <c r="M19" s="3114"/>
      <c r="O19" s="1177">
        <f>+D12</f>
        <v>0</v>
      </c>
      <c r="P19" s="1178">
        <f>+D18-D17</f>
        <v>0</v>
      </c>
      <c r="Q19" s="1178">
        <f>3.1416*10.16*10.16/4*D19</f>
        <v>0</v>
      </c>
    </row>
    <row r="20" spans="2:23" ht="27" customHeight="1" x14ac:dyDescent="0.35">
      <c r="B20" s="3103" t="s">
        <v>829</v>
      </c>
      <c r="C20" s="3103"/>
      <c r="D20" s="3122"/>
      <c r="E20" s="3122"/>
      <c r="F20" s="3122"/>
      <c r="G20" s="3122"/>
      <c r="H20" s="3122"/>
      <c r="I20" s="3122"/>
      <c r="J20" s="3122"/>
      <c r="K20" s="3122"/>
      <c r="L20" s="3123"/>
      <c r="M20" s="3123"/>
      <c r="O20" s="1177">
        <f>+F12</f>
        <v>0</v>
      </c>
      <c r="P20" s="1178">
        <f>+F18-F17</f>
        <v>0</v>
      </c>
      <c r="Q20" s="1178">
        <f>3.1416*10.16*10.16/4*F19</f>
        <v>0</v>
      </c>
    </row>
    <row r="21" spans="2:23" ht="27" customHeight="1" x14ac:dyDescent="0.35">
      <c r="B21" s="3103" t="s">
        <v>830</v>
      </c>
      <c r="C21" s="3103"/>
      <c r="D21" s="3122"/>
      <c r="E21" s="3122"/>
      <c r="F21" s="3122"/>
      <c r="G21" s="3122"/>
      <c r="H21" s="3122"/>
      <c r="I21" s="3122"/>
      <c r="J21" s="3122"/>
      <c r="K21" s="3122"/>
      <c r="L21" s="3123"/>
      <c r="M21" s="3123"/>
      <c r="O21" s="1177">
        <f>+H12</f>
        <v>0</v>
      </c>
      <c r="P21" s="1178">
        <f>+H18-H17</f>
        <v>0</v>
      </c>
      <c r="Q21" s="1178">
        <f>3.1416*10.16*10.16/4*L19</f>
        <v>0</v>
      </c>
      <c r="U21" s="895">
        <f>4*2.54</f>
        <v>10.16</v>
      </c>
    </row>
    <row r="22" spans="2:23" ht="27" customHeight="1" x14ac:dyDescent="0.35">
      <c r="B22" s="3103" t="s">
        <v>831</v>
      </c>
      <c r="C22" s="3103"/>
      <c r="D22" s="3119"/>
      <c r="E22" s="3119"/>
      <c r="F22" s="3119"/>
      <c r="G22" s="3119"/>
      <c r="H22" s="3119"/>
      <c r="I22" s="3119"/>
      <c r="J22" s="3119"/>
      <c r="K22" s="3119"/>
      <c r="L22" s="3124"/>
      <c r="M22" s="3124"/>
      <c r="O22" s="1177">
        <f>+J12</f>
        <v>0</v>
      </c>
      <c r="P22" s="1178">
        <f>+J19-J18</f>
        <v>0</v>
      </c>
      <c r="Q22" s="1178">
        <f>3.1416*10.16*10.16/4*L20</f>
        <v>0</v>
      </c>
    </row>
    <row r="23" spans="2:23" ht="27" customHeight="1" x14ac:dyDescent="0.35">
      <c r="B23" s="3103" t="s">
        <v>832</v>
      </c>
      <c r="C23" s="3103"/>
      <c r="D23" s="3123"/>
      <c r="E23" s="3123"/>
      <c r="F23" s="3123"/>
      <c r="G23" s="3123"/>
      <c r="H23" s="3123"/>
      <c r="I23" s="3123"/>
      <c r="J23" s="3123"/>
      <c r="K23" s="3123"/>
      <c r="L23" s="3123"/>
      <c r="M23" s="3123"/>
      <c r="O23" s="1177">
        <f>+L12</f>
        <v>0</v>
      </c>
      <c r="P23" s="1178">
        <f>+L19-L18</f>
        <v>0</v>
      </c>
      <c r="Q23" s="1178">
        <f>3.1416*10.16*10.16/4*L21</f>
        <v>0</v>
      </c>
    </row>
    <row r="24" spans="2:23" ht="27" customHeight="1" x14ac:dyDescent="0.35">
      <c r="B24" s="3103" t="s">
        <v>833</v>
      </c>
      <c r="C24" s="3103"/>
      <c r="D24" s="3130"/>
      <c r="E24" s="3131"/>
      <c r="F24" s="3130"/>
      <c r="G24" s="3131"/>
      <c r="H24" s="3130"/>
      <c r="I24" s="3131"/>
      <c r="J24" s="3130"/>
      <c r="K24" s="3131"/>
      <c r="L24" s="3130"/>
      <c r="M24" s="3131"/>
      <c r="O24" s="896" t="e">
        <f>AVERAGE(D22:M22)</f>
        <v>#DIV/0!</v>
      </c>
    </row>
    <row r="25" spans="2:23" ht="15" customHeight="1" x14ac:dyDescent="0.35">
      <c r="B25" s="897"/>
      <c r="C25" s="897"/>
      <c r="D25" s="3125"/>
      <c r="E25" s="3125"/>
      <c r="F25" s="3125"/>
      <c r="G25" s="3125"/>
      <c r="H25" s="898"/>
      <c r="I25" s="898"/>
      <c r="J25" s="898"/>
      <c r="K25" s="898"/>
      <c r="L25" s="3125"/>
      <c r="M25" s="3125"/>
      <c r="S25" s="896"/>
    </row>
    <row r="26" spans="2:23" ht="27.75" customHeight="1" x14ac:dyDescent="0.35">
      <c r="B26" s="897"/>
      <c r="C26" s="897"/>
      <c r="D26" s="3126" t="s">
        <v>834</v>
      </c>
      <c r="E26" s="3127"/>
      <c r="F26" s="3127"/>
      <c r="G26" s="3128"/>
      <c r="H26" s="899"/>
      <c r="I26" s="899"/>
      <c r="J26" s="899"/>
      <c r="K26" s="899"/>
      <c r="L26" s="3125"/>
      <c r="M26" s="3125"/>
    </row>
    <row r="27" spans="2:23" ht="21" customHeight="1" x14ac:dyDescent="0.35">
      <c r="B27" s="897"/>
      <c r="C27" s="897"/>
      <c r="D27" s="3129"/>
      <c r="E27" s="3129"/>
      <c r="F27" s="900" t="s">
        <v>835</v>
      </c>
      <c r="G27" s="901" t="s">
        <v>836</v>
      </c>
      <c r="H27" s="902"/>
      <c r="I27" s="902"/>
      <c r="J27" s="902"/>
      <c r="K27" s="902"/>
      <c r="L27" s="3125"/>
      <c r="M27" s="3125"/>
      <c r="Q27" s="895">
        <f>+(D22+F22+L22+H22)/4</f>
        <v>0</v>
      </c>
    </row>
    <row r="28" spans="2:23" ht="42" customHeight="1" x14ac:dyDescent="0.35">
      <c r="B28" s="3132" t="s">
        <v>837</v>
      </c>
      <c r="C28" s="3133"/>
      <c r="D28" s="3132" t="s">
        <v>838</v>
      </c>
      <c r="E28" s="3133"/>
      <c r="F28" s="3138" t="s">
        <v>839</v>
      </c>
      <c r="G28" s="3138"/>
      <c r="H28" s="903"/>
      <c r="I28" s="903"/>
      <c r="J28" s="903"/>
      <c r="K28" s="903"/>
      <c r="L28" s="3125"/>
      <c r="M28" s="3125"/>
      <c r="Q28" s="895">
        <f>+(D24+F24+L24+H24)/4</f>
        <v>0</v>
      </c>
    </row>
    <row r="29" spans="2:23" ht="30.75" customHeight="1" x14ac:dyDescent="0.35">
      <c r="B29" s="3132" t="s">
        <v>977</v>
      </c>
      <c r="C29" s="3133"/>
      <c r="D29" s="3132" t="s">
        <v>840</v>
      </c>
      <c r="E29" s="3133"/>
      <c r="F29" s="3113" t="s">
        <v>841</v>
      </c>
      <c r="G29" s="3113"/>
      <c r="H29" s="898"/>
      <c r="I29" s="898"/>
      <c r="J29" s="898"/>
      <c r="K29" s="898"/>
      <c r="L29" s="3125"/>
      <c r="M29" s="3125"/>
    </row>
    <row r="30" spans="2:23" ht="36" customHeight="1" x14ac:dyDescent="0.35">
      <c r="B30" s="3132" t="s">
        <v>842</v>
      </c>
      <c r="C30" s="3133"/>
      <c r="D30" s="3132" t="s">
        <v>843</v>
      </c>
      <c r="E30" s="3133"/>
      <c r="F30" s="1170">
        <v>0.03</v>
      </c>
      <c r="G30" s="1170">
        <v>0.08</v>
      </c>
      <c r="H30" s="904"/>
      <c r="I30" s="904"/>
      <c r="J30" s="904"/>
      <c r="K30" s="904"/>
      <c r="L30" s="3125"/>
      <c r="M30" s="3125"/>
      <c r="P30" s="896"/>
      <c r="Q30" s="895">
        <f>+(D22+F22+H22+L22)/4</f>
        <v>0</v>
      </c>
    </row>
    <row r="31" spans="2:23" ht="24.75" customHeight="1" x14ac:dyDescent="0.35">
      <c r="B31" s="905"/>
      <c r="C31" s="906"/>
      <c r="D31" s="3132" t="s">
        <v>844</v>
      </c>
      <c r="E31" s="3133"/>
      <c r="F31" s="3139">
        <v>0.1</v>
      </c>
      <c r="G31" s="3140"/>
      <c r="H31" s="904"/>
      <c r="I31" s="904"/>
      <c r="J31" s="904"/>
      <c r="K31" s="904"/>
      <c r="L31" s="898"/>
      <c r="M31" s="898"/>
      <c r="P31" s="896"/>
    </row>
    <row r="32" spans="2:23" ht="15" customHeight="1" x14ac:dyDescent="0.35">
      <c r="B32" s="897"/>
      <c r="C32" s="897"/>
      <c r="D32" s="907"/>
      <c r="E32" s="908"/>
      <c r="F32" s="908"/>
      <c r="G32" s="908"/>
      <c r="H32" s="908"/>
      <c r="I32" s="908"/>
      <c r="J32" s="908"/>
      <c r="K32" s="908"/>
      <c r="L32" s="3125"/>
      <c r="M32" s="3125"/>
    </row>
    <row r="33" spans="1:17" ht="21" customHeight="1" x14ac:dyDescent="0.35">
      <c r="B33" s="3134" t="s">
        <v>600</v>
      </c>
      <c r="C33" s="3134"/>
      <c r="D33" s="3134"/>
      <c r="E33" s="3134"/>
      <c r="F33" s="3134"/>
      <c r="G33" s="3134"/>
      <c r="H33" s="3134"/>
      <c r="I33" s="3134"/>
      <c r="J33" s="3134"/>
      <c r="K33" s="3134"/>
      <c r="L33" s="3134"/>
      <c r="M33" s="3134"/>
    </row>
    <row r="34" spans="1:17" ht="50.25" customHeight="1" x14ac:dyDescent="0.35">
      <c r="B34" s="3135"/>
      <c r="C34" s="3136"/>
      <c r="D34" s="3136"/>
      <c r="E34" s="3136"/>
      <c r="F34" s="3136"/>
      <c r="G34" s="3136"/>
      <c r="H34" s="3136"/>
      <c r="I34" s="3136"/>
      <c r="J34" s="3136"/>
      <c r="K34" s="3136"/>
      <c r="L34" s="3136"/>
      <c r="M34" s="3137"/>
      <c r="Q34" s="895">
        <f>97*0.97</f>
        <v>94.09</v>
      </c>
    </row>
    <row r="35" spans="1:17" ht="21" customHeight="1" x14ac:dyDescent="0.3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7" ht="15" customHeight="1" x14ac:dyDescent="0.35">
      <c r="A36" s="45"/>
      <c r="B36" s="3150" t="s">
        <v>89</v>
      </c>
      <c r="C36" s="3151"/>
      <c r="D36" s="3152"/>
      <c r="E36" s="3150" t="s">
        <v>90</v>
      </c>
      <c r="F36" s="3151"/>
      <c r="G36" s="3151"/>
      <c r="H36" s="3151"/>
      <c r="I36" s="3152"/>
      <c r="J36" s="3150" t="s">
        <v>91</v>
      </c>
      <c r="K36" s="3151"/>
      <c r="L36" s="3151"/>
      <c r="M36" s="3152"/>
    </row>
    <row r="37" spans="1:17" ht="21" customHeight="1" x14ac:dyDescent="0.35">
      <c r="A37" s="45"/>
      <c r="B37" s="1171" t="s">
        <v>92</v>
      </c>
      <c r="C37" s="3147"/>
      <c r="D37" s="3153"/>
      <c r="E37" s="1171" t="s">
        <v>92</v>
      </c>
      <c r="F37" s="3147"/>
      <c r="G37" s="3147"/>
      <c r="H37" s="3147"/>
      <c r="I37" s="1173"/>
      <c r="J37" s="1171" t="s">
        <v>92</v>
      </c>
      <c r="K37" s="909"/>
      <c r="L37" s="3143"/>
      <c r="M37" s="3144"/>
    </row>
    <row r="38" spans="1:17" ht="21" customHeight="1" x14ac:dyDescent="0.35">
      <c r="A38" s="45"/>
      <c r="B38" s="1171" t="s">
        <v>93</v>
      </c>
      <c r="C38" s="3148"/>
      <c r="D38" s="3154"/>
      <c r="E38" s="1171" t="s">
        <v>93</v>
      </c>
      <c r="F38" s="3148"/>
      <c r="G38" s="3148"/>
      <c r="H38" s="3148"/>
      <c r="I38" s="1174"/>
      <c r="J38" s="1171" t="s">
        <v>93</v>
      </c>
      <c r="K38" s="3145"/>
      <c r="L38" s="3145"/>
      <c r="M38" s="3146"/>
    </row>
    <row r="39" spans="1:17" ht="21" customHeight="1" x14ac:dyDescent="0.35">
      <c r="A39" s="45"/>
      <c r="B39" s="1172" t="s">
        <v>292</v>
      </c>
      <c r="C39" s="3149"/>
      <c r="D39" s="3155"/>
      <c r="E39" s="1172" t="s">
        <v>292</v>
      </c>
      <c r="F39" s="3149"/>
      <c r="G39" s="3149"/>
      <c r="H39" s="3149"/>
      <c r="I39" s="1175"/>
      <c r="J39" s="1172" t="s">
        <v>292</v>
      </c>
      <c r="K39" s="3141"/>
      <c r="L39" s="3141"/>
      <c r="M39" s="3142"/>
    </row>
    <row r="40" spans="1:17" ht="7.5" customHeight="1" x14ac:dyDescent="0.35"/>
  </sheetData>
  <sheetProtection formatCells="0" formatColumns="0" formatRows="0" insertColumns="0" insertRows="0" insertHyperlinks="0" deleteColumns="0" deleteRows="0"/>
  <mergeCells count="133">
    <mergeCell ref="K39:M39"/>
    <mergeCell ref="L37:M37"/>
    <mergeCell ref="K38:M38"/>
    <mergeCell ref="F37:H37"/>
    <mergeCell ref="F38:H38"/>
    <mergeCell ref="F39:H39"/>
    <mergeCell ref="J36:M36"/>
    <mergeCell ref="C37:D37"/>
    <mergeCell ref="C38:D38"/>
    <mergeCell ref="C39:D39"/>
    <mergeCell ref="E36:I36"/>
    <mergeCell ref="B36:D36"/>
    <mergeCell ref="D30:E30"/>
    <mergeCell ref="L30:M30"/>
    <mergeCell ref="D31:E31"/>
    <mergeCell ref="L32:M32"/>
    <mergeCell ref="B33:M33"/>
    <mergeCell ref="B34:M34"/>
    <mergeCell ref="D28:E28"/>
    <mergeCell ref="F28:G28"/>
    <mergeCell ref="L28:M28"/>
    <mergeCell ref="D29:E29"/>
    <mergeCell ref="F29:G29"/>
    <mergeCell ref="L29:M29"/>
    <mergeCell ref="F31:G31"/>
    <mergeCell ref="B28:C28"/>
    <mergeCell ref="B29:C29"/>
    <mergeCell ref="B30:C30"/>
    <mergeCell ref="D25:E25"/>
    <mergeCell ref="F25:G25"/>
    <mergeCell ref="L25:M25"/>
    <mergeCell ref="D26:G26"/>
    <mergeCell ref="L26:M26"/>
    <mergeCell ref="D27:E27"/>
    <mergeCell ref="L27:M27"/>
    <mergeCell ref="B23:C23"/>
    <mergeCell ref="D23:E23"/>
    <mergeCell ref="F23:G23"/>
    <mergeCell ref="L23:M23"/>
    <mergeCell ref="B24:C24"/>
    <mergeCell ref="D24:E24"/>
    <mergeCell ref="F24:G24"/>
    <mergeCell ref="L24:M24"/>
    <mergeCell ref="J23:K23"/>
    <mergeCell ref="J24:K24"/>
    <mergeCell ref="H23:I23"/>
    <mergeCell ref="H24:I24"/>
    <mergeCell ref="B21:C21"/>
    <mergeCell ref="D21:E21"/>
    <mergeCell ref="F21:G21"/>
    <mergeCell ref="L21:M21"/>
    <mergeCell ref="B22:C22"/>
    <mergeCell ref="D22:E22"/>
    <mergeCell ref="F22:G22"/>
    <mergeCell ref="L22:M22"/>
    <mergeCell ref="J21:K21"/>
    <mergeCell ref="J22:K22"/>
    <mergeCell ref="H21:I21"/>
    <mergeCell ref="H22:I22"/>
    <mergeCell ref="B19:C19"/>
    <mergeCell ref="D19:E19"/>
    <mergeCell ref="F19:G19"/>
    <mergeCell ref="L19:M19"/>
    <mergeCell ref="B20:C20"/>
    <mergeCell ref="D20:E20"/>
    <mergeCell ref="F20:G20"/>
    <mergeCell ref="L20:M20"/>
    <mergeCell ref="J20:K20"/>
    <mergeCell ref="H20:I20"/>
    <mergeCell ref="J19:K19"/>
    <mergeCell ref="H19:I19"/>
    <mergeCell ref="Q17:Q18"/>
    <mergeCell ref="B18:C18"/>
    <mergeCell ref="D18:E18"/>
    <mergeCell ref="F18:G18"/>
    <mergeCell ref="L18:M18"/>
    <mergeCell ref="B17:C17"/>
    <mergeCell ref="D17:E17"/>
    <mergeCell ref="F17:G17"/>
    <mergeCell ref="L17:M17"/>
    <mergeCell ref="P17:P18"/>
    <mergeCell ref="J17:K17"/>
    <mergeCell ref="J18:K18"/>
    <mergeCell ref="H17:I17"/>
    <mergeCell ref="H18:I18"/>
    <mergeCell ref="B14:C14"/>
    <mergeCell ref="D14:E14"/>
    <mergeCell ref="F14:G14"/>
    <mergeCell ref="L14:M14"/>
    <mergeCell ref="B15:C15"/>
    <mergeCell ref="D15:E15"/>
    <mergeCell ref="F15:G15"/>
    <mergeCell ref="L15:M15"/>
    <mergeCell ref="B16:C16"/>
    <mergeCell ref="D16:E16"/>
    <mergeCell ref="F16:G16"/>
    <mergeCell ref="L16:M16"/>
    <mergeCell ref="J14:K14"/>
    <mergeCell ref="J15:K15"/>
    <mergeCell ref="J16:K16"/>
    <mergeCell ref="H14:I14"/>
    <mergeCell ref="H15:I15"/>
    <mergeCell ref="H16:I16"/>
    <mergeCell ref="C9:E9"/>
    <mergeCell ref="F9:G9"/>
    <mergeCell ref="H9:M9"/>
    <mergeCell ref="B11:M11"/>
    <mergeCell ref="B12:C12"/>
    <mergeCell ref="D12:E12"/>
    <mergeCell ref="F12:G12"/>
    <mergeCell ref="L12:M12"/>
    <mergeCell ref="B13:C13"/>
    <mergeCell ref="D13:E13"/>
    <mergeCell ref="F13:G13"/>
    <mergeCell ref="L13:M13"/>
    <mergeCell ref="J13:K13"/>
    <mergeCell ref="H12:I12"/>
    <mergeCell ref="J12:K12"/>
    <mergeCell ref="H13:I13"/>
    <mergeCell ref="C7:E7"/>
    <mergeCell ref="F7:G7"/>
    <mergeCell ref="H7:M7"/>
    <mergeCell ref="C8:E8"/>
    <mergeCell ref="F8:G8"/>
    <mergeCell ref="H8:M8"/>
    <mergeCell ref="B2:B4"/>
    <mergeCell ref="C2:M2"/>
    <mergeCell ref="C3:E3"/>
    <mergeCell ref="F3:M3"/>
    <mergeCell ref="C4:M4"/>
    <mergeCell ref="C6:E6"/>
    <mergeCell ref="F6:G6"/>
    <mergeCell ref="H6:M6"/>
  </mergeCells>
  <printOptions horizontalCentered="1"/>
  <pageMargins left="0.51181102362204722" right="0.39370078740157483" top="0.55118110236220474" bottom="0.55118110236220474" header="0.11811023622047245" footer="0.70866141732283472"/>
  <pageSetup scale="66" orientation="portrait" r:id="rId1"/>
  <headerFooter>
    <oddFooter>&amp;L&amp;8Avenida Calle 26 No. 57 – 41, Torre 8, Piso 7 y 8. PBX: 377 9555
www.umv.gov.co     &amp;CPRO-FM-012
&amp;R&amp;G</oddFooter>
  </headerFooter>
  <rowBreaks count="1" manualBreakCount="1">
    <brk id="41" max="13" man="1"/>
  </rowBreaks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FF00"/>
  </sheetPr>
  <dimension ref="A1:L35"/>
  <sheetViews>
    <sheetView showGridLines="0" view="pageBreakPreview" zoomScaleNormal="75" zoomScaleSheetLayoutView="100" workbookViewId="0">
      <selection activeCell="A14" sqref="A14:I14"/>
    </sheetView>
  </sheetViews>
  <sheetFormatPr baseColWidth="10" defaultColWidth="7.26953125" defaultRowHeight="25" customHeight="1" x14ac:dyDescent="0.25"/>
  <cols>
    <col min="1" max="9" width="10.7265625" style="43" customWidth="1"/>
    <col min="10" max="16384" width="7.26953125" style="43"/>
  </cols>
  <sheetData>
    <row r="1" spans="1:9" ht="25" customHeight="1" x14ac:dyDescent="0.25">
      <c r="A1" s="3157"/>
      <c r="B1" s="3157"/>
      <c r="C1" s="3158" t="s">
        <v>1047</v>
      </c>
      <c r="D1" s="3158"/>
      <c r="E1" s="3158"/>
      <c r="F1" s="3158"/>
      <c r="G1" s="3158"/>
      <c r="H1" s="3158"/>
      <c r="I1" s="3158"/>
    </row>
    <row r="2" spans="1:9" ht="26.25" customHeight="1" x14ac:dyDescent="0.25">
      <c r="A2" s="3157"/>
      <c r="B2" s="3157"/>
      <c r="C2" s="3158"/>
      <c r="D2" s="3158"/>
      <c r="E2" s="3158"/>
      <c r="F2" s="3158"/>
      <c r="G2" s="3158"/>
      <c r="H2" s="3158"/>
      <c r="I2" s="3158"/>
    </row>
    <row r="3" spans="1:9" ht="17.25" customHeight="1" x14ac:dyDescent="0.25">
      <c r="A3" s="3157"/>
      <c r="B3" s="3157"/>
      <c r="C3" s="3159" t="s">
        <v>849</v>
      </c>
      <c r="D3" s="3159"/>
      <c r="E3" s="3159"/>
      <c r="F3" s="3159"/>
      <c r="G3" s="3159" t="s">
        <v>295</v>
      </c>
      <c r="H3" s="3159"/>
      <c r="I3" s="3159"/>
    </row>
    <row r="4" spans="1:9" ht="16.5" customHeight="1" x14ac:dyDescent="0.25">
      <c r="A4" s="3157"/>
      <c r="B4" s="3157"/>
      <c r="C4" s="3160" t="s">
        <v>850</v>
      </c>
      <c r="D4" s="3161"/>
      <c r="E4" s="3161"/>
      <c r="F4" s="3161"/>
      <c r="G4" s="3161"/>
      <c r="H4" s="3161"/>
      <c r="I4" s="3161"/>
    </row>
    <row r="5" spans="1:9" ht="8.25" customHeight="1" x14ac:dyDescent="0.25">
      <c r="A5" s="3156"/>
      <c r="B5" s="3156"/>
      <c r="C5" s="3156"/>
      <c r="D5" s="3156"/>
      <c r="E5" s="3156"/>
      <c r="F5" s="3156"/>
      <c r="G5" s="3156"/>
      <c r="H5" s="3156"/>
      <c r="I5" s="3156"/>
    </row>
    <row r="6" spans="1:9" ht="22" customHeight="1" x14ac:dyDescent="0.25">
      <c r="A6" s="3162" t="s">
        <v>851</v>
      </c>
      <c r="B6" s="3162"/>
      <c r="C6" s="3163" t="s">
        <v>248</v>
      </c>
      <c r="D6" s="3163"/>
      <c r="E6" s="3164"/>
      <c r="F6" s="3162" t="s">
        <v>851</v>
      </c>
      <c r="G6" s="3162"/>
      <c r="H6" s="3163" t="s">
        <v>248</v>
      </c>
      <c r="I6" s="3163"/>
    </row>
    <row r="7" spans="1:9" ht="22" customHeight="1" x14ac:dyDescent="0.25">
      <c r="A7" s="3165" t="s">
        <v>135</v>
      </c>
      <c r="B7" s="3165"/>
      <c r="C7" s="3165" t="s">
        <v>852</v>
      </c>
      <c r="D7" s="3165"/>
      <c r="E7" s="3164"/>
      <c r="F7" s="3165" t="s">
        <v>135</v>
      </c>
      <c r="G7" s="3165"/>
      <c r="H7" s="3165" t="s">
        <v>852</v>
      </c>
      <c r="I7" s="3165"/>
    </row>
    <row r="8" spans="1:9" ht="25.5" customHeight="1" x14ac:dyDescent="0.25">
      <c r="A8" s="3166" t="s">
        <v>337</v>
      </c>
      <c r="B8" s="3166"/>
      <c r="C8" s="3166"/>
      <c r="D8" s="3166"/>
      <c r="E8" s="44"/>
      <c r="F8" s="3166" t="s">
        <v>337</v>
      </c>
      <c r="G8" s="3166"/>
      <c r="H8" s="3166"/>
      <c r="I8" s="3166"/>
    </row>
    <row r="9" spans="1:9" ht="23.15" customHeight="1" x14ac:dyDescent="0.25">
      <c r="A9" s="3167" t="s">
        <v>1048</v>
      </c>
      <c r="B9" s="3167"/>
      <c r="C9" s="3162"/>
      <c r="D9" s="3162"/>
      <c r="E9" s="44"/>
      <c r="F9" s="3167" t="s">
        <v>1048</v>
      </c>
      <c r="G9" s="3167"/>
      <c r="H9" s="3162"/>
      <c r="I9" s="3162"/>
    </row>
    <row r="10" spans="1:9" ht="23.15" customHeight="1" x14ac:dyDescent="0.25">
      <c r="A10" s="3167" t="s">
        <v>1049</v>
      </c>
      <c r="B10" s="3167"/>
      <c r="C10" s="3162"/>
      <c r="D10" s="3162"/>
      <c r="E10" s="44"/>
      <c r="F10" s="3167" t="s">
        <v>1049</v>
      </c>
      <c r="G10" s="3167"/>
      <c r="H10" s="3162"/>
      <c r="I10" s="3162"/>
    </row>
    <row r="11" spans="1:9" ht="23.15" customHeight="1" x14ac:dyDescent="0.25">
      <c r="A11" s="3168" t="s">
        <v>1050</v>
      </c>
      <c r="B11" s="3168"/>
      <c r="C11" s="3162"/>
      <c r="D11" s="3162"/>
      <c r="E11" s="44"/>
      <c r="F11" s="3168" t="s">
        <v>1050</v>
      </c>
      <c r="G11" s="3168"/>
      <c r="H11" s="3162"/>
      <c r="I11" s="3162"/>
    </row>
    <row r="12" spans="1:9" ht="23.15" customHeight="1" x14ac:dyDescent="0.25">
      <c r="A12" s="3159" t="s">
        <v>1051</v>
      </c>
      <c r="B12" s="3159"/>
      <c r="C12" s="3167"/>
      <c r="D12" s="3167"/>
      <c r="E12" s="44"/>
      <c r="F12" s="3159" t="s">
        <v>1051</v>
      </c>
      <c r="G12" s="3159"/>
      <c r="H12" s="3167"/>
      <c r="I12" s="3167"/>
    </row>
    <row r="13" spans="1:9" ht="23.15" customHeight="1" x14ac:dyDescent="0.25">
      <c r="A13" s="3162" t="s">
        <v>853</v>
      </c>
      <c r="B13" s="3162"/>
      <c r="C13" s="3162"/>
      <c r="D13" s="3162"/>
      <c r="E13" s="44"/>
      <c r="F13" s="3162" t="s">
        <v>853</v>
      </c>
      <c r="G13" s="3162"/>
      <c r="H13" s="3162"/>
      <c r="I13" s="3162"/>
    </row>
    <row r="14" spans="1:9" ht="9.75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</row>
    <row r="15" spans="1:9" ht="23.15" customHeight="1" x14ac:dyDescent="0.25">
      <c r="A15" s="3162" t="s">
        <v>851</v>
      </c>
      <c r="B15" s="3162"/>
      <c r="C15" s="3163" t="s">
        <v>248</v>
      </c>
      <c r="D15" s="3163"/>
      <c r="E15" s="3164"/>
      <c r="F15" s="3162" t="s">
        <v>851</v>
      </c>
      <c r="G15" s="3162"/>
      <c r="H15" s="3163" t="s">
        <v>248</v>
      </c>
      <c r="I15" s="3163"/>
    </row>
    <row r="16" spans="1:9" ht="23.15" customHeight="1" x14ac:dyDescent="0.25">
      <c r="A16" s="3165" t="s">
        <v>135</v>
      </c>
      <c r="B16" s="3165"/>
      <c r="C16" s="3165" t="s">
        <v>852</v>
      </c>
      <c r="D16" s="3165"/>
      <c r="E16" s="3164"/>
      <c r="F16" s="3165" t="s">
        <v>135</v>
      </c>
      <c r="G16" s="3165"/>
      <c r="H16" s="3165" t="s">
        <v>852</v>
      </c>
      <c r="I16" s="3165"/>
    </row>
    <row r="17" spans="1:12" ht="25.5" customHeight="1" x14ac:dyDescent="0.25">
      <c r="A17" s="3166" t="s">
        <v>337</v>
      </c>
      <c r="B17" s="3166"/>
      <c r="C17" s="3166"/>
      <c r="D17" s="3166"/>
      <c r="E17" s="3164"/>
      <c r="F17" s="3166" t="s">
        <v>337</v>
      </c>
      <c r="G17" s="3166"/>
      <c r="H17" s="3166"/>
      <c r="I17" s="3166"/>
    </row>
    <row r="18" spans="1:12" ht="23.15" customHeight="1" x14ac:dyDescent="0.25">
      <c r="A18" s="3167" t="s">
        <v>1048</v>
      </c>
      <c r="B18" s="3167"/>
      <c r="C18" s="3162"/>
      <c r="D18" s="3162"/>
      <c r="E18" s="3164"/>
      <c r="F18" s="3167" t="s">
        <v>1048</v>
      </c>
      <c r="G18" s="3167"/>
      <c r="H18" s="3162"/>
      <c r="I18" s="3162"/>
    </row>
    <row r="19" spans="1:12" ht="23.15" customHeight="1" x14ac:dyDescent="0.25">
      <c r="A19" s="3167" t="s">
        <v>1049</v>
      </c>
      <c r="B19" s="3167"/>
      <c r="C19" s="3162"/>
      <c r="D19" s="3162"/>
      <c r="E19" s="44"/>
      <c r="F19" s="3167" t="s">
        <v>1049</v>
      </c>
      <c r="G19" s="3167"/>
      <c r="H19" s="3162"/>
      <c r="I19" s="3162"/>
    </row>
    <row r="20" spans="1:12" ht="23.15" customHeight="1" x14ac:dyDescent="0.25">
      <c r="A20" s="3168" t="s">
        <v>1050</v>
      </c>
      <c r="B20" s="3168"/>
      <c r="C20" s="3162"/>
      <c r="D20" s="3162"/>
      <c r="E20" s="44"/>
      <c r="F20" s="3168" t="s">
        <v>1050</v>
      </c>
      <c r="G20" s="3168"/>
      <c r="H20" s="3162"/>
      <c r="I20" s="3162"/>
    </row>
    <row r="21" spans="1:12" ht="23.15" customHeight="1" x14ac:dyDescent="0.25">
      <c r="A21" s="3159" t="s">
        <v>1051</v>
      </c>
      <c r="B21" s="3159"/>
      <c r="C21" s="3167"/>
      <c r="D21" s="3167"/>
      <c r="E21" s="44"/>
      <c r="F21" s="3159" t="s">
        <v>1051</v>
      </c>
      <c r="G21" s="3159"/>
      <c r="H21" s="3167"/>
      <c r="I21" s="3167"/>
    </row>
    <row r="22" spans="1:12" ht="23.15" customHeight="1" x14ac:dyDescent="0.25">
      <c r="A22" s="3162" t="s">
        <v>853</v>
      </c>
      <c r="B22" s="3162"/>
      <c r="C22" s="3162"/>
      <c r="D22" s="3162"/>
      <c r="E22" s="44"/>
      <c r="F22" s="3162" t="s">
        <v>853</v>
      </c>
      <c r="G22" s="3162"/>
      <c r="H22" s="3162"/>
      <c r="I22" s="3162"/>
    </row>
    <row r="23" spans="1:12" ht="10.5" customHeight="1" x14ac:dyDescent="0.25"/>
    <row r="24" spans="1:12" ht="23.15" customHeight="1" x14ac:dyDescent="0.25">
      <c r="A24" s="3162" t="s">
        <v>851</v>
      </c>
      <c r="B24" s="3162"/>
      <c r="C24" s="3163" t="s">
        <v>248</v>
      </c>
      <c r="D24" s="3163"/>
      <c r="E24" s="3164"/>
      <c r="F24" s="3162" t="s">
        <v>851</v>
      </c>
      <c r="G24" s="3162"/>
      <c r="H24" s="3163" t="s">
        <v>248</v>
      </c>
      <c r="I24" s="3163"/>
    </row>
    <row r="25" spans="1:12" ht="23.15" customHeight="1" x14ac:dyDescent="0.25">
      <c r="A25" s="3165" t="s">
        <v>135</v>
      </c>
      <c r="B25" s="3165"/>
      <c r="C25" s="3165" t="s">
        <v>852</v>
      </c>
      <c r="D25" s="3165"/>
      <c r="E25" s="3164"/>
      <c r="F25" s="3165" t="s">
        <v>135</v>
      </c>
      <c r="G25" s="3165"/>
      <c r="H25" s="3165" t="s">
        <v>852</v>
      </c>
      <c r="I25" s="3165"/>
    </row>
    <row r="26" spans="1:12" ht="25.5" customHeight="1" x14ac:dyDescent="0.25">
      <c r="A26" s="3166" t="s">
        <v>337</v>
      </c>
      <c r="B26" s="3166"/>
      <c r="C26" s="3166"/>
      <c r="D26" s="3166"/>
      <c r="E26" s="3164"/>
      <c r="F26" s="3166" t="s">
        <v>337</v>
      </c>
      <c r="G26" s="3166"/>
      <c r="H26" s="3166"/>
      <c r="I26" s="3166"/>
      <c r="L26" s="43" t="s">
        <v>854</v>
      </c>
    </row>
    <row r="27" spans="1:12" ht="23.15" customHeight="1" x14ac:dyDescent="0.25">
      <c r="A27" s="3167" t="s">
        <v>1048</v>
      </c>
      <c r="B27" s="3167"/>
      <c r="C27" s="3162"/>
      <c r="D27" s="3162"/>
      <c r="E27" s="3164"/>
      <c r="F27" s="3167" t="s">
        <v>1048</v>
      </c>
      <c r="G27" s="3167"/>
      <c r="H27" s="3162"/>
      <c r="I27" s="3162"/>
    </row>
    <row r="28" spans="1:12" ht="23.15" customHeight="1" x14ac:dyDescent="0.25">
      <c r="A28" s="3167" t="s">
        <v>1049</v>
      </c>
      <c r="B28" s="3167"/>
      <c r="C28" s="3162"/>
      <c r="D28" s="3162"/>
      <c r="E28" s="44"/>
      <c r="F28" s="3167" t="s">
        <v>1049</v>
      </c>
      <c r="G28" s="3167"/>
      <c r="H28" s="3162"/>
      <c r="I28" s="3162"/>
    </row>
    <row r="29" spans="1:12" ht="23.15" customHeight="1" x14ac:dyDescent="0.25">
      <c r="A29" s="3168" t="s">
        <v>1050</v>
      </c>
      <c r="B29" s="3168"/>
      <c r="C29" s="3162"/>
      <c r="D29" s="3162"/>
      <c r="E29" s="44"/>
      <c r="F29" s="3168" t="s">
        <v>1050</v>
      </c>
      <c r="G29" s="3168"/>
      <c r="H29" s="3162"/>
      <c r="I29" s="3162"/>
    </row>
    <row r="30" spans="1:12" ht="23.15" customHeight="1" x14ac:dyDescent="0.25">
      <c r="A30" s="3159" t="s">
        <v>1051</v>
      </c>
      <c r="B30" s="3159"/>
      <c r="C30" s="3167"/>
      <c r="D30" s="3167"/>
      <c r="E30" s="44"/>
      <c r="F30" s="3159" t="s">
        <v>1051</v>
      </c>
      <c r="G30" s="3159"/>
      <c r="H30" s="3167"/>
      <c r="I30" s="3167"/>
    </row>
    <row r="31" spans="1:12" ht="23.15" customHeight="1" thickBot="1" x14ac:dyDescent="0.3">
      <c r="A31" s="3162" t="s">
        <v>853</v>
      </c>
      <c r="B31" s="3162"/>
      <c r="C31" s="3162"/>
      <c r="D31" s="3162"/>
      <c r="F31" s="3162" t="s">
        <v>853</v>
      </c>
      <c r="G31" s="3162"/>
      <c r="H31" s="3162"/>
      <c r="I31" s="3162"/>
    </row>
    <row r="32" spans="1:12" ht="15" thickTop="1" x14ac:dyDescent="0.35">
      <c r="A32" s="1524" t="s">
        <v>1080</v>
      </c>
      <c r="B32" s="914"/>
      <c r="C32" s="914"/>
      <c r="D32" s="914"/>
      <c r="E32" s="914"/>
      <c r="F32" s="914"/>
      <c r="G32" s="914"/>
      <c r="H32" s="914"/>
      <c r="I32" s="914"/>
    </row>
    <row r="33" spans="1:9" ht="14.5" x14ac:dyDescent="0.35">
      <c r="A33" s="369" t="s">
        <v>1081</v>
      </c>
      <c r="B33" s="914"/>
      <c r="C33" s="914"/>
      <c r="D33" s="914"/>
      <c r="E33" s="914"/>
      <c r="F33" s="914"/>
      <c r="G33" s="914"/>
      <c r="H33" s="914"/>
      <c r="I33" s="914"/>
    </row>
    <row r="34" spans="1:9" ht="14" x14ac:dyDescent="0.3">
      <c r="A34" s="1520" t="s">
        <v>334</v>
      </c>
    </row>
    <row r="35" spans="1:9" ht="12.5" x14ac:dyDescent="0.25">
      <c r="A35" s="374" t="s">
        <v>335</v>
      </c>
    </row>
  </sheetData>
  <mergeCells count="93">
    <mergeCell ref="A30:B30"/>
    <mergeCell ref="C30:D30"/>
    <mergeCell ref="F30:G30"/>
    <mergeCell ref="H30:I30"/>
    <mergeCell ref="A31:D31"/>
    <mergeCell ref="F31:I31"/>
    <mergeCell ref="A28:B28"/>
    <mergeCell ref="C28:D28"/>
    <mergeCell ref="F28:G28"/>
    <mergeCell ref="H28:I28"/>
    <mergeCell ref="A29:B29"/>
    <mergeCell ref="C29:D29"/>
    <mergeCell ref="F29:G29"/>
    <mergeCell ref="H29:I29"/>
    <mergeCell ref="A24:B24"/>
    <mergeCell ref="C24:D24"/>
    <mergeCell ref="E24:E27"/>
    <mergeCell ref="F24:G24"/>
    <mergeCell ref="H24:I24"/>
    <mergeCell ref="A25:B25"/>
    <mergeCell ref="C25:D25"/>
    <mergeCell ref="F25:G25"/>
    <mergeCell ref="H25:I25"/>
    <mergeCell ref="A26:D26"/>
    <mergeCell ref="F26:I26"/>
    <mergeCell ref="A27:B27"/>
    <mergeCell ref="C27:D27"/>
    <mergeCell ref="F27:G27"/>
    <mergeCell ref="H27:I27"/>
    <mergeCell ref="A21:B21"/>
    <mergeCell ref="C21:D21"/>
    <mergeCell ref="F21:G21"/>
    <mergeCell ref="H21:I21"/>
    <mergeCell ref="A22:D22"/>
    <mergeCell ref="F22:I22"/>
    <mergeCell ref="A20:B20"/>
    <mergeCell ref="C20:D20"/>
    <mergeCell ref="F20:G20"/>
    <mergeCell ref="H20:I20"/>
    <mergeCell ref="A19:B19"/>
    <mergeCell ref="C19:D19"/>
    <mergeCell ref="F19:G19"/>
    <mergeCell ref="H19:I19"/>
    <mergeCell ref="A15:B15"/>
    <mergeCell ref="C15:D15"/>
    <mergeCell ref="E15:E18"/>
    <mergeCell ref="F15:G15"/>
    <mergeCell ref="H15:I15"/>
    <mergeCell ref="A16:B16"/>
    <mergeCell ref="C16:D16"/>
    <mergeCell ref="F16:G16"/>
    <mergeCell ref="H16:I16"/>
    <mergeCell ref="A17:D17"/>
    <mergeCell ref="F17:I17"/>
    <mergeCell ref="A18:B18"/>
    <mergeCell ref="C18:D18"/>
    <mergeCell ref="F18:G18"/>
    <mergeCell ref="H18:I18"/>
    <mergeCell ref="A12:B12"/>
    <mergeCell ref="C12:D12"/>
    <mergeCell ref="F12:G12"/>
    <mergeCell ref="H12:I12"/>
    <mergeCell ref="A13:D13"/>
    <mergeCell ref="F13:I13"/>
    <mergeCell ref="A10:B10"/>
    <mergeCell ref="C10:D10"/>
    <mergeCell ref="F10:G10"/>
    <mergeCell ref="H10:I10"/>
    <mergeCell ref="A11:B11"/>
    <mergeCell ref="C11:D11"/>
    <mergeCell ref="F11:G11"/>
    <mergeCell ref="H11:I11"/>
    <mergeCell ref="A8:D8"/>
    <mergeCell ref="F8:I8"/>
    <mergeCell ref="A9:B9"/>
    <mergeCell ref="C9:D9"/>
    <mergeCell ref="F9:G9"/>
    <mergeCell ref="H9:I9"/>
    <mergeCell ref="A6:B6"/>
    <mergeCell ref="C6:D6"/>
    <mergeCell ref="E6:E7"/>
    <mergeCell ref="F6:G6"/>
    <mergeCell ref="H6:I6"/>
    <mergeCell ref="A7:B7"/>
    <mergeCell ref="C7:D7"/>
    <mergeCell ref="F7:G7"/>
    <mergeCell ref="H7:I7"/>
    <mergeCell ref="A5:I5"/>
    <mergeCell ref="A1:B4"/>
    <mergeCell ref="C1:I2"/>
    <mergeCell ref="C3:F3"/>
    <mergeCell ref="G3:I3"/>
    <mergeCell ref="C4:I4"/>
  </mergeCells>
  <hyperlinks>
    <hyperlink ref="A34" r:id="rId1" xr:uid="{00000000-0004-0000-1B00-000000000000}"/>
  </hyperlinks>
  <printOptions horizontalCentered="1" verticalCentered="1"/>
  <pageMargins left="0.59055118110236227" right="0.19685039370078741" top="3.937007874015748E-2" bottom="0.27559055118110237" header="0" footer="0.27559055118110237"/>
  <pageSetup orientation="portrait" horizontalDpi="4294967294" verticalDpi="4294967294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P62"/>
  <sheetViews>
    <sheetView showGridLines="0" view="pageBreakPreview" zoomScaleSheetLayoutView="100" workbookViewId="0">
      <selection activeCell="A14" sqref="A14:I14"/>
    </sheetView>
  </sheetViews>
  <sheetFormatPr baseColWidth="10" defaultRowHeight="12.5" x14ac:dyDescent="0.25"/>
  <cols>
    <col min="1" max="2" width="8.81640625" style="100" customWidth="1"/>
    <col min="3" max="9" width="8.7265625" style="100" customWidth="1"/>
    <col min="10" max="10" width="10.81640625" style="100" customWidth="1"/>
    <col min="11" max="11" width="14.1796875" style="100" customWidth="1"/>
    <col min="12" max="12" width="12.54296875" style="100" customWidth="1"/>
    <col min="13" max="13" width="10.453125" style="100" customWidth="1"/>
    <col min="14" max="14" width="11.54296875" style="100" bestFit="1" customWidth="1"/>
    <col min="15" max="252" width="11.453125" style="100"/>
    <col min="253" max="253" width="1.7265625" style="100" customWidth="1"/>
    <col min="254" max="255" width="7.453125" style="100" customWidth="1"/>
    <col min="256" max="263" width="8.7265625" style="100" customWidth="1"/>
    <col min="264" max="264" width="1.81640625" style="100" customWidth="1"/>
    <col min="265" max="265" width="14.1796875" style="100" customWidth="1"/>
    <col min="266" max="266" width="12.54296875" style="100" customWidth="1"/>
    <col min="267" max="267" width="5.54296875" style="100" customWidth="1"/>
    <col min="268" max="268" width="11.453125" style="100"/>
    <col min="269" max="269" width="10.453125" style="100" customWidth="1"/>
    <col min="270" max="270" width="11.54296875" style="100" bestFit="1" customWidth="1"/>
    <col min="271" max="508" width="11.453125" style="100"/>
    <col min="509" max="509" width="1.7265625" style="100" customWidth="1"/>
    <col min="510" max="511" width="7.453125" style="100" customWidth="1"/>
    <col min="512" max="519" width="8.7265625" style="100" customWidth="1"/>
    <col min="520" max="520" width="1.81640625" style="100" customWidth="1"/>
    <col min="521" max="521" width="14.1796875" style="100" customWidth="1"/>
    <col min="522" max="522" width="12.54296875" style="100" customWidth="1"/>
    <col min="523" max="523" width="5.54296875" style="100" customWidth="1"/>
    <col min="524" max="524" width="11.453125" style="100"/>
    <col min="525" max="525" width="10.453125" style="100" customWidth="1"/>
    <col min="526" max="526" width="11.54296875" style="100" bestFit="1" customWidth="1"/>
    <col min="527" max="764" width="11.453125" style="100"/>
    <col min="765" max="765" width="1.7265625" style="100" customWidth="1"/>
    <col min="766" max="767" width="7.453125" style="100" customWidth="1"/>
    <col min="768" max="775" width="8.7265625" style="100" customWidth="1"/>
    <col min="776" max="776" width="1.81640625" style="100" customWidth="1"/>
    <col min="777" max="777" width="14.1796875" style="100" customWidth="1"/>
    <col min="778" max="778" width="12.54296875" style="100" customWidth="1"/>
    <col min="779" max="779" width="5.54296875" style="100" customWidth="1"/>
    <col min="780" max="780" width="11.453125" style="100"/>
    <col min="781" max="781" width="10.453125" style="100" customWidth="1"/>
    <col min="782" max="782" width="11.54296875" style="100" bestFit="1" customWidth="1"/>
    <col min="783" max="1020" width="11.453125" style="100"/>
    <col min="1021" max="1021" width="1.7265625" style="100" customWidth="1"/>
    <col min="1022" max="1023" width="7.453125" style="100" customWidth="1"/>
    <col min="1024" max="1031" width="8.7265625" style="100" customWidth="1"/>
    <col min="1032" max="1032" width="1.81640625" style="100" customWidth="1"/>
    <col min="1033" max="1033" width="14.1796875" style="100" customWidth="1"/>
    <col min="1034" max="1034" width="12.54296875" style="100" customWidth="1"/>
    <col min="1035" max="1035" width="5.54296875" style="100" customWidth="1"/>
    <col min="1036" max="1036" width="11.453125" style="100"/>
    <col min="1037" max="1037" width="10.453125" style="100" customWidth="1"/>
    <col min="1038" max="1038" width="11.54296875" style="100" bestFit="1" customWidth="1"/>
    <col min="1039" max="1276" width="11.453125" style="100"/>
    <col min="1277" max="1277" width="1.7265625" style="100" customWidth="1"/>
    <col min="1278" max="1279" width="7.453125" style="100" customWidth="1"/>
    <col min="1280" max="1287" width="8.7265625" style="100" customWidth="1"/>
    <col min="1288" max="1288" width="1.81640625" style="100" customWidth="1"/>
    <col min="1289" max="1289" width="14.1796875" style="100" customWidth="1"/>
    <col min="1290" max="1290" width="12.54296875" style="100" customWidth="1"/>
    <col min="1291" max="1291" width="5.54296875" style="100" customWidth="1"/>
    <col min="1292" max="1292" width="11.453125" style="100"/>
    <col min="1293" max="1293" width="10.453125" style="100" customWidth="1"/>
    <col min="1294" max="1294" width="11.54296875" style="100" bestFit="1" customWidth="1"/>
    <col min="1295" max="1532" width="11.453125" style="100"/>
    <col min="1533" max="1533" width="1.7265625" style="100" customWidth="1"/>
    <col min="1534" max="1535" width="7.453125" style="100" customWidth="1"/>
    <col min="1536" max="1543" width="8.7265625" style="100" customWidth="1"/>
    <col min="1544" max="1544" width="1.81640625" style="100" customWidth="1"/>
    <col min="1545" max="1545" width="14.1796875" style="100" customWidth="1"/>
    <col min="1546" max="1546" width="12.54296875" style="100" customWidth="1"/>
    <col min="1547" max="1547" width="5.54296875" style="100" customWidth="1"/>
    <col min="1548" max="1548" width="11.453125" style="100"/>
    <col min="1549" max="1549" width="10.453125" style="100" customWidth="1"/>
    <col min="1550" max="1550" width="11.54296875" style="100" bestFit="1" customWidth="1"/>
    <col min="1551" max="1788" width="11.453125" style="100"/>
    <col min="1789" max="1789" width="1.7265625" style="100" customWidth="1"/>
    <col min="1790" max="1791" width="7.453125" style="100" customWidth="1"/>
    <col min="1792" max="1799" width="8.7265625" style="100" customWidth="1"/>
    <col min="1800" max="1800" width="1.81640625" style="100" customWidth="1"/>
    <col min="1801" max="1801" width="14.1796875" style="100" customWidth="1"/>
    <col min="1802" max="1802" width="12.54296875" style="100" customWidth="1"/>
    <col min="1803" max="1803" width="5.54296875" style="100" customWidth="1"/>
    <col min="1804" max="1804" width="11.453125" style="100"/>
    <col min="1805" max="1805" width="10.453125" style="100" customWidth="1"/>
    <col min="1806" max="1806" width="11.54296875" style="100" bestFit="1" customWidth="1"/>
    <col min="1807" max="2044" width="11.453125" style="100"/>
    <col min="2045" max="2045" width="1.7265625" style="100" customWidth="1"/>
    <col min="2046" max="2047" width="7.453125" style="100" customWidth="1"/>
    <col min="2048" max="2055" width="8.7265625" style="100" customWidth="1"/>
    <col min="2056" max="2056" width="1.81640625" style="100" customWidth="1"/>
    <col min="2057" max="2057" width="14.1796875" style="100" customWidth="1"/>
    <col min="2058" max="2058" width="12.54296875" style="100" customWidth="1"/>
    <col min="2059" max="2059" width="5.54296875" style="100" customWidth="1"/>
    <col min="2060" max="2060" width="11.453125" style="100"/>
    <col min="2061" max="2061" width="10.453125" style="100" customWidth="1"/>
    <col min="2062" max="2062" width="11.54296875" style="100" bestFit="1" customWidth="1"/>
    <col min="2063" max="2300" width="11.453125" style="100"/>
    <col min="2301" max="2301" width="1.7265625" style="100" customWidth="1"/>
    <col min="2302" max="2303" width="7.453125" style="100" customWidth="1"/>
    <col min="2304" max="2311" width="8.7265625" style="100" customWidth="1"/>
    <col min="2312" max="2312" width="1.81640625" style="100" customWidth="1"/>
    <col min="2313" max="2313" width="14.1796875" style="100" customWidth="1"/>
    <col min="2314" max="2314" width="12.54296875" style="100" customWidth="1"/>
    <col min="2315" max="2315" width="5.54296875" style="100" customWidth="1"/>
    <col min="2316" max="2316" width="11.453125" style="100"/>
    <col min="2317" max="2317" width="10.453125" style="100" customWidth="1"/>
    <col min="2318" max="2318" width="11.54296875" style="100" bestFit="1" customWidth="1"/>
    <col min="2319" max="2556" width="11.453125" style="100"/>
    <col min="2557" max="2557" width="1.7265625" style="100" customWidth="1"/>
    <col min="2558" max="2559" width="7.453125" style="100" customWidth="1"/>
    <col min="2560" max="2567" width="8.7265625" style="100" customWidth="1"/>
    <col min="2568" max="2568" width="1.81640625" style="100" customWidth="1"/>
    <col min="2569" max="2569" width="14.1796875" style="100" customWidth="1"/>
    <col min="2570" max="2570" width="12.54296875" style="100" customWidth="1"/>
    <col min="2571" max="2571" width="5.54296875" style="100" customWidth="1"/>
    <col min="2572" max="2572" width="11.453125" style="100"/>
    <col min="2573" max="2573" width="10.453125" style="100" customWidth="1"/>
    <col min="2574" max="2574" width="11.54296875" style="100" bestFit="1" customWidth="1"/>
    <col min="2575" max="2812" width="11.453125" style="100"/>
    <col min="2813" max="2813" width="1.7265625" style="100" customWidth="1"/>
    <col min="2814" max="2815" width="7.453125" style="100" customWidth="1"/>
    <col min="2816" max="2823" width="8.7265625" style="100" customWidth="1"/>
    <col min="2824" max="2824" width="1.81640625" style="100" customWidth="1"/>
    <col min="2825" max="2825" width="14.1796875" style="100" customWidth="1"/>
    <col min="2826" max="2826" width="12.54296875" style="100" customWidth="1"/>
    <col min="2827" max="2827" width="5.54296875" style="100" customWidth="1"/>
    <col min="2828" max="2828" width="11.453125" style="100"/>
    <col min="2829" max="2829" width="10.453125" style="100" customWidth="1"/>
    <col min="2830" max="2830" width="11.54296875" style="100" bestFit="1" customWidth="1"/>
    <col min="2831" max="3068" width="11.453125" style="100"/>
    <col min="3069" max="3069" width="1.7265625" style="100" customWidth="1"/>
    <col min="3070" max="3071" width="7.453125" style="100" customWidth="1"/>
    <col min="3072" max="3079" width="8.7265625" style="100" customWidth="1"/>
    <col min="3080" max="3080" width="1.81640625" style="100" customWidth="1"/>
    <col min="3081" max="3081" width="14.1796875" style="100" customWidth="1"/>
    <col min="3082" max="3082" width="12.54296875" style="100" customWidth="1"/>
    <col min="3083" max="3083" width="5.54296875" style="100" customWidth="1"/>
    <col min="3084" max="3084" width="11.453125" style="100"/>
    <col min="3085" max="3085" width="10.453125" style="100" customWidth="1"/>
    <col min="3086" max="3086" width="11.54296875" style="100" bestFit="1" customWidth="1"/>
    <col min="3087" max="3324" width="11.453125" style="100"/>
    <col min="3325" max="3325" width="1.7265625" style="100" customWidth="1"/>
    <col min="3326" max="3327" width="7.453125" style="100" customWidth="1"/>
    <col min="3328" max="3335" width="8.7265625" style="100" customWidth="1"/>
    <col min="3336" max="3336" width="1.81640625" style="100" customWidth="1"/>
    <col min="3337" max="3337" width="14.1796875" style="100" customWidth="1"/>
    <col min="3338" max="3338" width="12.54296875" style="100" customWidth="1"/>
    <col min="3339" max="3339" width="5.54296875" style="100" customWidth="1"/>
    <col min="3340" max="3340" width="11.453125" style="100"/>
    <col min="3341" max="3341" width="10.453125" style="100" customWidth="1"/>
    <col min="3342" max="3342" width="11.54296875" style="100" bestFit="1" customWidth="1"/>
    <col min="3343" max="3580" width="11.453125" style="100"/>
    <col min="3581" max="3581" width="1.7265625" style="100" customWidth="1"/>
    <col min="3582" max="3583" width="7.453125" style="100" customWidth="1"/>
    <col min="3584" max="3591" width="8.7265625" style="100" customWidth="1"/>
    <col min="3592" max="3592" width="1.81640625" style="100" customWidth="1"/>
    <col min="3593" max="3593" width="14.1796875" style="100" customWidth="1"/>
    <col min="3594" max="3594" width="12.54296875" style="100" customWidth="1"/>
    <col min="3595" max="3595" width="5.54296875" style="100" customWidth="1"/>
    <col min="3596" max="3596" width="11.453125" style="100"/>
    <col min="3597" max="3597" width="10.453125" style="100" customWidth="1"/>
    <col min="3598" max="3598" width="11.54296875" style="100" bestFit="1" customWidth="1"/>
    <col min="3599" max="3836" width="11.453125" style="100"/>
    <col min="3837" max="3837" width="1.7265625" style="100" customWidth="1"/>
    <col min="3838" max="3839" width="7.453125" style="100" customWidth="1"/>
    <col min="3840" max="3847" width="8.7265625" style="100" customWidth="1"/>
    <col min="3848" max="3848" width="1.81640625" style="100" customWidth="1"/>
    <col min="3849" max="3849" width="14.1796875" style="100" customWidth="1"/>
    <col min="3850" max="3850" width="12.54296875" style="100" customWidth="1"/>
    <col min="3851" max="3851" width="5.54296875" style="100" customWidth="1"/>
    <col min="3852" max="3852" width="11.453125" style="100"/>
    <col min="3853" max="3853" width="10.453125" style="100" customWidth="1"/>
    <col min="3854" max="3854" width="11.54296875" style="100" bestFit="1" customWidth="1"/>
    <col min="3855" max="4092" width="11.453125" style="100"/>
    <col min="4093" max="4093" width="1.7265625" style="100" customWidth="1"/>
    <col min="4094" max="4095" width="7.453125" style="100" customWidth="1"/>
    <col min="4096" max="4103" width="8.7265625" style="100" customWidth="1"/>
    <col min="4104" max="4104" width="1.81640625" style="100" customWidth="1"/>
    <col min="4105" max="4105" width="14.1796875" style="100" customWidth="1"/>
    <col min="4106" max="4106" width="12.54296875" style="100" customWidth="1"/>
    <col min="4107" max="4107" width="5.54296875" style="100" customWidth="1"/>
    <col min="4108" max="4108" width="11.453125" style="100"/>
    <col min="4109" max="4109" width="10.453125" style="100" customWidth="1"/>
    <col min="4110" max="4110" width="11.54296875" style="100" bestFit="1" customWidth="1"/>
    <col min="4111" max="4348" width="11.453125" style="100"/>
    <col min="4349" max="4349" width="1.7265625" style="100" customWidth="1"/>
    <col min="4350" max="4351" width="7.453125" style="100" customWidth="1"/>
    <col min="4352" max="4359" width="8.7265625" style="100" customWidth="1"/>
    <col min="4360" max="4360" width="1.81640625" style="100" customWidth="1"/>
    <col min="4361" max="4361" width="14.1796875" style="100" customWidth="1"/>
    <col min="4362" max="4362" width="12.54296875" style="100" customWidth="1"/>
    <col min="4363" max="4363" width="5.54296875" style="100" customWidth="1"/>
    <col min="4364" max="4364" width="11.453125" style="100"/>
    <col min="4365" max="4365" width="10.453125" style="100" customWidth="1"/>
    <col min="4366" max="4366" width="11.54296875" style="100" bestFit="1" customWidth="1"/>
    <col min="4367" max="4604" width="11.453125" style="100"/>
    <col min="4605" max="4605" width="1.7265625" style="100" customWidth="1"/>
    <col min="4606" max="4607" width="7.453125" style="100" customWidth="1"/>
    <col min="4608" max="4615" width="8.7265625" style="100" customWidth="1"/>
    <col min="4616" max="4616" width="1.81640625" style="100" customWidth="1"/>
    <col min="4617" max="4617" width="14.1796875" style="100" customWidth="1"/>
    <col min="4618" max="4618" width="12.54296875" style="100" customWidth="1"/>
    <col min="4619" max="4619" width="5.54296875" style="100" customWidth="1"/>
    <col min="4620" max="4620" width="11.453125" style="100"/>
    <col min="4621" max="4621" width="10.453125" style="100" customWidth="1"/>
    <col min="4622" max="4622" width="11.54296875" style="100" bestFit="1" customWidth="1"/>
    <col min="4623" max="4860" width="11.453125" style="100"/>
    <col min="4861" max="4861" width="1.7265625" style="100" customWidth="1"/>
    <col min="4862" max="4863" width="7.453125" style="100" customWidth="1"/>
    <col min="4864" max="4871" width="8.7265625" style="100" customWidth="1"/>
    <col min="4872" max="4872" width="1.81640625" style="100" customWidth="1"/>
    <col min="4873" max="4873" width="14.1796875" style="100" customWidth="1"/>
    <col min="4874" max="4874" width="12.54296875" style="100" customWidth="1"/>
    <col min="4875" max="4875" width="5.54296875" style="100" customWidth="1"/>
    <col min="4876" max="4876" width="11.453125" style="100"/>
    <col min="4877" max="4877" width="10.453125" style="100" customWidth="1"/>
    <col min="4878" max="4878" width="11.54296875" style="100" bestFit="1" customWidth="1"/>
    <col min="4879" max="5116" width="11.453125" style="100"/>
    <col min="5117" max="5117" width="1.7265625" style="100" customWidth="1"/>
    <col min="5118" max="5119" width="7.453125" style="100" customWidth="1"/>
    <col min="5120" max="5127" width="8.7265625" style="100" customWidth="1"/>
    <col min="5128" max="5128" width="1.81640625" style="100" customWidth="1"/>
    <col min="5129" max="5129" width="14.1796875" style="100" customWidth="1"/>
    <col min="5130" max="5130" width="12.54296875" style="100" customWidth="1"/>
    <col min="5131" max="5131" width="5.54296875" style="100" customWidth="1"/>
    <col min="5132" max="5132" width="11.453125" style="100"/>
    <col min="5133" max="5133" width="10.453125" style="100" customWidth="1"/>
    <col min="5134" max="5134" width="11.54296875" style="100" bestFit="1" customWidth="1"/>
    <col min="5135" max="5372" width="11.453125" style="100"/>
    <col min="5373" max="5373" width="1.7265625" style="100" customWidth="1"/>
    <col min="5374" max="5375" width="7.453125" style="100" customWidth="1"/>
    <col min="5376" max="5383" width="8.7265625" style="100" customWidth="1"/>
    <col min="5384" max="5384" width="1.81640625" style="100" customWidth="1"/>
    <col min="5385" max="5385" width="14.1796875" style="100" customWidth="1"/>
    <col min="5386" max="5386" width="12.54296875" style="100" customWidth="1"/>
    <col min="5387" max="5387" width="5.54296875" style="100" customWidth="1"/>
    <col min="5388" max="5388" width="11.453125" style="100"/>
    <col min="5389" max="5389" width="10.453125" style="100" customWidth="1"/>
    <col min="5390" max="5390" width="11.54296875" style="100" bestFit="1" customWidth="1"/>
    <col min="5391" max="5628" width="11.453125" style="100"/>
    <col min="5629" max="5629" width="1.7265625" style="100" customWidth="1"/>
    <col min="5630" max="5631" width="7.453125" style="100" customWidth="1"/>
    <col min="5632" max="5639" width="8.7265625" style="100" customWidth="1"/>
    <col min="5640" max="5640" width="1.81640625" style="100" customWidth="1"/>
    <col min="5641" max="5641" width="14.1796875" style="100" customWidth="1"/>
    <col min="5642" max="5642" width="12.54296875" style="100" customWidth="1"/>
    <col min="5643" max="5643" width="5.54296875" style="100" customWidth="1"/>
    <col min="5644" max="5644" width="11.453125" style="100"/>
    <col min="5645" max="5645" width="10.453125" style="100" customWidth="1"/>
    <col min="5646" max="5646" width="11.54296875" style="100" bestFit="1" customWidth="1"/>
    <col min="5647" max="5884" width="11.453125" style="100"/>
    <col min="5885" max="5885" width="1.7265625" style="100" customWidth="1"/>
    <col min="5886" max="5887" width="7.453125" style="100" customWidth="1"/>
    <col min="5888" max="5895" width="8.7265625" style="100" customWidth="1"/>
    <col min="5896" max="5896" width="1.81640625" style="100" customWidth="1"/>
    <col min="5897" max="5897" width="14.1796875" style="100" customWidth="1"/>
    <col min="5898" max="5898" width="12.54296875" style="100" customWidth="1"/>
    <col min="5899" max="5899" width="5.54296875" style="100" customWidth="1"/>
    <col min="5900" max="5900" width="11.453125" style="100"/>
    <col min="5901" max="5901" width="10.453125" style="100" customWidth="1"/>
    <col min="5902" max="5902" width="11.54296875" style="100" bestFit="1" customWidth="1"/>
    <col min="5903" max="6140" width="11.453125" style="100"/>
    <col min="6141" max="6141" width="1.7265625" style="100" customWidth="1"/>
    <col min="6142" max="6143" width="7.453125" style="100" customWidth="1"/>
    <col min="6144" max="6151" width="8.7265625" style="100" customWidth="1"/>
    <col min="6152" max="6152" width="1.81640625" style="100" customWidth="1"/>
    <col min="6153" max="6153" width="14.1796875" style="100" customWidth="1"/>
    <col min="6154" max="6154" width="12.54296875" style="100" customWidth="1"/>
    <col min="6155" max="6155" width="5.54296875" style="100" customWidth="1"/>
    <col min="6156" max="6156" width="11.453125" style="100"/>
    <col min="6157" max="6157" width="10.453125" style="100" customWidth="1"/>
    <col min="6158" max="6158" width="11.54296875" style="100" bestFit="1" customWidth="1"/>
    <col min="6159" max="6396" width="11.453125" style="100"/>
    <col min="6397" max="6397" width="1.7265625" style="100" customWidth="1"/>
    <col min="6398" max="6399" width="7.453125" style="100" customWidth="1"/>
    <col min="6400" max="6407" width="8.7265625" style="100" customWidth="1"/>
    <col min="6408" max="6408" width="1.81640625" style="100" customWidth="1"/>
    <col min="6409" max="6409" width="14.1796875" style="100" customWidth="1"/>
    <col min="6410" max="6410" width="12.54296875" style="100" customWidth="1"/>
    <col min="6411" max="6411" width="5.54296875" style="100" customWidth="1"/>
    <col min="6412" max="6412" width="11.453125" style="100"/>
    <col min="6413" max="6413" width="10.453125" style="100" customWidth="1"/>
    <col min="6414" max="6414" width="11.54296875" style="100" bestFit="1" customWidth="1"/>
    <col min="6415" max="6652" width="11.453125" style="100"/>
    <col min="6653" max="6653" width="1.7265625" style="100" customWidth="1"/>
    <col min="6654" max="6655" width="7.453125" style="100" customWidth="1"/>
    <col min="6656" max="6663" width="8.7265625" style="100" customWidth="1"/>
    <col min="6664" max="6664" width="1.81640625" style="100" customWidth="1"/>
    <col min="6665" max="6665" width="14.1796875" style="100" customWidth="1"/>
    <col min="6666" max="6666" width="12.54296875" style="100" customWidth="1"/>
    <col min="6667" max="6667" width="5.54296875" style="100" customWidth="1"/>
    <col min="6668" max="6668" width="11.453125" style="100"/>
    <col min="6669" max="6669" width="10.453125" style="100" customWidth="1"/>
    <col min="6670" max="6670" width="11.54296875" style="100" bestFit="1" customWidth="1"/>
    <col min="6671" max="6908" width="11.453125" style="100"/>
    <col min="6909" max="6909" width="1.7265625" style="100" customWidth="1"/>
    <col min="6910" max="6911" width="7.453125" style="100" customWidth="1"/>
    <col min="6912" max="6919" width="8.7265625" style="100" customWidth="1"/>
    <col min="6920" max="6920" width="1.81640625" style="100" customWidth="1"/>
    <col min="6921" max="6921" width="14.1796875" style="100" customWidth="1"/>
    <col min="6922" max="6922" width="12.54296875" style="100" customWidth="1"/>
    <col min="6923" max="6923" width="5.54296875" style="100" customWidth="1"/>
    <col min="6924" max="6924" width="11.453125" style="100"/>
    <col min="6925" max="6925" width="10.453125" style="100" customWidth="1"/>
    <col min="6926" max="6926" width="11.54296875" style="100" bestFit="1" customWidth="1"/>
    <col min="6927" max="7164" width="11.453125" style="100"/>
    <col min="7165" max="7165" width="1.7265625" style="100" customWidth="1"/>
    <col min="7166" max="7167" width="7.453125" style="100" customWidth="1"/>
    <col min="7168" max="7175" width="8.7265625" style="100" customWidth="1"/>
    <col min="7176" max="7176" width="1.81640625" style="100" customWidth="1"/>
    <col min="7177" max="7177" width="14.1796875" style="100" customWidth="1"/>
    <col min="7178" max="7178" width="12.54296875" style="100" customWidth="1"/>
    <col min="7179" max="7179" width="5.54296875" style="100" customWidth="1"/>
    <col min="7180" max="7180" width="11.453125" style="100"/>
    <col min="7181" max="7181" width="10.453125" style="100" customWidth="1"/>
    <col min="7182" max="7182" width="11.54296875" style="100" bestFit="1" customWidth="1"/>
    <col min="7183" max="7420" width="11.453125" style="100"/>
    <col min="7421" max="7421" width="1.7265625" style="100" customWidth="1"/>
    <col min="7422" max="7423" width="7.453125" style="100" customWidth="1"/>
    <col min="7424" max="7431" width="8.7265625" style="100" customWidth="1"/>
    <col min="7432" max="7432" width="1.81640625" style="100" customWidth="1"/>
    <col min="7433" max="7433" width="14.1796875" style="100" customWidth="1"/>
    <col min="7434" max="7434" width="12.54296875" style="100" customWidth="1"/>
    <col min="7435" max="7435" width="5.54296875" style="100" customWidth="1"/>
    <col min="7436" max="7436" width="11.453125" style="100"/>
    <col min="7437" max="7437" width="10.453125" style="100" customWidth="1"/>
    <col min="7438" max="7438" width="11.54296875" style="100" bestFit="1" customWidth="1"/>
    <col min="7439" max="7676" width="11.453125" style="100"/>
    <col min="7677" max="7677" width="1.7265625" style="100" customWidth="1"/>
    <col min="7678" max="7679" width="7.453125" style="100" customWidth="1"/>
    <col min="7680" max="7687" width="8.7265625" style="100" customWidth="1"/>
    <col min="7688" max="7688" width="1.81640625" style="100" customWidth="1"/>
    <col min="7689" max="7689" width="14.1796875" style="100" customWidth="1"/>
    <col min="7690" max="7690" width="12.54296875" style="100" customWidth="1"/>
    <col min="7691" max="7691" width="5.54296875" style="100" customWidth="1"/>
    <col min="7692" max="7692" width="11.453125" style="100"/>
    <col min="7693" max="7693" width="10.453125" style="100" customWidth="1"/>
    <col min="7694" max="7694" width="11.54296875" style="100" bestFit="1" customWidth="1"/>
    <col min="7695" max="7932" width="11.453125" style="100"/>
    <col min="7933" max="7933" width="1.7265625" style="100" customWidth="1"/>
    <col min="7934" max="7935" width="7.453125" style="100" customWidth="1"/>
    <col min="7936" max="7943" width="8.7265625" style="100" customWidth="1"/>
    <col min="7944" max="7944" width="1.81640625" style="100" customWidth="1"/>
    <col min="7945" max="7945" width="14.1796875" style="100" customWidth="1"/>
    <col min="7946" max="7946" width="12.54296875" style="100" customWidth="1"/>
    <col min="7947" max="7947" width="5.54296875" style="100" customWidth="1"/>
    <col min="7948" max="7948" width="11.453125" style="100"/>
    <col min="7949" max="7949" width="10.453125" style="100" customWidth="1"/>
    <col min="7950" max="7950" width="11.54296875" style="100" bestFit="1" customWidth="1"/>
    <col min="7951" max="8188" width="11.453125" style="100"/>
    <col min="8189" max="8189" width="1.7265625" style="100" customWidth="1"/>
    <col min="8190" max="8191" width="7.453125" style="100" customWidth="1"/>
    <col min="8192" max="8199" width="8.7265625" style="100" customWidth="1"/>
    <col min="8200" max="8200" width="1.81640625" style="100" customWidth="1"/>
    <col min="8201" max="8201" width="14.1796875" style="100" customWidth="1"/>
    <col min="8202" max="8202" width="12.54296875" style="100" customWidth="1"/>
    <col min="8203" max="8203" width="5.54296875" style="100" customWidth="1"/>
    <col min="8204" max="8204" width="11.453125" style="100"/>
    <col min="8205" max="8205" width="10.453125" style="100" customWidth="1"/>
    <col min="8206" max="8206" width="11.54296875" style="100" bestFit="1" customWidth="1"/>
    <col min="8207" max="8444" width="11.453125" style="100"/>
    <col min="8445" max="8445" width="1.7265625" style="100" customWidth="1"/>
    <col min="8446" max="8447" width="7.453125" style="100" customWidth="1"/>
    <col min="8448" max="8455" width="8.7265625" style="100" customWidth="1"/>
    <col min="8456" max="8456" width="1.81640625" style="100" customWidth="1"/>
    <col min="8457" max="8457" width="14.1796875" style="100" customWidth="1"/>
    <col min="8458" max="8458" width="12.54296875" style="100" customWidth="1"/>
    <col min="8459" max="8459" width="5.54296875" style="100" customWidth="1"/>
    <col min="8460" max="8460" width="11.453125" style="100"/>
    <col min="8461" max="8461" width="10.453125" style="100" customWidth="1"/>
    <col min="8462" max="8462" width="11.54296875" style="100" bestFit="1" customWidth="1"/>
    <col min="8463" max="8700" width="11.453125" style="100"/>
    <col min="8701" max="8701" width="1.7265625" style="100" customWidth="1"/>
    <col min="8702" max="8703" width="7.453125" style="100" customWidth="1"/>
    <col min="8704" max="8711" width="8.7265625" style="100" customWidth="1"/>
    <col min="8712" max="8712" width="1.81640625" style="100" customWidth="1"/>
    <col min="8713" max="8713" width="14.1796875" style="100" customWidth="1"/>
    <col min="8714" max="8714" width="12.54296875" style="100" customWidth="1"/>
    <col min="8715" max="8715" width="5.54296875" style="100" customWidth="1"/>
    <col min="8716" max="8716" width="11.453125" style="100"/>
    <col min="8717" max="8717" width="10.453125" style="100" customWidth="1"/>
    <col min="8718" max="8718" width="11.54296875" style="100" bestFit="1" customWidth="1"/>
    <col min="8719" max="8956" width="11.453125" style="100"/>
    <col min="8957" max="8957" width="1.7265625" style="100" customWidth="1"/>
    <col min="8958" max="8959" width="7.453125" style="100" customWidth="1"/>
    <col min="8960" max="8967" width="8.7265625" style="100" customWidth="1"/>
    <col min="8968" max="8968" width="1.81640625" style="100" customWidth="1"/>
    <col min="8969" max="8969" width="14.1796875" style="100" customWidth="1"/>
    <col min="8970" max="8970" width="12.54296875" style="100" customWidth="1"/>
    <col min="8971" max="8971" width="5.54296875" style="100" customWidth="1"/>
    <col min="8972" max="8972" width="11.453125" style="100"/>
    <col min="8973" max="8973" width="10.453125" style="100" customWidth="1"/>
    <col min="8974" max="8974" width="11.54296875" style="100" bestFit="1" customWidth="1"/>
    <col min="8975" max="9212" width="11.453125" style="100"/>
    <col min="9213" max="9213" width="1.7265625" style="100" customWidth="1"/>
    <col min="9214" max="9215" width="7.453125" style="100" customWidth="1"/>
    <col min="9216" max="9223" width="8.7265625" style="100" customWidth="1"/>
    <col min="9224" max="9224" width="1.81640625" style="100" customWidth="1"/>
    <col min="9225" max="9225" width="14.1796875" style="100" customWidth="1"/>
    <col min="9226" max="9226" width="12.54296875" style="100" customWidth="1"/>
    <col min="9227" max="9227" width="5.54296875" style="100" customWidth="1"/>
    <col min="9228" max="9228" width="11.453125" style="100"/>
    <col min="9229" max="9229" width="10.453125" style="100" customWidth="1"/>
    <col min="9230" max="9230" width="11.54296875" style="100" bestFit="1" customWidth="1"/>
    <col min="9231" max="9468" width="11.453125" style="100"/>
    <col min="9469" max="9469" width="1.7265625" style="100" customWidth="1"/>
    <col min="9470" max="9471" width="7.453125" style="100" customWidth="1"/>
    <col min="9472" max="9479" width="8.7265625" style="100" customWidth="1"/>
    <col min="9480" max="9480" width="1.81640625" style="100" customWidth="1"/>
    <col min="9481" max="9481" width="14.1796875" style="100" customWidth="1"/>
    <col min="9482" max="9482" width="12.54296875" style="100" customWidth="1"/>
    <col min="9483" max="9483" width="5.54296875" style="100" customWidth="1"/>
    <col min="9484" max="9484" width="11.453125" style="100"/>
    <col min="9485" max="9485" width="10.453125" style="100" customWidth="1"/>
    <col min="9486" max="9486" width="11.54296875" style="100" bestFit="1" customWidth="1"/>
    <col min="9487" max="9724" width="11.453125" style="100"/>
    <col min="9725" max="9725" width="1.7265625" style="100" customWidth="1"/>
    <col min="9726" max="9727" width="7.453125" style="100" customWidth="1"/>
    <col min="9728" max="9735" width="8.7265625" style="100" customWidth="1"/>
    <col min="9736" max="9736" width="1.81640625" style="100" customWidth="1"/>
    <col min="9737" max="9737" width="14.1796875" style="100" customWidth="1"/>
    <col min="9738" max="9738" width="12.54296875" style="100" customWidth="1"/>
    <col min="9739" max="9739" width="5.54296875" style="100" customWidth="1"/>
    <col min="9740" max="9740" width="11.453125" style="100"/>
    <col min="9741" max="9741" width="10.453125" style="100" customWidth="1"/>
    <col min="9742" max="9742" width="11.54296875" style="100" bestFit="1" customWidth="1"/>
    <col min="9743" max="9980" width="11.453125" style="100"/>
    <col min="9981" max="9981" width="1.7265625" style="100" customWidth="1"/>
    <col min="9982" max="9983" width="7.453125" style="100" customWidth="1"/>
    <col min="9984" max="9991" width="8.7265625" style="100" customWidth="1"/>
    <col min="9992" max="9992" width="1.81640625" style="100" customWidth="1"/>
    <col min="9993" max="9993" width="14.1796875" style="100" customWidth="1"/>
    <col min="9994" max="9994" width="12.54296875" style="100" customWidth="1"/>
    <col min="9995" max="9995" width="5.54296875" style="100" customWidth="1"/>
    <col min="9996" max="9996" width="11.453125" style="100"/>
    <col min="9997" max="9997" width="10.453125" style="100" customWidth="1"/>
    <col min="9998" max="9998" width="11.54296875" style="100" bestFit="1" customWidth="1"/>
    <col min="9999" max="10236" width="11.453125" style="100"/>
    <col min="10237" max="10237" width="1.7265625" style="100" customWidth="1"/>
    <col min="10238" max="10239" width="7.453125" style="100" customWidth="1"/>
    <col min="10240" max="10247" width="8.7265625" style="100" customWidth="1"/>
    <col min="10248" max="10248" width="1.81640625" style="100" customWidth="1"/>
    <col min="10249" max="10249" width="14.1796875" style="100" customWidth="1"/>
    <col min="10250" max="10250" width="12.54296875" style="100" customWidth="1"/>
    <col min="10251" max="10251" width="5.54296875" style="100" customWidth="1"/>
    <col min="10252" max="10252" width="11.453125" style="100"/>
    <col min="10253" max="10253" width="10.453125" style="100" customWidth="1"/>
    <col min="10254" max="10254" width="11.54296875" style="100" bestFit="1" customWidth="1"/>
    <col min="10255" max="10492" width="11.453125" style="100"/>
    <col min="10493" max="10493" width="1.7265625" style="100" customWidth="1"/>
    <col min="10494" max="10495" width="7.453125" style="100" customWidth="1"/>
    <col min="10496" max="10503" width="8.7265625" style="100" customWidth="1"/>
    <col min="10504" max="10504" width="1.81640625" style="100" customWidth="1"/>
    <col min="10505" max="10505" width="14.1796875" style="100" customWidth="1"/>
    <col min="10506" max="10506" width="12.54296875" style="100" customWidth="1"/>
    <col min="10507" max="10507" width="5.54296875" style="100" customWidth="1"/>
    <col min="10508" max="10508" width="11.453125" style="100"/>
    <col min="10509" max="10509" width="10.453125" style="100" customWidth="1"/>
    <col min="10510" max="10510" width="11.54296875" style="100" bestFit="1" customWidth="1"/>
    <col min="10511" max="10748" width="11.453125" style="100"/>
    <col min="10749" max="10749" width="1.7265625" style="100" customWidth="1"/>
    <col min="10750" max="10751" width="7.453125" style="100" customWidth="1"/>
    <col min="10752" max="10759" width="8.7265625" style="100" customWidth="1"/>
    <col min="10760" max="10760" width="1.81640625" style="100" customWidth="1"/>
    <col min="10761" max="10761" width="14.1796875" style="100" customWidth="1"/>
    <col min="10762" max="10762" width="12.54296875" style="100" customWidth="1"/>
    <col min="10763" max="10763" width="5.54296875" style="100" customWidth="1"/>
    <col min="10764" max="10764" width="11.453125" style="100"/>
    <col min="10765" max="10765" width="10.453125" style="100" customWidth="1"/>
    <col min="10766" max="10766" width="11.54296875" style="100" bestFit="1" customWidth="1"/>
    <col min="10767" max="11004" width="11.453125" style="100"/>
    <col min="11005" max="11005" width="1.7265625" style="100" customWidth="1"/>
    <col min="11006" max="11007" width="7.453125" style="100" customWidth="1"/>
    <col min="11008" max="11015" width="8.7265625" style="100" customWidth="1"/>
    <col min="11016" max="11016" width="1.81640625" style="100" customWidth="1"/>
    <col min="11017" max="11017" width="14.1796875" style="100" customWidth="1"/>
    <col min="11018" max="11018" width="12.54296875" style="100" customWidth="1"/>
    <col min="11019" max="11019" width="5.54296875" style="100" customWidth="1"/>
    <col min="11020" max="11020" width="11.453125" style="100"/>
    <col min="11021" max="11021" width="10.453125" style="100" customWidth="1"/>
    <col min="11022" max="11022" width="11.54296875" style="100" bestFit="1" customWidth="1"/>
    <col min="11023" max="11260" width="11.453125" style="100"/>
    <col min="11261" max="11261" width="1.7265625" style="100" customWidth="1"/>
    <col min="11262" max="11263" width="7.453125" style="100" customWidth="1"/>
    <col min="11264" max="11271" width="8.7265625" style="100" customWidth="1"/>
    <col min="11272" max="11272" width="1.81640625" style="100" customWidth="1"/>
    <col min="11273" max="11273" width="14.1796875" style="100" customWidth="1"/>
    <col min="11274" max="11274" width="12.54296875" style="100" customWidth="1"/>
    <col min="11275" max="11275" width="5.54296875" style="100" customWidth="1"/>
    <col min="11276" max="11276" width="11.453125" style="100"/>
    <col min="11277" max="11277" width="10.453125" style="100" customWidth="1"/>
    <col min="11278" max="11278" width="11.54296875" style="100" bestFit="1" customWidth="1"/>
    <col min="11279" max="11516" width="11.453125" style="100"/>
    <col min="11517" max="11517" width="1.7265625" style="100" customWidth="1"/>
    <col min="11518" max="11519" width="7.453125" style="100" customWidth="1"/>
    <col min="11520" max="11527" width="8.7265625" style="100" customWidth="1"/>
    <col min="11528" max="11528" width="1.81640625" style="100" customWidth="1"/>
    <col min="11529" max="11529" width="14.1796875" style="100" customWidth="1"/>
    <col min="11530" max="11530" width="12.54296875" style="100" customWidth="1"/>
    <col min="11531" max="11531" width="5.54296875" style="100" customWidth="1"/>
    <col min="11532" max="11532" width="11.453125" style="100"/>
    <col min="11533" max="11533" width="10.453125" style="100" customWidth="1"/>
    <col min="11534" max="11534" width="11.54296875" style="100" bestFit="1" customWidth="1"/>
    <col min="11535" max="11772" width="11.453125" style="100"/>
    <col min="11773" max="11773" width="1.7265625" style="100" customWidth="1"/>
    <col min="11774" max="11775" width="7.453125" style="100" customWidth="1"/>
    <col min="11776" max="11783" width="8.7265625" style="100" customWidth="1"/>
    <col min="11784" max="11784" width="1.81640625" style="100" customWidth="1"/>
    <col min="11785" max="11785" width="14.1796875" style="100" customWidth="1"/>
    <col min="11786" max="11786" width="12.54296875" style="100" customWidth="1"/>
    <col min="11787" max="11787" width="5.54296875" style="100" customWidth="1"/>
    <col min="11788" max="11788" width="11.453125" style="100"/>
    <col min="11789" max="11789" width="10.453125" style="100" customWidth="1"/>
    <col min="11790" max="11790" width="11.54296875" style="100" bestFit="1" customWidth="1"/>
    <col min="11791" max="12028" width="11.453125" style="100"/>
    <col min="12029" max="12029" width="1.7265625" style="100" customWidth="1"/>
    <col min="12030" max="12031" width="7.453125" style="100" customWidth="1"/>
    <col min="12032" max="12039" width="8.7265625" style="100" customWidth="1"/>
    <col min="12040" max="12040" width="1.81640625" style="100" customWidth="1"/>
    <col min="12041" max="12041" width="14.1796875" style="100" customWidth="1"/>
    <col min="12042" max="12042" width="12.54296875" style="100" customWidth="1"/>
    <col min="12043" max="12043" width="5.54296875" style="100" customWidth="1"/>
    <col min="12044" max="12044" width="11.453125" style="100"/>
    <col min="12045" max="12045" width="10.453125" style="100" customWidth="1"/>
    <col min="12046" max="12046" width="11.54296875" style="100" bestFit="1" customWidth="1"/>
    <col min="12047" max="12284" width="11.453125" style="100"/>
    <col min="12285" max="12285" width="1.7265625" style="100" customWidth="1"/>
    <col min="12286" max="12287" width="7.453125" style="100" customWidth="1"/>
    <col min="12288" max="12295" width="8.7265625" style="100" customWidth="1"/>
    <col min="12296" max="12296" width="1.81640625" style="100" customWidth="1"/>
    <col min="12297" max="12297" width="14.1796875" style="100" customWidth="1"/>
    <col min="12298" max="12298" width="12.54296875" style="100" customWidth="1"/>
    <col min="12299" max="12299" width="5.54296875" style="100" customWidth="1"/>
    <col min="12300" max="12300" width="11.453125" style="100"/>
    <col min="12301" max="12301" width="10.453125" style="100" customWidth="1"/>
    <col min="12302" max="12302" width="11.54296875" style="100" bestFit="1" customWidth="1"/>
    <col min="12303" max="12540" width="11.453125" style="100"/>
    <col min="12541" max="12541" width="1.7265625" style="100" customWidth="1"/>
    <col min="12542" max="12543" width="7.453125" style="100" customWidth="1"/>
    <col min="12544" max="12551" width="8.7265625" style="100" customWidth="1"/>
    <col min="12552" max="12552" width="1.81640625" style="100" customWidth="1"/>
    <col min="12553" max="12553" width="14.1796875" style="100" customWidth="1"/>
    <col min="12554" max="12554" width="12.54296875" style="100" customWidth="1"/>
    <col min="12555" max="12555" width="5.54296875" style="100" customWidth="1"/>
    <col min="12556" max="12556" width="11.453125" style="100"/>
    <col min="12557" max="12557" width="10.453125" style="100" customWidth="1"/>
    <col min="12558" max="12558" width="11.54296875" style="100" bestFit="1" customWidth="1"/>
    <col min="12559" max="12796" width="11.453125" style="100"/>
    <col min="12797" max="12797" width="1.7265625" style="100" customWidth="1"/>
    <col min="12798" max="12799" width="7.453125" style="100" customWidth="1"/>
    <col min="12800" max="12807" width="8.7265625" style="100" customWidth="1"/>
    <col min="12808" max="12808" width="1.81640625" style="100" customWidth="1"/>
    <col min="12809" max="12809" width="14.1796875" style="100" customWidth="1"/>
    <col min="12810" max="12810" width="12.54296875" style="100" customWidth="1"/>
    <col min="12811" max="12811" width="5.54296875" style="100" customWidth="1"/>
    <col min="12812" max="12812" width="11.453125" style="100"/>
    <col min="12813" max="12813" width="10.453125" style="100" customWidth="1"/>
    <col min="12814" max="12814" width="11.54296875" style="100" bestFit="1" customWidth="1"/>
    <col min="12815" max="13052" width="11.453125" style="100"/>
    <col min="13053" max="13053" width="1.7265625" style="100" customWidth="1"/>
    <col min="13054" max="13055" width="7.453125" style="100" customWidth="1"/>
    <col min="13056" max="13063" width="8.7265625" style="100" customWidth="1"/>
    <col min="13064" max="13064" width="1.81640625" style="100" customWidth="1"/>
    <col min="13065" max="13065" width="14.1796875" style="100" customWidth="1"/>
    <col min="13066" max="13066" width="12.54296875" style="100" customWidth="1"/>
    <col min="13067" max="13067" width="5.54296875" style="100" customWidth="1"/>
    <col min="13068" max="13068" width="11.453125" style="100"/>
    <col min="13069" max="13069" width="10.453125" style="100" customWidth="1"/>
    <col min="13070" max="13070" width="11.54296875" style="100" bestFit="1" customWidth="1"/>
    <col min="13071" max="13308" width="11.453125" style="100"/>
    <col min="13309" max="13309" width="1.7265625" style="100" customWidth="1"/>
    <col min="13310" max="13311" width="7.453125" style="100" customWidth="1"/>
    <col min="13312" max="13319" width="8.7265625" style="100" customWidth="1"/>
    <col min="13320" max="13320" width="1.81640625" style="100" customWidth="1"/>
    <col min="13321" max="13321" width="14.1796875" style="100" customWidth="1"/>
    <col min="13322" max="13322" width="12.54296875" style="100" customWidth="1"/>
    <col min="13323" max="13323" width="5.54296875" style="100" customWidth="1"/>
    <col min="13324" max="13324" width="11.453125" style="100"/>
    <col min="13325" max="13325" width="10.453125" style="100" customWidth="1"/>
    <col min="13326" max="13326" width="11.54296875" style="100" bestFit="1" customWidth="1"/>
    <col min="13327" max="13564" width="11.453125" style="100"/>
    <col min="13565" max="13565" width="1.7265625" style="100" customWidth="1"/>
    <col min="13566" max="13567" width="7.453125" style="100" customWidth="1"/>
    <col min="13568" max="13575" width="8.7265625" style="100" customWidth="1"/>
    <col min="13576" max="13576" width="1.81640625" style="100" customWidth="1"/>
    <col min="13577" max="13577" width="14.1796875" style="100" customWidth="1"/>
    <col min="13578" max="13578" width="12.54296875" style="100" customWidth="1"/>
    <col min="13579" max="13579" width="5.54296875" style="100" customWidth="1"/>
    <col min="13580" max="13580" width="11.453125" style="100"/>
    <col min="13581" max="13581" width="10.453125" style="100" customWidth="1"/>
    <col min="13582" max="13582" width="11.54296875" style="100" bestFit="1" customWidth="1"/>
    <col min="13583" max="13820" width="11.453125" style="100"/>
    <col min="13821" max="13821" width="1.7265625" style="100" customWidth="1"/>
    <col min="13822" max="13823" width="7.453125" style="100" customWidth="1"/>
    <col min="13824" max="13831" width="8.7265625" style="100" customWidth="1"/>
    <col min="13832" max="13832" width="1.81640625" style="100" customWidth="1"/>
    <col min="13833" max="13833" width="14.1796875" style="100" customWidth="1"/>
    <col min="13834" max="13834" width="12.54296875" style="100" customWidth="1"/>
    <col min="13835" max="13835" width="5.54296875" style="100" customWidth="1"/>
    <col min="13836" max="13836" width="11.453125" style="100"/>
    <col min="13837" max="13837" width="10.453125" style="100" customWidth="1"/>
    <col min="13838" max="13838" width="11.54296875" style="100" bestFit="1" customWidth="1"/>
    <col min="13839" max="14076" width="11.453125" style="100"/>
    <col min="14077" max="14077" width="1.7265625" style="100" customWidth="1"/>
    <col min="14078" max="14079" width="7.453125" style="100" customWidth="1"/>
    <col min="14080" max="14087" width="8.7265625" style="100" customWidth="1"/>
    <col min="14088" max="14088" width="1.81640625" style="100" customWidth="1"/>
    <col min="14089" max="14089" width="14.1796875" style="100" customWidth="1"/>
    <col min="14090" max="14090" width="12.54296875" style="100" customWidth="1"/>
    <col min="14091" max="14091" width="5.54296875" style="100" customWidth="1"/>
    <col min="14092" max="14092" width="11.453125" style="100"/>
    <col min="14093" max="14093" width="10.453125" style="100" customWidth="1"/>
    <col min="14094" max="14094" width="11.54296875" style="100" bestFit="1" customWidth="1"/>
    <col min="14095" max="14332" width="11.453125" style="100"/>
    <col min="14333" max="14333" width="1.7265625" style="100" customWidth="1"/>
    <col min="14334" max="14335" width="7.453125" style="100" customWidth="1"/>
    <col min="14336" max="14343" width="8.7265625" style="100" customWidth="1"/>
    <col min="14344" max="14344" width="1.81640625" style="100" customWidth="1"/>
    <col min="14345" max="14345" width="14.1796875" style="100" customWidth="1"/>
    <col min="14346" max="14346" width="12.54296875" style="100" customWidth="1"/>
    <col min="14347" max="14347" width="5.54296875" style="100" customWidth="1"/>
    <col min="14348" max="14348" width="11.453125" style="100"/>
    <col min="14349" max="14349" width="10.453125" style="100" customWidth="1"/>
    <col min="14350" max="14350" width="11.54296875" style="100" bestFit="1" customWidth="1"/>
    <col min="14351" max="14588" width="11.453125" style="100"/>
    <col min="14589" max="14589" width="1.7265625" style="100" customWidth="1"/>
    <col min="14590" max="14591" width="7.453125" style="100" customWidth="1"/>
    <col min="14592" max="14599" width="8.7265625" style="100" customWidth="1"/>
    <col min="14600" max="14600" width="1.81640625" style="100" customWidth="1"/>
    <col min="14601" max="14601" width="14.1796875" style="100" customWidth="1"/>
    <col min="14602" max="14602" width="12.54296875" style="100" customWidth="1"/>
    <col min="14603" max="14603" width="5.54296875" style="100" customWidth="1"/>
    <col min="14604" max="14604" width="11.453125" style="100"/>
    <col min="14605" max="14605" width="10.453125" style="100" customWidth="1"/>
    <col min="14606" max="14606" width="11.54296875" style="100" bestFit="1" customWidth="1"/>
    <col min="14607" max="14844" width="11.453125" style="100"/>
    <col min="14845" max="14845" width="1.7265625" style="100" customWidth="1"/>
    <col min="14846" max="14847" width="7.453125" style="100" customWidth="1"/>
    <col min="14848" max="14855" width="8.7265625" style="100" customWidth="1"/>
    <col min="14856" max="14856" width="1.81640625" style="100" customWidth="1"/>
    <col min="14857" max="14857" width="14.1796875" style="100" customWidth="1"/>
    <col min="14858" max="14858" width="12.54296875" style="100" customWidth="1"/>
    <col min="14859" max="14859" width="5.54296875" style="100" customWidth="1"/>
    <col min="14860" max="14860" width="11.453125" style="100"/>
    <col min="14861" max="14861" width="10.453125" style="100" customWidth="1"/>
    <col min="14862" max="14862" width="11.54296875" style="100" bestFit="1" customWidth="1"/>
    <col min="14863" max="15100" width="11.453125" style="100"/>
    <col min="15101" max="15101" width="1.7265625" style="100" customWidth="1"/>
    <col min="15102" max="15103" width="7.453125" style="100" customWidth="1"/>
    <col min="15104" max="15111" width="8.7265625" style="100" customWidth="1"/>
    <col min="15112" max="15112" width="1.81640625" style="100" customWidth="1"/>
    <col min="15113" max="15113" width="14.1796875" style="100" customWidth="1"/>
    <col min="15114" max="15114" width="12.54296875" style="100" customWidth="1"/>
    <col min="15115" max="15115" width="5.54296875" style="100" customWidth="1"/>
    <col min="15116" max="15116" width="11.453125" style="100"/>
    <col min="15117" max="15117" width="10.453125" style="100" customWidth="1"/>
    <col min="15118" max="15118" width="11.54296875" style="100" bestFit="1" customWidth="1"/>
    <col min="15119" max="15356" width="11.453125" style="100"/>
    <col min="15357" max="15357" width="1.7265625" style="100" customWidth="1"/>
    <col min="15358" max="15359" width="7.453125" style="100" customWidth="1"/>
    <col min="15360" max="15367" width="8.7265625" style="100" customWidth="1"/>
    <col min="15368" max="15368" width="1.81640625" style="100" customWidth="1"/>
    <col min="15369" max="15369" width="14.1796875" style="100" customWidth="1"/>
    <col min="15370" max="15370" width="12.54296875" style="100" customWidth="1"/>
    <col min="15371" max="15371" width="5.54296875" style="100" customWidth="1"/>
    <col min="15372" max="15372" width="11.453125" style="100"/>
    <col min="15373" max="15373" width="10.453125" style="100" customWidth="1"/>
    <col min="15374" max="15374" width="11.54296875" style="100" bestFit="1" customWidth="1"/>
    <col min="15375" max="15612" width="11.453125" style="100"/>
    <col min="15613" max="15613" width="1.7265625" style="100" customWidth="1"/>
    <col min="15614" max="15615" width="7.453125" style="100" customWidth="1"/>
    <col min="15616" max="15623" width="8.7265625" style="100" customWidth="1"/>
    <col min="15624" max="15624" width="1.81640625" style="100" customWidth="1"/>
    <col min="15625" max="15625" width="14.1796875" style="100" customWidth="1"/>
    <col min="15626" max="15626" width="12.54296875" style="100" customWidth="1"/>
    <col min="15627" max="15627" width="5.54296875" style="100" customWidth="1"/>
    <col min="15628" max="15628" width="11.453125" style="100"/>
    <col min="15629" max="15629" width="10.453125" style="100" customWidth="1"/>
    <col min="15630" max="15630" width="11.54296875" style="100" bestFit="1" customWidth="1"/>
    <col min="15631" max="15868" width="11.453125" style="100"/>
    <col min="15869" max="15869" width="1.7265625" style="100" customWidth="1"/>
    <col min="15870" max="15871" width="7.453125" style="100" customWidth="1"/>
    <col min="15872" max="15879" width="8.7265625" style="100" customWidth="1"/>
    <col min="15880" max="15880" width="1.81640625" style="100" customWidth="1"/>
    <col min="15881" max="15881" width="14.1796875" style="100" customWidth="1"/>
    <col min="15882" max="15882" width="12.54296875" style="100" customWidth="1"/>
    <col min="15883" max="15883" width="5.54296875" style="100" customWidth="1"/>
    <col min="15884" max="15884" width="11.453125" style="100"/>
    <col min="15885" max="15885" width="10.453125" style="100" customWidth="1"/>
    <col min="15886" max="15886" width="11.54296875" style="100" bestFit="1" customWidth="1"/>
    <col min="15887" max="16124" width="11.453125" style="100"/>
    <col min="16125" max="16125" width="1.7265625" style="100" customWidth="1"/>
    <col min="16126" max="16127" width="7.453125" style="100" customWidth="1"/>
    <col min="16128" max="16135" width="8.7265625" style="100" customWidth="1"/>
    <col min="16136" max="16136" width="1.81640625" style="100" customWidth="1"/>
    <col min="16137" max="16137" width="14.1796875" style="100" customWidth="1"/>
    <col min="16138" max="16138" width="12.54296875" style="100" customWidth="1"/>
    <col min="16139" max="16139" width="5.54296875" style="100" customWidth="1"/>
    <col min="16140" max="16140" width="11.453125" style="100"/>
    <col min="16141" max="16141" width="10.453125" style="100" customWidth="1"/>
    <col min="16142" max="16142" width="11.54296875" style="100" bestFit="1" customWidth="1"/>
    <col min="16143" max="16380" width="11.453125" style="100"/>
    <col min="16381" max="16382" width="11.453125" style="100" customWidth="1"/>
    <col min="16383" max="16384" width="11.453125" style="100"/>
  </cols>
  <sheetData>
    <row r="1" spans="1:250" s="787" customFormat="1" ht="52.5" customHeight="1" x14ac:dyDescent="0.25">
      <c r="A1" s="3185"/>
      <c r="B1" s="3186"/>
      <c r="C1" s="3188" t="s">
        <v>940</v>
      </c>
      <c r="D1" s="3188"/>
      <c r="E1" s="3188"/>
      <c r="F1" s="3188"/>
      <c r="G1" s="3188"/>
      <c r="H1" s="3188"/>
      <c r="I1" s="3188"/>
      <c r="J1" s="3189"/>
      <c r="K1" s="1008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</row>
    <row r="2" spans="1:250" s="787" customFormat="1" ht="15" customHeight="1" x14ac:dyDescent="0.25">
      <c r="A2" s="3187"/>
      <c r="B2" s="1675"/>
      <c r="C2" s="3190" t="s">
        <v>899</v>
      </c>
      <c r="D2" s="3190"/>
      <c r="E2" s="3190"/>
      <c r="F2" s="3190"/>
      <c r="G2" s="3190" t="s">
        <v>1</v>
      </c>
      <c r="H2" s="3190"/>
      <c r="I2" s="3190"/>
      <c r="J2" s="3191"/>
      <c r="K2" s="1137"/>
      <c r="L2" s="1141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</row>
    <row r="3" spans="1:250" s="787" customFormat="1" ht="15" customHeight="1" x14ac:dyDescent="0.25">
      <c r="A3" s="3187"/>
      <c r="B3" s="1675"/>
      <c r="C3" s="3190" t="s">
        <v>2</v>
      </c>
      <c r="D3" s="3190"/>
      <c r="E3" s="3190"/>
      <c r="F3" s="3190"/>
      <c r="G3" s="3190"/>
      <c r="H3" s="3190"/>
      <c r="I3" s="3190"/>
      <c r="J3" s="3191"/>
      <c r="K3" s="1137"/>
      <c r="L3" s="1141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</row>
    <row r="4" spans="1:250" s="50" customFormat="1" x14ac:dyDescent="0.25">
      <c r="A4" s="3169"/>
      <c r="B4" s="3170"/>
      <c r="C4" s="3170"/>
      <c r="D4" s="3170"/>
      <c r="E4" s="3170"/>
      <c r="F4" s="3170"/>
      <c r="G4" s="3170"/>
      <c r="H4" s="3170"/>
      <c r="I4" s="3170"/>
      <c r="J4" s="3171"/>
      <c r="K4" s="1138"/>
      <c r="L4" s="1133"/>
    </row>
    <row r="5" spans="1:250" s="787" customFormat="1" ht="34.9" customHeight="1" x14ac:dyDescent="0.25">
      <c r="A5" s="3175" t="s">
        <v>133</v>
      </c>
      <c r="B5" s="3176"/>
      <c r="C5" s="3177"/>
      <c r="D5" s="3177"/>
      <c r="E5" s="3177"/>
      <c r="F5" s="3177"/>
      <c r="G5" s="3178" t="s">
        <v>710</v>
      </c>
      <c r="H5" s="3178"/>
      <c r="I5" s="2960"/>
      <c r="J5" s="3179"/>
      <c r="L5" s="1133"/>
    </row>
    <row r="6" spans="1:250" s="787" customFormat="1" ht="22.9" customHeight="1" x14ac:dyDescent="0.25">
      <c r="A6" s="3180" t="s">
        <v>135</v>
      </c>
      <c r="B6" s="3181"/>
      <c r="C6" s="3182"/>
      <c r="D6" s="3182"/>
      <c r="E6" s="3182"/>
      <c r="F6" s="3182"/>
      <c r="G6" s="3183" t="s">
        <v>175</v>
      </c>
      <c r="H6" s="3183"/>
      <c r="I6" s="2960"/>
      <c r="J6" s="3179"/>
      <c r="L6" s="1133"/>
    </row>
    <row r="7" spans="1:250" s="787" customFormat="1" x14ac:dyDescent="0.25">
      <c r="A7" s="3180" t="s">
        <v>137</v>
      </c>
      <c r="B7" s="3181"/>
      <c r="C7" s="3184"/>
      <c r="D7" s="3184"/>
      <c r="E7" s="3184"/>
      <c r="F7" s="3184"/>
      <c r="G7" s="3183" t="s">
        <v>547</v>
      </c>
      <c r="H7" s="3183"/>
      <c r="I7" s="3192"/>
      <c r="J7" s="3193"/>
      <c r="L7" s="1133"/>
    </row>
    <row r="8" spans="1:250" s="787" customFormat="1" ht="17.5" customHeight="1" x14ac:dyDescent="0.25">
      <c r="A8" s="3180" t="s">
        <v>139</v>
      </c>
      <c r="B8" s="3181"/>
      <c r="C8" s="3182"/>
      <c r="D8" s="3182"/>
      <c r="E8" s="3182"/>
      <c r="F8" s="3182"/>
      <c r="G8" s="3183" t="s">
        <v>95</v>
      </c>
      <c r="H8" s="3183"/>
      <c r="I8" s="3192"/>
      <c r="J8" s="3193"/>
      <c r="K8" s="1139"/>
      <c r="L8" s="1134"/>
    </row>
    <row r="9" spans="1:250" s="787" customFormat="1" ht="6.75" customHeight="1" x14ac:dyDescent="0.25">
      <c r="A9" s="3199"/>
      <c r="B9" s="1704"/>
      <c r="C9" s="1704"/>
      <c r="D9" s="1704"/>
      <c r="E9" s="1704"/>
      <c r="F9" s="1704"/>
      <c r="G9" s="1704"/>
      <c r="H9" s="1704"/>
      <c r="I9" s="1704"/>
      <c r="J9" s="3200"/>
    </row>
    <row r="10" spans="1:250" ht="20.149999999999999" customHeight="1" x14ac:dyDescent="0.25">
      <c r="A10" s="3201" t="s">
        <v>900</v>
      </c>
      <c r="B10" s="3202"/>
      <c r="C10" s="3202"/>
      <c r="D10" s="1369" t="s">
        <v>901</v>
      </c>
      <c r="E10" s="3202" t="s">
        <v>902</v>
      </c>
      <c r="F10" s="3202"/>
      <c r="G10" s="3202"/>
      <c r="H10" s="3202" t="s">
        <v>903</v>
      </c>
      <c r="I10" s="3202"/>
      <c r="J10" s="3203"/>
    </row>
    <row r="11" spans="1:250" ht="20.149999999999999" customHeight="1" x14ac:dyDescent="0.25">
      <c r="A11" s="3201" t="s">
        <v>904</v>
      </c>
      <c r="B11" s="3202"/>
      <c r="C11" s="1369" t="s">
        <v>87</v>
      </c>
      <c r="D11" s="1369" t="s">
        <v>905</v>
      </c>
      <c r="E11" s="1010" t="s">
        <v>901</v>
      </c>
      <c r="F11" s="3202" t="s">
        <v>906</v>
      </c>
      <c r="G11" s="3202"/>
      <c r="H11" s="1369" t="s">
        <v>901</v>
      </c>
      <c r="I11" s="3202" t="s">
        <v>906</v>
      </c>
      <c r="J11" s="3203"/>
      <c r="L11" s="1041"/>
    </row>
    <row r="12" spans="1:250" s="1012" customFormat="1" ht="20.149999999999999" customHeight="1" x14ac:dyDescent="0.2">
      <c r="A12" s="1375" t="s">
        <v>187</v>
      </c>
      <c r="B12" s="1370" t="s">
        <v>188</v>
      </c>
      <c r="C12" s="1370" t="s">
        <v>188</v>
      </c>
      <c r="D12" s="1370" t="s">
        <v>907</v>
      </c>
      <c r="E12" s="1370" t="s">
        <v>908</v>
      </c>
      <c r="F12" s="3204" t="s">
        <v>909</v>
      </c>
      <c r="G12" s="3204"/>
      <c r="H12" s="1370" t="s">
        <v>188</v>
      </c>
      <c r="I12" s="3204" t="s">
        <v>910</v>
      </c>
      <c r="J12" s="3205"/>
      <c r="K12" s="1011"/>
      <c r="L12" s="1011"/>
    </row>
    <row r="13" spans="1:250" s="218" customFormat="1" ht="20.149999999999999" customHeight="1" x14ac:dyDescent="0.35">
      <c r="A13" s="1376"/>
      <c r="B13" s="358"/>
      <c r="C13" s="1013" t="s">
        <v>911</v>
      </c>
      <c r="D13" s="1013" t="s">
        <v>912</v>
      </c>
      <c r="E13" s="1013" t="s">
        <v>913</v>
      </c>
      <c r="F13" s="1013" t="s">
        <v>914</v>
      </c>
      <c r="G13" s="1013" t="s">
        <v>915</v>
      </c>
      <c r="H13" s="1013" t="s">
        <v>916</v>
      </c>
      <c r="I13" s="1013" t="s">
        <v>917</v>
      </c>
      <c r="J13" s="1377" t="s">
        <v>918</v>
      </c>
      <c r="K13" s="219"/>
    </row>
    <row r="14" spans="1:250" s="218" customFormat="1" ht="20.149999999999999" customHeight="1" x14ac:dyDescent="0.35">
      <c r="A14" s="1378" t="s">
        <v>458</v>
      </c>
      <c r="B14" s="330" t="s">
        <v>919</v>
      </c>
      <c r="C14" s="330"/>
      <c r="D14" s="330"/>
      <c r="E14" s="330"/>
      <c r="F14" s="330"/>
      <c r="G14" s="330"/>
      <c r="H14" s="330"/>
      <c r="I14" s="330"/>
      <c r="J14" s="1379"/>
      <c r="K14" s="357"/>
      <c r="L14" s="354"/>
    </row>
    <row r="15" spans="1:250" s="218" customFormat="1" ht="20.149999999999999" customHeight="1" x14ac:dyDescent="0.35">
      <c r="A15" s="1378" t="s">
        <v>919</v>
      </c>
      <c r="B15" s="330" t="s">
        <v>35</v>
      </c>
      <c r="C15" s="330"/>
      <c r="D15" s="330"/>
      <c r="E15" s="330"/>
      <c r="F15" s="330"/>
      <c r="G15" s="330"/>
      <c r="H15" s="330"/>
      <c r="I15" s="330"/>
      <c r="J15" s="1379"/>
      <c r="K15" s="357"/>
      <c r="L15" s="354"/>
    </row>
    <row r="16" spans="1:250" s="218" customFormat="1" ht="20.149999999999999" customHeight="1" x14ac:dyDescent="0.35">
      <c r="A16" s="1378" t="s">
        <v>35</v>
      </c>
      <c r="B16" s="330" t="s">
        <v>36</v>
      </c>
      <c r="C16" s="1014">
        <f>K16</f>
        <v>0</v>
      </c>
      <c r="D16" s="1015">
        <v>0</v>
      </c>
      <c r="E16" s="1015">
        <v>0</v>
      </c>
      <c r="F16" s="1015" t="e">
        <f>SUM(E16/D16)*100</f>
        <v>#DIV/0!</v>
      </c>
      <c r="G16" s="1015" t="e">
        <f>SUM(F16*C16)</f>
        <v>#DIV/0!</v>
      </c>
      <c r="H16" s="1016">
        <v>0</v>
      </c>
      <c r="I16" s="1015" t="e">
        <f>SUM(H16/D16)*100</f>
        <v>#DIV/0!</v>
      </c>
      <c r="J16" s="1380" t="e">
        <f>SUM(I16*C16)</f>
        <v>#DIV/0!</v>
      </c>
      <c r="K16" s="357"/>
      <c r="L16" s="1135"/>
    </row>
    <row r="17" spans="1:18" s="218" customFormat="1" ht="20.149999999999999" customHeight="1" x14ac:dyDescent="0.35">
      <c r="A17" s="1378" t="s">
        <v>36</v>
      </c>
      <c r="B17" s="330" t="s">
        <v>37</v>
      </c>
      <c r="C17" s="337"/>
      <c r="D17" s="1015">
        <v>0</v>
      </c>
      <c r="E17" s="1015">
        <v>0</v>
      </c>
      <c r="F17" s="1015" t="e">
        <f>SUM(E17/D17)*100</f>
        <v>#DIV/0!</v>
      </c>
      <c r="G17" s="1015" t="e">
        <f>SUM(F17*C17)</f>
        <v>#DIV/0!</v>
      </c>
      <c r="H17" s="1016">
        <v>0</v>
      </c>
      <c r="I17" s="1015" t="e">
        <f>SUM(H17/D17)*100</f>
        <v>#DIV/0!</v>
      </c>
      <c r="J17" s="1380" t="e">
        <f>SUM(I17*C17)</f>
        <v>#DIV/0!</v>
      </c>
      <c r="K17" s="357"/>
      <c r="L17" s="1135"/>
    </row>
    <row r="18" spans="1:18" s="218" customFormat="1" ht="20.149999999999999" customHeight="1" x14ac:dyDescent="0.35">
      <c r="A18" s="1378" t="s">
        <v>37</v>
      </c>
      <c r="B18" s="330" t="s">
        <v>212</v>
      </c>
      <c r="C18" s="337"/>
      <c r="D18" s="1017"/>
      <c r="E18" s="1017"/>
      <c r="F18" s="1017"/>
      <c r="G18" s="1017"/>
      <c r="H18" s="1018"/>
      <c r="I18" s="1017"/>
      <c r="J18" s="1381"/>
      <c r="K18" s="357"/>
      <c r="L18" s="1135"/>
    </row>
    <row r="19" spans="1:18" s="218" customFormat="1" ht="20.149999999999999" customHeight="1" x14ac:dyDescent="0.35">
      <c r="A19" s="1378" t="s">
        <v>212</v>
      </c>
      <c r="B19" s="330" t="s">
        <v>39</v>
      </c>
      <c r="C19" s="337"/>
      <c r="D19" s="1019"/>
      <c r="E19" s="1019"/>
      <c r="F19" s="1019"/>
      <c r="G19" s="1019"/>
      <c r="H19" s="337"/>
      <c r="I19" s="1019"/>
      <c r="J19" s="1382"/>
      <c r="K19" s="357"/>
      <c r="L19" s="1135"/>
    </row>
    <row r="20" spans="1:18" s="218" customFormat="1" ht="20.149999999999999" customHeight="1" x14ac:dyDescent="0.35">
      <c r="A20" s="1378" t="s">
        <v>39</v>
      </c>
      <c r="B20" s="330" t="s">
        <v>215</v>
      </c>
      <c r="C20" s="337"/>
      <c r="D20" s="1019"/>
      <c r="E20" s="1019"/>
      <c r="F20" s="1019"/>
      <c r="G20" s="1019"/>
      <c r="H20" s="337"/>
      <c r="I20" s="1019"/>
      <c r="J20" s="1382"/>
      <c r="K20" s="357"/>
      <c r="L20" s="1136"/>
    </row>
    <row r="21" spans="1:18" s="218" customFormat="1" ht="20.149999999999999" customHeight="1" x14ac:dyDescent="0.35">
      <c r="A21" s="1376" t="s">
        <v>920</v>
      </c>
      <c r="B21" s="358"/>
      <c r="C21" s="337"/>
      <c r="D21" s="330"/>
      <c r="E21" s="330"/>
      <c r="F21" s="1019"/>
      <c r="G21" s="1019"/>
      <c r="H21" s="330"/>
      <c r="I21" s="1019"/>
      <c r="J21" s="1382"/>
      <c r="K21" s="1140"/>
      <c r="L21" s="1020"/>
      <c r="M21" s="1021"/>
      <c r="N21" s="1021"/>
    </row>
    <row r="22" spans="1:18" ht="20.149999999999999" customHeight="1" x14ac:dyDescent="0.25">
      <c r="A22" s="1383"/>
      <c r="B22" s="1022"/>
      <c r="C22" s="1022"/>
      <c r="D22" s="1022"/>
      <c r="E22" s="1022"/>
      <c r="F22" s="1022"/>
      <c r="G22" s="1022"/>
      <c r="H22" s="1022"/>
      <c r="I22" s="1022"/>
      <c r="J22" s="1384"/>
      <c r="K22" s="1023"/>
      <c r="L22" s="1024"/>
      <c r="M22" s="1032"/>
      <c r="N22" s="1032"/>
    </row>
    <row r="23" spans="1:18" ht="20.149999999999999" customHeight="1" x14ac:dyDescent="0.25">
      <c r="A23" s="1385" t="s">
        <v>921</v>
      </c>
      <c r="B23" s="1025"/>
      <c r="C23" s="1025"/>
      <c r="D23" s="1026"/>
      <c r="E23" s="1025" t="s">
        <v>87</v>
      </c>
      <c r="F23" s="1025"/>
      <c r="G23" s="1025"/>
      <c r="H23" s="1027" t="s">
        <v>922</v>
      </c>
      <c r="I23" s="1026"/>
      <c r="J23" s="1386" t="s">
        <v>87</v>
      </c>
      <c r="M23" s="1032"/>
      <c r="N23" s="1032"/>
    </row>
    <row r="24" spans="1:18" ht="20.149999999999999" customHeight="1" x14ac:dyDescent="0.25">
      <c r="A24" s="3206"/>
      <c r="B24" s="3207"/>
      <c r="C24" s="1028"/>
      <c r="D24" s="1029"/>
      <c r="E24" s="1030"/>
      <c r="F24" s="3207"/>
      <c r="G24" s="3207"/>
      <c r="H24" s="1028"/>
      <c r="I24" s="1029"/>
      <c r="J24" s="1387"/>
      <c r="L24" s="1023"/>
      <c r="M24" s="1032"/>
      <c r="N24" s="1033"/>
    </row>
    <row r="25" spans="1:18" ht="20.149999999999999" customHeight="1" x14ac:dyDescent="0.25">
      <c r="A25" s="3194" t="s">
        <v>923</v>
      </c>
      <c r="B25" s="3195"/>
      <c r="C25" s="3195"/>
      <c r="D25" s="3195"/>
      <c r="E25" s="3195"/>
      <c r="F25" s="3196" t="s">
        <v>923</v>
      </c>
      <c r="G25" s="3197"/>
      <c r="H25" s="3197"/>
      <c r="I25" s="3197"/>
      <c r="J25" s="3198"/>
      <c r="L25" s="1031"/>
      <c r="M25" s="1032"/>
      <c r="N25" s="1033"/>
    </row>
    <row r="26" spans="1:18" ht="20.149999999999999" customHeight="1" x14ac:dyDescent="0.25">
      <c r="A26" s="3208"/>
      <c r="B26" s="3197"/>
      <c r="C26" s="3197"/>
      <c r="D26" s="3197"/>
      <c r="E26" s="3197"/>
      <c r="F26" s="3197"/>
      <c r="G26" s="3197"/>
      <c r="H26" s="3197"/>
      <c r="I26" s="3197"/>
      <c r="J26" s="3198"/>
      <c r="L26" s="1031"/>
      <c r="M26" s="1032"/>
      <c r="N26" s="1033"/>
    </row>
    <row r="27" spans="1:18" s="1045" customFormat="1" ht="20.149999999999999" customHeight="1" x14ac:dyDescent="0.35">
      <c r="A27" s="3172" t="s">
        <v>925</v>
      </c>
      <c r="B27" s="3173"/>
      <c r="C27" s="3173" t="s">
        <v>926</v>
      </c>
      <c r="D27" s="3173"/>
      <c r="E27" s="1371" t="s">
        <v>927</v>
      </c>
      <c r="F27" s="1371" t="s">
        <v>125</v>
      </c>
      <c r="G27" s="1371" t="s">
        <v>126</v>
      </c>
      <c r="H27" s="1371" t="s">
        <v>127</v>
      </c>
      <c r="I27" s="1371" t="s">
        <v>128</v>
      </c>
      <c r="J27" s="1388" t="s">
        <v>204</v>
      </c>
    </row>
    <row r="28" spans="1:18" s="1045" customFormat="1" ht="20.149999999999999" customHeight="1" x14ac:dyDescent="0.35">
      <c r="A28" s="1389" t="s">
        <v>187</v>
      </c>
      <c r="B28" s="1371" t="s">
        <v>928</v>
      </c>
      <c r="C28" s="1371" t="s">
        <v>187</v>
      </c>
      <c r="D28" s="1371" t="s">
        <v>928</v>
      </c>
      <c r="E28" s="1371" t="s">
        <v>929</v>
      </c>
      <c r="F28" s="1371" t="s">
        <v>930</v>
      </c>
      <c r="G28" s="1371" t="s">
        <v>931</v>
      </c>
      <c r="H28" s="1371" t="s">
        <v>932</v>
      </c>
      <c r="I28" s="1371" t="s">
        <v>188</v>
      </c>
      <c r="J28" s="1388" t="s">
        <v>933</v>
      </c>
      <c r="P28" s="1044"/>
    </row>
    <row r="29" spans="1:18" s="1045" customFormat="1" ht="20.149999999999999" customHeight="1" x14ac:dyDescent="0.35">
      <c r="A29" s="1390"/>
      <c r="B29" s="1323"/>
      <c r="C29" s="1323" t="s">
        <v>87</v>
      </c>
      <c r="D29" s="1323" t="s">
        <v>87</v>
      </c>
      <c r="E29" s="1323" t="s">
        <v>934</v>
      </c>
      <c r="F29" s="1323" t="s">
        <v>934</v>
      </c>
      <c r="G29" s="1323" t="s">
        <v>935</v>
      </c>
      <c r="H29" s="1323" t="s">
        <v>87</v>
      </c>
      <c r="I29" s="1323" t="s">
        <v>87</v>
      </c>
      <c r="J29" s="1391" t="s">
        <v>936</v>
      </c>
      <c r="O29" s="3174"/>
      <c r="P29" s="3174"/>
      <c r="Q29" s="3174"/>
      <c r="R29" s="3174"/>
    </row>
    <row r="30" spans="1:18" s="1053" customFormat="1" ht="20.149999999999999" customHeight="1" x14ac:dyDescent="0.25">
      <c r="A30" s="1392" t="s">
        <v>35</v>
      </c>
      <c r="B30" s="1043" t="s">
        <v>36</v>
      </c>
      <c r="C30" s="1046">
        <f>L30</f>
        <v>0</v>
      </c>
      <c r="D30" s="1046">
        <f>N30</f>
        <v>0</v>
      </c>
      <c r="E30" s="1047">
        <v>3000</v>
      </c>
      <c r="F30" s="1048">
        <v>0</v>
      </c>
      <c r="G30" s="1048">
        <v>0</v>
      </c>
      <c r="H30" s="1046" t="e">
        <f>(G30/F30)*100</f>
        <v>#DIV/0!</v>
      </c>
      <c r="I30" s="1046">
        <f>SUM(D30)</f>
        <v>0</v>
      </c>
      <c r="J30" s="1393" t="e">
        <f>SUM(H30*I30)</f>
        <v>#DIV/0!</v>
      </c>
      <c r="K30" s="1049"/>
      <c r="L30" s="1058"/>
      <c r="M30" s="1056"/>
      <c r="N30" s="1058"/>
      <c r="O30" s="1052"/>
      <c r="P30" s="1051"/>
      <c r="Q30" s="1052"/>
      <c r="R30" s="1051"/>
    </row>
    <row r="31" spans="1:18" s="1053" customFormat="1" ht="20.149999999999999" customHeight="1" x14ac:dyDescent="0.25">
      <c r="A31" s="1392" t="s">
        <v>36</v>
      </c>
      <c r="B31" s="1043" t="s">
        <v>37</v>
      </c>
      <c r="C31" s="1050"/>
      <c r="D31" s="1050"/>
      <c r="E31" s="1047">
        <v>1500</v>
      </c>
      <c r="F31" s="1048">
        <v>482.8</v>
      </c>
      <c r="G31" s="1048">
        <v>482.8</v>
      </c>
      <c r="H31" s="1046">
        <f>G31/F31*100</f>
        <v>100</v>
      </c>
      <c r="I31" s="1046">
        <f>SUM(D31)</f>
        <v>0</v>
      </c>
      <c r="J31" s="1393">
        <f>SUM(H31*I31)</f>
        <v>0</v>
      </c>
      <c r="K31" s="1049"/>
      <c r="L31" s="1058"/>
      <c r="M31" s="1056"/>
      <c r="N31" s="1058"/>
      <c r="O31" s="1052"/>
      <c r="P31" s="1051"/>
      <c r="Q31" s="1052"/>
      <c r="R31" s="1051"/>
    </row>
    <row r="32" spans="1:18" s="1053" customFormat="1" ht="20.149999999999999" customHeight="1" x14ac:dyDescent="0.25">
      <c r="A32" s="1392" t="s">
        <v>37</v>
      </c>
      <c r="B32" s="1043" t="s">
        <v>212</v>
      </c>
      <c r="C32" s="1050"/>
      <c r="D32" s="1050"/>
      <c r="E32" s="1047">
        <v>500</v>
      </c>
      <c r="F32" s="1054"/>
      <c r="G32" s="1054"/>
      <c r="H32" s="1055"/>
      <c r="I32" s="1055"/>
      <c r="J32" s="1394"/>
      <c r="K32" s="1056"/>
      <c r="L32" s="1058"/>
      <c r="M32" s="1056"/>
      <c r="N32" s="1058"/>
      <c r="O32" s="1052"/>
      <c r="P32" s="1051"/>
      <c r="Q32" s="1052"/>
      <c r="R32" s="1051"/>
    </row>
    <row r="33" spans="1:22" s="1053" customFormat="1" ht="20.149999999999999" customHeight="1" x14ac:dyDescent="0.25">
      <c r="A33" s="1392" t="s">
        <v>212</v>
      </c>
      <c r="B33" s="1043" t="s">
        <v>39</v>
      </c>
      <c r="C33" s="1050"/>
      <c r="D33" s="1050"/>
      <c r="E33" s="1047">
        <v>200</v>
      </c>
      <c r="F33" s="1057"/>
      <c r="G33" s="1057"/>
      <c r="H33" s="1050"/>
      <c r="I33" s="1050"/>
      <c r="J33" s="1395"/>
      <c r="K33" s="1056"/>
      <c r="L33" s="1058"/>
      <c r="M33" s="1056"/>
      <c r="N33" s="1058"/>
      <c r="O33" s="1052"/>
      <c r="P33" s="1051"/>
      <c r="Q33" s="1052"/>
      <c r="R33" s="1051"/>
    </row>
    <row r="34" spans="1:22" s="1053" customFormat="1" ht="20.149999999999999" customHeight="1" x14ac:dyDescent="0.25">
      <c r="A34" s="1392"/>
      <c r="B34" s="1043"/>
      <c r="C34" s="1043"/>
      <c r="D34" s="1043"/>
      <c r="E34" s="1050"/>
      <c r="F34" s="1057"/>
      <c r="G34" s="1057"/>
      <c r="H34" s="1050"/>
      <c r="I34" s="1050"/>
      <c r="J34" s="1395"/>
      <c r="K34" s="1049"/>
      <c r="L34" s="1058"/>
      <c r="M34" s="1056"/>
      <c r="N34" s="1058"/>
      <c r="O34" s="1052"/>
      <c r="P34" s="1051"/>
      <c r="Q34" s="1052"/>
      <c r="R34" s="1051"/>
    </row>
    <row r="35" spans="1:22" s="1053" customFormat="1" ht="20.149999999999999" customHeight="1" x14ac:dyDescent="0.25">
      <c r="A35" s="3218" t="s">
        <v>937</v>
      </c>
      <c r="B35" s="3219"/>
      <c r="C35" s="1043"/>
      <c r="D35" s="1043"/>
      <c r="E35" s="1050"/>
      <c r="F35" s="1050"/>
      <c r="G35" s="1050"/>
      <c r="H35" s="1050"/>
      <c r="I35" s="1050"/>
      <c r="J35" s="1395"/>
      <c r="K35" s="1049"/>
      <c r="L35" s="1058"/>
      <c r="M35" s="1056"/>
      <c r="N35" s="1058"/>
      <c r="O35" s="1052"/>
      <c r="P35" s="1059"/>
      <c r="Q35" s="1058"/>
      <c r="R35" s="1051"/>
    </row>
    <row r="36" spans="1:22" s="50" customFormat="1" ht="20.149999999999999" customHeight="1" x14ac:dyDescent="0.25">
      <c r="A36" s="1396"/>
      <c r="B36" s="1060"/>
      <c r="C36" s="1060"/>
      <c r="D36" s="1060"/>
      <c r="E36" s="1061"/>
      <c r="F36" s="1061"/>
      <c r="G36" s="1061"/>
      <c r="H36" s="1061"/>
      <c r="I36" s="1060"/>
      <c r="J36" s="1397"/>
      <c r="K36" s="52"/>
      <c r="L36" s="1062"/>
      <c r="M36" s="1063"/>
      <c r="N36" s="1062"/>
      <c r="O36" s="1052"/>
      <c r="P36" s="1064"/>
      <c r="Q36" s="1065"/>
      <c r="R36" s="838"/>
    </row>
    <row r="37" spans="1:22" s="1053" customFormat="1" ht="20.149999999999999" customHeight="1" x14ac:dyDescent="0.25">
      <c r="A37" s="1398" t="s">
        <v>938</v>
      </c>
      <c r="B37" s="1325"/>
      <c r="C37" s="1325"/>
      <c r="D37" s="1325"/>
      <c r="E37" s="1326" t="s">
        <v>939</v>
      </c>
      <c r="F37" s="1327"/>
      <c r="G37" s="1328" t="s">
        <v>87</v>
      </c>
      <c r="H37" s="1326"/>
      <c r="I37" s="1328"/>
      <c r="J37" s="1399"/>
      <c r="K37" s="1049"/>
      <c r="M37" s="1049"/>
      <c r="O37" s="1052"/>
    </row>
    <row r="38" spans="1:22" ht="20.149999999999999" customHeight="1" x14ac:dyDescent="0.25">
      <c r="A38" s="3209" t="s">
        <v>88</v>
      </c>
      <c r="B38" s="3210"/>
      <c r="C38" s="3210"/>
      <c r="D38" s="3210"/>
      <c r="E38" s="3210"/>
      <c r="F38" s="3210"/>
      <c r="G38" s="3210"/>
      <c r="H38" s="3210"/>
      <c r="I38" s="3210"/>
      <c r="J38" s="3211"/>
    </row>
    <row r="39" spans="1:22" ht="15.75" customHeight="1" x14ac:dyDescent="0.25">
      <c r="A39" s="3212"/>
      <c r="B39" s="3213"/>
      <c r="C39" s="3213"/>
      <c r="D39" s="3213"/>
      <c r="E39" s="3213"/>
      <c r="F39" s="3213"/>
      <c r="G39" s="3213"/>
      <c r="H39" s="3213"/>
      <c r="I39" s="3213"/>
      <c r="J39" s="3214"/>
    </row>
    <row r="40" spans="1:22" ht="18.75" customHeight="1" x14ac:dyDescent="0.25">
      <c r="A40" s="3215"/>
      <c r="B40" s="3216"/>
      <c r="C40" s="3216"/>
      <c r="D40" s="3216"/>
      <c r="E40" s="3216"/>
      <c r="F40" s="3216"/>
      <c r="G40" s="3216"/>
      <c r="H40" s="3216"/>
      <c r="I40" s="3216"/>
      <c r="J40" s="3217"/>
    </row>
    <row r="41" spans="1:22" ht="18.75" customHeight="1" x14ac:dyDescent="0.25">
      <c r="A41" s="3215"/>
      <c r="B41" s="3216"/>
      <c r="C41" s="3216"/>
      <c r="D41" s="3216"/>
      <c r="E41" s="3216"/>
      <c r="F41" s="3216"/>
      <c r="G41" s="3216"/>
      <c r="H41" s="3216"/>
      <c r="I41" s="3216"/>
      <c r="J41" s="3217"/>
    </row>
    <row r="42" spans="1:22" s="1034" customFormat="1" ht="15" customHeight="1" x14ac:dyDescent="0.3">
      <c r="A42" s="3220"/>
      <c r="B42" s="3221"/>
      <c r="C42" s="3221"/>
      <c r="D42" s="3221"/>
      <c r="E42" s="3221"/>
      <c r="F42" s="3221"/>
      <c r="G42" s="3221"/>
      <c r="H42" s="3221"/>
      <c r="I42" s="3221"/>
      <c r="J42" s="3222"/>
    </row>
    <row r="43" spans="1:22" s="1034" customFormat="1" ht="8.25" customHeight="1" x14ac:dyDescent="0.3">
      <c r="A43" s="3223"/>
      <c r="B43" s="3224"/>
      <c r="C43" s="3224"/>
      <c r="D43" s="3224"/>
      <c r="E43" s="3224"/>
      <c r="F43" s="3224"/>
      <c r="G43" s="3224"/>
      <c r="H43" s="3224"/>
      <c r="I43" s="3224"/>
      <c r="J43" s="1400"/>
    </row>
    <row r="44" spans="1:22" s="1034" customFormat="1" ht="15.65" customHeight="1" x14ac:dyDescent="0.3">
      <c r="A44" s="3225" t="s">
        <v>89</v>
      </c>
      <c r="B44" s="1737"/>
      <c r="C44" s="1737"/>
      <c r="D44" s="1737"/>
      <c r="E44" s="1738" t="s">
        <v>90</v>
      </c>
      <c r="F44" s="1739"/>
      <c r="G44" s="1740"/>
      <c r="H44" s="1738" t="s">
        <v>91</v>
      </c>
      <c r="I44" s="1739"/>
      <c r="J44" s="1833"/>
      <c r="K44" s="188"/>
      <c r="L44" s="188"/>
    </row>
    <row r="45" spans="1:22" s="1034" customFormat="1" ht="30" customHeight="1" x14ac:dyDescent="0.3">
      <c r="A45" s="1401" t="s">
        <v>92</v>
      </c>
      <c r="B45" s="1747"/>
      <c r="C45" s="1747"/>
      <c r="D45" s="1748"/>
      <c r="E45" s="97" t="s">
        <v>92</v>
      </c>
      <c r="F45" s="1834"/>
      <c r="G45" s="1835"/>
      <c r="H45" s="97" t="s">
        <v>92</v>
      </c>
      <c r="I45" s="1834"/>
      <c r="J45" s="1836"/>
      <c r="K45" s="1035"/>
      <c r="L45" s="1035"/>
    </row>
    <row r="46" spans="1:22" s="1034" customFormat="1" ht="15" customHeight="1" x14ac:dyDescent="0.3">
      <c r="A46" s="1401" t="s">
        <v>93</v>
      </c>
      <c r="B46" s="1749"/>
      <c r="C46" s="1749"/>
      <c r="D46" s="1750"/>
      <c r="E46" s="97" t="s">
        <v>93</v>
      </c>
      <c r="F46" s="1834"/>
      <c r="G46" s="1835"/>
      <c r="H46" s="97" t="s">
        <v>93</v>
      </c>
      <c r="I46" s="1834"/>
      <c r="J46" s="1836"/>
      <c r="K46" s="188"/>
      <c r="L46" s="188"/>
    </row>
    <row r="47" spans="1:22" s="1037" customFormat="1" ht="15" customHeight="1" thickBot="1" x14ac:dyDescent="0.25">
      <c r="A47" s="1403" t="s">
        <v>292</v>
      </c>
      <c r="B47" s="3226"/>
      <c r="C47" s="3226"/>
      <c r="D47" s="3227"/>
      <c r="E47" s="1404" t="s">
        <v>292</v>
      </c>
      <c r="F47" s="1820"/>
      <c r="G47" s="1821"/>
      <c r="H47" s="1404" t="s">
        <v>292</v>
      </c>
      <c r="I47" s="3228"/>
      <c r="J47" s="3229"/>
      <c r="K47" s="1036"/>
      <c r="L47" s="1036"/>
    </row>
    <row r="48" spans="1:22" x14ac:dyDescent="0.25">
      <c r="A48" s="1038"/>
      <c r="E48" s="1039"/>
      <c r="F48" s="1040"/>
      <c r="G48" s="1039"/>
      <c r="R48" s="1041"/>
      <c r="S48" s="1041"/>
      <c r="T48" s="1041"/>
      <c r="U48" s="1041"/>
      <c r="V48" s="1042"/>
    </row>
    <row r="62" spans="2:2" x14ac:dyDescent="0.25">
      <c r="B62" s="100" t="s">
        <v>924</v>
      </c>
    </row>
  </sheetData>
  <mergeCells count="60">
    <mergeCell ref="B46:D46"/>
    <mergeCell ref="F46:G46"/>
    <mergeCell ref="I46:J46"/>
    <mergeCell ref="B47:D47"/>
    <mergeCell ref="F47:G47"/>
    <mergeCell ref="I47:J47"/>
    <mergeCell ref="B45:D45"/>
    <mergeCell ref="F45:G45"/>
    <mergeCell ref="I45:J45"/>
    <mergeCell ref="A26:E26"/>
    <mergeCell ref="F26:J26"/>
    <mergeCell ref="A38:J38"/>
    <mergeCell ref="A39:J39"/>
    <mergeCell ref="A40:J40"/>
    <mergeCell ref="A41:J41"/>
    <mergeCell ref="A35:B35"/>
    <mergeCell ref="A42:J42"/>
    <mergeCell ref="A43:I43"/>
    <mergeCell ref="A44:D44"/>
    <mergeCell ref="E44:G44"/>
    <mergeCell ref="H44:J44"/>
    <mergeCell ref="A25:E25"/>
    <mergeCell ref="F25:J25"/>
    <mergeCell ref="A9:J9"/>
    <mergeCell ref="A10:C10"/>
    <mergeCell ref="E10:G10"/>
    <mergeCell ref="H10:J10"/>
    <mergeCell ref="A11:B11"/>
    <mergeCell ref="F11:G11"/>
    <mergeCell ref="I11:J11"/>
    <mergeCell ref="F12:G12"/>
    <mergeCell ref="I12:J12"/>
    <mergeCell ref="A24:B24"/>
    <mergeCell ref="F24:G24"/>
    <mergeCell ref="I7:J7"/>
    <mergeCell ref="A8:B8"/>
    <mergeCell ref="C8:F8"/>
    <mergeCell ref="G8:H8"/>
    <mergeCell ref="I8:J8"/>
    <mergeCell ref="A1:B3"/>
    <mergeCell ref="C1:J1"/>
    <mergeCell ref="C2:F2"/>
    <mergeCell ref="G2:J2"/>
    <mergeCell ref="C3:J3"/>
    <mergeCell ref="A4:J4"/>
    <mergeCell ref="A27:B27"/>
    <mergeCell ref="C27:D27"/>
    <mergeCell ref="O29:P29"/>
    <mergeCell ref="Q29:R29"/>
    <mergeCell ref="A5:B5"/>
    <mergeCell ref="C5:F5"/>
    <mergeCell ref="G5:H5"/>
    <mergeCell ref="I5:J5"/>
    <mergeCell ref="A6:B6"/>
    <mergeCell ref="C6:F6"/>
    <mergeCell ref="G6:H6"/>
    <mergeCell ref="I6:J6"/>
    <mergeCell ref="A7:B7"/>
    <mergeCell ref="C7:F7"/>
    <mergeCell ref="G7:H7"/>
  </mergeCells>
  <printOptions horizontalCentered="1" verticalCentered="1"/>
  <pageMargins left="0.78740157480314965" right="0.19685039370078741" top="0" bottom="0.74803149606299213" header="0" footer="0.39370078740157483"/>
  <pageSetup paperSize="5" scale="90" orientation="portrait" r:id="rId1"/>
  <headerFooter>
    <oddFooter>&amp;L&amp;8Cra. 30 N° 25-90 Piso 16 - CP: 1113111            
Tel. 7470909 -  Info: Línea 195       
www.umv.gov.co     &amp;C&amp;10PRO-FM-026
&amp;R&amp;G</oddFooter>
  </headerFooter>
  <ignoredErrors>
    <ignoredError sqref="F16:F17 G16:J17 J30 H30" evalError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G52"/>
  <sheetViews>
    <sheetView showGridLines="0" view="pageBreakPreview" zoomScaleSheetLayoutView="100" workbookViewId="0">
      <selection activeCell="K26" sqref="K26"/>
    </sheetView>
  </sheetViews>
  <sheetFormatPr baseColWidth="10" defaultColWidth="9.1796875" defaultRowHeight="13" x14ac:dyDescent="0.3"/>
  <cols>
    <col min="1" max="1" width="8.453125" style="142" customWidth="1"/>
    <col min="2" max="2" width="7.453125" style="142" customWidth="1"/>
    <col min="3" max="3" width="11" style="142" customWidth="1"/>
    <col min="4" max="4" width="7.1796875" style="142" customWidth="1"/>
    <col min="5" max="5" width="10.26953125" style="146" customWidth="1"/>
    <col min="6" max="6" width="11.7265625" style="146" customWidth="1"/>
    <col min="7" max="8" width="13" style="142" customWidth="1"/>
    <col min="9" max="9" width="14" style="142" customWidth="1"/>
    <col min="10" max="10" width="4.7265625" style="142" hidden="1" customWidth="1"/>
    <col min="11" max="11" width="18.54296875" style="142" customWidth="1"/>
    <col min="12" max="12" width="12" style="142" bestFit="1" customWidth="1"/>
    <col min="13" max="13" width="7" style="142" bestFit="1" customWidth="1"/>
    <col min="14" max="14" width="3.26953125" style="142" customWidth="1"/>
    <col min="15" max="15" width="12" style="142" bestFit="1" customWidth="1"/>
    <col min="16" max="16" width="7" style="142" bestFit="1" customWidth="1"/>
    <col min="17" max="17" width="4" style="142" customWidth="1"/>
    <col min="18" max="18" width="12" style="142" bestFit="1" customWidth="1"/>
    <col min="19" max="19" width="6.7265625" style="142" bestFit="1" customWidth="1"/>
    <col min="20" max="20" width="3.1796875" style="142" customWidth="1"/>
    <col min="21" max="21" width="12" style="142" bestFit="1" customWidth="1"/>
    <col min="22" max="22" width="5.7265625" style="142" customWidth="1"/>
    <col min="23" max="23" width="4" style="142" customWidth="1"/>
    <col min="24" max="24" width="7" style="142" bestFit="1" customWidth="1"/>
    <col min="25" max="25" width="5.7265625" style="142" customWidth="1"/>
    <col min="26" max="258" width="9.1796875" style="142"/>
    <col min="259" max="259" width="8.453125" style="142" customWidth="1"/>
    <col min="260" max="260" width="7.453125" style="142" customWidth="1"/>
    <col min="261" max="261" width="11" style="142" customWidth="1"/>
    <col min="262" max="262" width="7.1796875" style="142" customWidth="1"/>
    <col min="263" max="263" width="10.26953125" style="142" customWidth="1"/>
    <col min="264" max="264" width="11.54296875" style="142" customWidth="1"/>
    <col min="265" max="265" width="9.453125" style="142" customWidth="1"/>
    <col min="266" max="266" width="11.54296875" style="142" customWidth="1"/>
    <col min="267" max="267" width="14.54296875" style="142" customWidth="1"/>
    <col min="268" max="268" width="4.7265625" style="142" customWidth="1"/>
    <col min="269" max="269" width="5.7265625" style="142" customWidth="1"/>
    <col min="270" max="270" width="6.453125" style="142" customWidth="1"/>
    <col min="271" max="281" width="5.7265625" style="142" customWidth="1"/>
    <col min="282" max="514" width="9.1796875" style="142"/>
    <col min="515" max="515" width="8.453125" style="142" customWidth="1"/>
    <col min="516" max="516" width="7.453125" style="142" customWidth="1"/>
    <col min="517" max="517" width="11" style="142" customWidth="1"/>
    <col min="518" max="518" width="7.1796875" style="142" customWidth="1"/>
    <col min="519" max="519" width="10.26953125" style="142" customWidth="1"/>
    <col min="520" max="520" width="11.54296875" style="142" customWidth="1"/>
    <col min="521" max="521" width="9.453125" style="142" customWidth="1"/>
    <col min="522" max="522" width="11.54296875" style="142" customWidth="1"/>
    <col min="523" max="523" width="14.54296875" style="142" customWidth="1"/>
    <col min="524" max="524" width="4.7265625" style="142" customWidth="1"/>
    <col min="525" max="525" width="5.7265625" style="142" customWidth="1"/>
    <col min="526" max="526" width="6.453125" style="142" customWidth="1"/>
    <col min="527" max="537" width="5.7265625" style="142" customWidth="1"/>
    <col min="538" max="770" width="9.1796875" style="142"/>
    <col min="771" max="771" width="8.453125" style="142" customWidth="1"/>
    <col min="772" max="772" width="7.453125" style="142" customWidth="1"/>
    <col min="773" max="773" width="11" style="142" customWidth="1"/>
    <col min="774" max="774" width="7.1796875" style="142" customWidth="1"/>
    <col min="775" max="775" width="10.26953125" style="142" customWidth="1"/>
    <col min="776" max="776" width="11.54296875" style="142" customWidth="1"/>
    <col min="777" max="777" width="9.453125" style="142" customWidth="1"/>
    <col min="778" max="778" width="11.54296875" style="142" customWidth="1"/>
    <col min="779" max="779" width="14.54296875" style="142" customWidth="1"/>
    <col min="780" max="780" width="4.7265625" style="142" customWidth="1"/>
    <col min="781" max="781" width="5.7265625" style="142" customWidth="1"/>
    <col min="782" max="782" width="6.453125" style="142" customWidth="1"/>
    <col min="783" max="793" width="5.7265625" style="142" customWidth="1"/>
    <col min="794" max="1026" width="9.1796875" style="142"/>
    <col min="1027" max="1027" width="8.453125" style="142" customWidth="1"/>
    <col min="1028" max="1028" width="7.453125" style="142" customWidth="1"/>
    <col min="1029" max="1029" width="11" style="142" customWidth="1"/>
    <col min="1030" max="1030" width="7.1796875" style="142" customWidth="1"/>
    <col min="1031" max="1031" width="10.26953125" style="142" customWidth="1"/>
    <col min="1032" max="1032" width="11.54296875" style="142" customWidth="1"/>
    <col min="1033" max="1033" width="9.453125" style="142" customWidth="1"/>
    <col min="1034" max="1034" width="11.54296875" style="142" customWidth="1"/>
    <col min="1035" max="1035" width="14.54296875" style="142" customWidth="1"/>
    <col min="1036" max="1036" width="4.7265625" style="142" customWidth="1"/>
    <col min="1037" max="1037" width="5.7265625" style="142" customWidth="1"/>
    <col min="1038" max="1038" width="6.453125" style="142" customWidth="1"/>
    <col min="1039" max="1049" width="5.7265625" style="142" customWidth="1"/>
    <col min="1050" max="1282" width="9.1796875" style="142"/>
    <col min="1283" max="1283" width="8.453125" style="142" customWidth="1"/>
    <col min="1284" max="1284" width="7.453125" style="142" customWidth="1"/>
    <col min="1285" max="1285" width="11" style="142" customWidth="1"/>
    <col min="1286" max="1286" width="7.1796875" style="142" customWidth="1"/>
    <col min="1287" max="1287" width="10.26953125" style="142" customWidth="1"/>
    <col min="1288" max="1288" width="11.54296875" style="142" customWidth="1"/>
    <col min="1289" max="1289" width="9.453125" style="142" customWidth="1"/>
    <col min="1290" max="1290" width="11.54296875" style="142" customWidth="1"/>
    <col min="1291" max="1291" width="14.54296875" style="142" customWidth="1"/>
    <col min="1292" max="1292" width="4.7265625" style="142" customWidth="1"/>
    <col min="1293" max="1293" width="5.7265625" style="142" customWidth="1"/>
    <col min="1294" max="1294" width="6.453125" style="142" customWidth="1"/>
    <col min="1295" max="1305" width="5.7265625" style="142" customWidth="1"/>
    <col min="1306" max="1538" width="9.1796875" style="142"/>
    <col min="1539" max="1539" width="8.453125" style="142" customWidth="1"/>
    <col min="1540" max="1540" width="7.453125" style="142" customWidth="1"/>
    <col min="1541" max="1541" width="11" style="142" customWidth="1"/>
    <col min="1542" max="1542" width="7.1796875" style="142" customWidth="1"/>
    <col min="1543" max="1543" width="10.26953125" style="142" customWidth="1"/>
    <col min="1544" max="1544" width="11.54296875" style="142" customWidth="1"/>
    <col min="1545" max="1545" width="9.453125" style="142" customWidth="1"/>
    <col min="1546" max="1546" width="11.54296875" style="142" customWidth="1"/>
    <col min="1547" max="1547" width="14.54296875" style="142" customWidth="1"/>
    <col min="1548" max="1548" width="4.7265625" style="142" customWidth="1"/>
    <col min="1549" max="1549" width="5.7265625" style="142" customWidth="1"/>
    <col min="1550" max="1550" width="6.453125" style="142" customWidth="1"/>
    <col min="1551" max="1561" width="5.7265625" style="142" customWidth="1"/>
    <col min="1562" max="1794" width="9.1796875" style="142"/>
    <col min="1795" max="1795" width="8.453125" style="142" customWidth="1"/>
    <col min="1796" max="1796" width="7.453125" style="142" customWidth="1"/>
    <col min="1797" max="1797" width="11" style="142" customWidth="1"/>
    <col min="1798" max="1798" width="7.1796875" style="142" customWidth="1"/>
    <col min="1799" max="1799" width="10.26953125" style="142" customWidth="1"/>
    <col min="1800" max="1800" width="11.54296875" style="142" customWidth="1"/>
    <col min="1801" max="1801" width="9.453125" style="142" customWidth="1"/>
    <col min="1802" max="1802" width="11.54296875" style="142" customWidth="1"/>
    <col min="1803" max="1803" width="14.54296875" style="142" customWidth="1"/>
    <col min="1804" max="1804" width="4.7265625" style="142" customWidth="1"/>
    <col min="1805" max="1805" width="5.7265625" style="142" customWidth="1"/>
    <col min="1806" max="1806" width="6.453125" style="142" customWidth="1"/>
    <col min="1807" max="1817" width="5.7265625" style="142" customWidth="1"/>
    <col min="1818" max="2050" width="9.1796875" style="142"/>
    <col min="2051" max="2051" width="8.453125" style="142" customWidth="1"/>
    <col min="2052" max="2052" width="7.453125" style="142" customWidth="1"/>
    <col min="2053" max="2053" width="11" style="142" customWidth="1"/>
    <col min="2054" max="2054" width="7.1796875" style="142" customWidth="1"/>
    <col min="2055" max="2055" width="10.26953125" style="142" customWidth="1"/>
    <col min="2056" max="2056" width="11.54296875" style="142" customWidth="1"/>
    <col min="2057" max="2057" width="9.453125" style="142" customWidth="1"/>
    <col min="2058" max="2058" width="11.54296875" style="142" customWidth="1"/>
    <col min="2059" max="2059" width="14.54296875" style="142" customWidth="1"/>
    <col min="2060" max="2060" width="4.7265625" style="142" customWidth="1"/>
    <col min="2061" max="2061" width="5.7265625" style="142" customWidth="1"/>
    <col min="2062" max="2062" width="6.453125" style="142" customWidth="1"/>
    <col min="2063" max="2073" width="5.7265625" style="142" customWidth="1"/>
    <col min="2074" max="2306" width="9.1796875" style="142"/>
    <col min="2307" max="2307" width="8.453125" style="142" customWidth="1"/>
    <col min="2308" max="2308" width="7.453125" style="142" customWidth="1"/>
    <col min="2309" max="2309" width="11" style="142" customWidth="1"/>
    <col min="2310" max="2310" width="7.1796875" style="142" customWidth="1"/>
    <col min="2311" max="2311" width="10.26953125" style="142" customWidth="1"/>
    <col min="2312" max="2312" width="11.54296875" style="142" customWidth="1"/>
    <col min="2313" max="2313" width="9.453125" style="142" customWidth="1"/>
    <col min="2314" max="2314" width="11.54296875" style="142" customWidth="1"/>
    <col min="2315" max="2315" width="14.54296875" style="142" customWidth="1"/>
    <col min="2316" max="2316" width="4.7265625" style="142" customWidth="1"/>
    <col min="2317" max="2317" width="5.7265625" style="142" customWidth="1"/>
    <col min="2318" max="2318" width="6.453125" style="142" customWidth="1"/>
    <col min="2319" max="2329" width="5.7265625" style="142" customWidth="1"/>
    <col min="2330" max="2562" width="9.1796875" style="142"/>
    <col min="2563" max="2563" width="8.453125" style="142" customWidth="1"/>
    <col min="2564" max="2564" width="7.453125" style="142" customWidth="1"/>
    <col min="2565" max="2565" width="11" style="142" customWidth="1"/>
    <col min="2566" max="2566" width="7.1796875" style="142" customWidth="1"/>
    <col min="2567" max="2567" width="10.26953125" style="142" customWidth="1"/>
    <col min="2568" max="2568" width="11.54296875" style="142" customWidth="1"/>
    <col min="2569" max="2569" width="9.453125" style="142" customWidth="1"/>
    <col min="2570" max="2570" width="11.54296875" style="142" customWidth="1"/>
    <col min="2571" max="2571" width="14.54296875" style="142" customWidth="1"/>
    <col min="2572" max="2572" width="4.7265625" style="142" customWidth="1"/>
    <col min="2573" max="2573" width="5.7265625" style="142" customWidth="1"/>
    <col min="2574" max="2574" width="6.453125" style="142" customWidth="1"/>
    <col min="2575" max="2585" width="5.7265625" style="142" customWidth="1"/>
    <col min="2586" max="2818" width="9.1796875" style="142"/>
    <col min="2819" max="2819" width="8.453125" style="142" customWidth="1"/>
    <col min="2820" max="2820" width="7.453125" style="142" customWidth="1"/>
    <col min="2821" max="2821" width="11" style="142" customWidth="1"/>
    <col min="2822" max="2822" width="7.1796875" style="142" customWidth="1"/>
    <col min="2823" max="2823" width="10.26953125" style="142" customWidth="1"/>
    <col min="2824" max="2824" width="11.54296875" style="142" customWidth="1"/>
    <col min="2825" max="2825" width="9.453125" style="142" customWidth="1"/>
    <col min="2826" max="2826" width="11.54296875" style="142" customWidth="1"/>
    <col min="2827" max="2827" width="14.54296875" style="142" customWidth="1"/>
    <col min="2828" max="2828" width="4.7265625" style="142" customWidth="1"/>
    <col min="2829" max="2829" width="5.7265625" style="142" customWidth="1"/>
    <col min="2830" max="2830" width="6.453125" style="142" customWidth="1"/>
    <col min="2831" max="2841" width="5.7265625" style="142" customWidth="1"/>
    <col min="2842" max="3074" width="9.1796875" style="142"/>
    <col min="3075" max="3075" width="8.453125" style="142" customWidth="1"/>
    <col min="3076" max="3076" width="7.453125" style="142" customWidth="1"/>
    <col min="3077" max="3077" width="11" style="142" customWidth="1"/>
    <col min="3078" max="3078" width="7.1796875" style="142" customWidth="1"/>
    <col min="3079" max="3079" width="10.26953125" style="142" customWidth="1"/>
    <col min="3080" max="3080" width="11.54296875" style="142" customWidth="1"/>
    <col min="3081" max="3081" width="9.453125" style="142" customWidth="1"/>
    <col min="3082" max="3082" width="11.54296875" style="142" customWidth="1"/>
    <col min="3083" max="3083" width="14.54296875" style="142" customWidth="1"/>
    <col min="3084" max="3084" width="4.7265625" style="142" customWidth="1"/>
    <col min="3085" max="3085" width="5.7265625" style="142" customWidth="1"/>
    <col min="3086" max="3086" width="6.453125" style="142" customWidth="1"/>
    <col min="3087" max="3097" width="5.7265625" style="142" customWidth="1"/>
    <col min="3098" max="3330" width="9.1796875" style="142"/>
    <col min="3331" max="3331" width="8.453125" style="142" customWidth="1"/>
    <col min="3332" max="3332" width="7.453125" style="142" customWidth="1"/>
    <col min="3333" max="3333" width="11" style="142" customWidth="1"/>
    <col min="3334" max="3334" width="7.1796875" style="142" customWidth="1"/>
    <col min="3335" max="3335" width="10.26953125" style="142" customWidth="1"/>
    <col min="3336" max="3336" width="11.54296875" style="142" customWidth="1"/>
    <col min="3337" max="3337" width="9.453125" style="142" customWidth="1"/>
    <col min="3338" max="3338" width="11.54296875" style="142" customWidth="1"/>
    <col min="3339" max="3339" width="14.54296875" style="142" customWidth="1"/>
    <col min="3340" max="3340" width="4.7265625" style="142" customWidth="1"/>
    <col min="3341" max="3341" width="5.7265625" style="142" customWidth="1"/>
    <col min="3342" max="3342" width="6.453125" style="142" customWidth="1"/>
    <col min="3343" max="3353" width="5.7265625" style="142" customWidth="1"/>
    <col min="3354" max="3586" width="9.1796875" style="142"/>
    <col min="3587" max="3587" width="8.453125" style="142" customWidth="1"/>
    <col min="3588" max="3588" width="7.453125" style="142" customWidth="1"/>
    <col min="3589" max="3589" width="11" style="142" customWidth="1"/>
    <col min="3590" max="3590" width="7.1796875" style="142" customWidth="1"/>
    <col min="3591" max="3591" width="10.26953125" style="142" customWidth="1"/>
    <col min="3592" max="3592" width="11.54296875" style="142" customWidth="1"/>
    <col min="3593" max="3593" width="9.453125" style="142" customWidth="1"/>
    <col min="3594" max="3594" width="11.54296875" style="142" customWidth="1"/>
    <col min="3595" max="3595" width="14.54296875" style="142" customWidth="1"/>
    <col min="3596" max="3596" width="4.7265625" style="142" customWidth="1"/>
    <col min="3597" max="3597" width="5.7265625" style="142" customWidth="1"/>
    <col min="3598" max="3598" width="6.453125" style="142" customWidth="1"/>
    <col min="3599" max="3609" width="5.7265625" style="142" customWidth="1"/>
    <col min="3610" max="3842" width="9.1796875" style="142"/>
    <col min="3843" max="3843" width="8.453125" style="142" customWidth="1"/>
    <col min="3844" max="3844" width="7.453125" style="142" customWidth="1"/>
    <col min="3845" max="3845" width="11" style="142" customWidth="1"/>
    <col min="3846" max="3846" width="7.1796875" style="142" customWidth="1"/>
    <col min="3847" max="3847" width="10.26953125" style="142" customWidth="1"/>
    <col min="3848" max="3848" width="11.54296875" style="142" customWidth="1"/>
    <col min="3849" max="3849" width="9.453125" style="142" customWidth="1"/>
    <col min="3850" max="3850" width="11.54296875" style="142" customWidth="1"/>
    <col min="3851" max="3851" width="14.54296875" style="142" customWidth="1"/>
    <col min="3852" max="3852" width="4.7265625" style="142" customWidth="1"/>
    <col min="3853" max="3853" width="5.7265625" style="142" customWidth="1"/>
    <col min="3854" max="3854" width="6.453125" style="142" customWidth="1"/>
    <col min="3855" max="3865" width="5.7265625" style="142" customWidth="1"/>
    <col min="3866" max="4098" width="9.1796875" style="142"/>
    <col min="4099" max="4099" width="8.453125" style="142" customWidth="1"/>
    <col min="4100" max="4100" width="7.453125" style="142" customWidth="1"/>
    <col min="4101" max="4101" width="11" style="142" customWidth="1"/>
    <col min="4102" max="4102" width="7.1796875" style="142" customWidth="1"/>
    <col min="4103" max="4103" width="10.26953125" style="142" customWidth="1"/>
    <col min="4104" max="4104" width="11.54296875" style="142" customWidth="1"/>
    <col min="4105" max="4105" width="9.453125" style="142" customWidth="1"/>
    <col min="4106" max="4106" width="11.54296875" style="142" customWidth="1"/>
    <col min="4107" max="4107" width="14.54296875" style="142" customWidth="1"/>
    <col min="4108" max="4108" width="4.7265625" style="142" customWidth="1"/>
    <col min="4109" max="4109" width="5.7265625" style="142" customWidth="1"/>
    <col min="4110" max="4110" width="6.453125" style="142" customWidth="1"/>
    <col min="4111" max="4121" width="5.7265625" style="142" customWidth="1"/>
    <col min="4122" max="4354" width="9.1796875" style="142"/>
    <col min="4355" max="4355" width="8.453125" style="142" customWidth="1"/>
    <col min="4356" max="4356" width="7.453125" style="142" customWidth="1"/>
    <col min="4357" max="4357" width="11" style="142" customWidth="1"/>
    <col min="4358" max="4358" width="7.1796875" style="142" customWidth="1"/>
    <col min="4359" max="4359" width="10.26953125" style="142" customWidth="1"/>
    <col min="4360" max="4360" width="11.54296875" style="142" customWidth="1"/>
    <col min="4361" max="4361" width="9.453125" style="142" customWidth="1"/>
    <col min="4362" max="4362" width="11.54296875" style="142" customWidth="1"/>
    <col min="4363" max="4363" width="14.54296875" style="142" customWidth="1"/>
    <col min="4364" max="4364" width="4.7265625" style="142" customWidth="1"/>
    <col min="4365" max="4365" width="5.7265625" style="142" customWidth="1"/>
    <col min="4366" max="4366" width="6.453125" style="142" customWidth="1"/>
    <col min="4367" max="4377" width="5.7265625" style="142" customWidth="1"/>
    <col min="4378" max="4610" width="9.1796875" style="142"/>
    <col min="4611" max="4611" width="8.453125" style="142" customWidth="1"/>
    <col min="4612" max="4612" width="7.453125" style="142" customWidth="1"/>
    <col min="4613" max="4613" width="11" style="142" customWidth="1"/>
    <col min="4614" max="4614" width="7.1796875" style="142" customWidth="1"/>
    <col min="4615" max="4615" width="10.26953125" style="142" customWidth="1"/>
    <col min="4616" max="4616" width="11.54296875" style="142" customWidth="1"/>
    <col min="4617" max="4617" width="9.453125" style="142" customWidth="1"/>
    <col min="4618" max="4618" width="11.54296875" style="142" customWidth="1"/>
    <col min="4619" max="4619" width="14.54296875" style="142" customWidth="1"/>
    <col min="4620" max="4620" width="4.7265625" style="142" customWidth="1"/>
    <col min="4621" max="4621" width="5.7265625" style="142" customWidth="1"/>
    <col min="4622" max="4622" width="6.453125" style="142" customWidth="1"/>
    <col min="4623" max="4633" width="5.7265625" style="142" customWidth="1"/>
    <col min="4634" max="4866" width="9.1796875" style="142"/>
    <col min="4867" max="4867" width="8.453125" style="142" customWidth="1"/>
    <col min="4868" max="4868" width="7.453125" style="142" customWidth="1"/>
    <col min="4869" max="4869" width="11" style="142" customWidth="1"/>
    <col min="4870" max="4870" width="7.1796875" style="142" customWidth="1"/>
    <col min="4871" max="4871" width="10.26953125" style="142" customWidth="1"/>
    <col min="4872" max="4872" width="11.54296875" style="142" customWidth="1"/>
    <col min="4873" max="4873" width="9.453125" style="142" customWidth="1"/>
    <col min="4874" max="4874" width="11.54296875" style="142" customWidth="1"/>
    <col min="4875" max="4875" width="14.54296875" style="142" customWidth="1"/>
    <col min="4876" max="4876" width="4.7265625" style="142" customWidth="1"/>
    <col min="4877" max="4877" width="5.7265625" style="142" customWidth="1"/>
    <col min="4878" max="4878" width="6.453125" style="142" customWidth="1"/>
    <col min="4879" max="4889" width="5.7265625" style="142" customWidth="1"/>
    <col min="4890" max="5122" width="9.1796875" style="142"/>
    <col min="5123" max="5123" width="8.453125" style="142" customWidth="1"/>
    <col min="5124" max="5124" width="7.453125" style="142" customWidth="1"/>
    <col min="5125" max="5125" width="11" style="142" customWidth="1"/>
    <col min="5126" max="5126" width="7.1796875" style="142" customWidth="1"/>
    <col min="5127" max="5127" width="10.26953125" style="142" customWidth="1"/>
    <col min="5128" max="5128" width="11.54296875" style="142" customWidth="1"/>
    <col min="5129" max="5129" width="9.453125" style="142" customWidth="1"/>
    <col min="5130" max="5130" width="11.54296875" style="142" customWidth="1"/>
    <col min="5131" max="5131" width="14.54296875" style="142" customWidth="1"/>
    <col min="5132" max="5132" width="4.7265625" style="142" customWidth="1"/>
    <col min="5133" max="5133" width="5.7265625" style="142" customWidth="1"/>
    <col min="5134" max="5134" width="6.453125" style="142" customWidth="1"/>
    <col min="5135" max="5145" width="5.7265625" style="142" customWidth="1"/>
    <col min="5146" max="5378" width="9.1796875" style="142"/>
    <col min="5379" max="5379" width="8.453125" style="142" customWidth="1"/>
    <col min="5380" max="5380" width="7.453125" style="142" customWidth="1"/>
    <col min="5381" max="5381" width="11" style="142" customWidth="1"/>
    <col min="5382" max="5382" width="7.1796875" style="142" customWidth="1"/>
    <col min="5383" max="5383" width="10.26953125" style="142" customWidth="1"/>
    <col min="5384" max="5384" width="11.54296875" style="142" customWidth="1"/>
    <col min="5385" max="5385" width="9.453125" style="142" customWidth="1"/>
    <col min="5386" max="5386" width="11.54296875" style="142" customWidth="1"/>
    <col min="5387" max="5387" width="14.54296875" style="142" customWidth="1"/>
    <col min="5388" max="5388" width="4.7265625" style="142" customWidth="1"/>
    <col min="5389" max="5389" width="5.7265625" style="142" customWidth="1"/>
    <col min="5390" max="5390" width="6.453125" style="142" customWidth="1"/>
    <col min="5391" max="5401" width="5.7265625" style="142" customWidth="1"/>
    <col min="5402" max="5634" width="9.1796875" style="142"/>
    <col min="5635" max="5635" width="8.453125" style="142" customWidth="1"/>
    <col min="5636" max="5636" width="7.453125" style="142" customWidth="1"/>
    <col min="5637" max="5637" width="11" style="142" customWidth="1"/>
    <col min="5638" max="5638" width="7.1796875" style="142" customWidth="1"/>
    <col min="5639" max="5639" width="10.26953125" style="142" customWidth="1"/>
    <col min="5640" max="5640" width="11.54296875" style="142" customWidth="1"/>
    <col min="5641" max="5641" width="9.453125" style="142" customWidth="1"/>
    <col min="5642" max="5642" width="11.54296875" style="142" customWidth="1"/>
    <col min="5643" max="5643" width="14.54296875" style="142" customWidth="1"/>
    <col min="5644" max="5644" width="4.7265625" style="142" customWidth="1"/>
    <col min="5645" max="5645" width="5.7265625" style="142" customWidth="1"/>
    <col min="5646" max="5646" width="6.453125" style="142" customWidth="1"/>
    <col min="5647" max="5657" width="5.7265625" style="142" customWidth="1"/>
    <col min="5658" max="5890" width="9.1796875" style="142"/>
    <col min="5891" max="5891" width="8.453125" style="142" customWidth="1"/>
    <col min="5892" max="5892" width="7.453125" style="142" customWidth="1"/>
    <col min="5893" max="5893" width="11" style="142" customWidth="1"/>
    <col min="5894" max="5894" width="7.1796875" style="142" customWidth="1"/>
    <col min="5895" max="5895" width="10.26953125" style="142" customWidth="1"/>
    <col min="5896" max="5896" width="11.54296875" style="142" customWidth="1"/>
    <col min="5897" max="5897" width="9.453125" style="142" customWidth="1"/>
    <col min="5898" max="5898" width="11.54296875" style="142" customWidth="1"/>
    <col min="5899" max="5899" width="14.54296875" style="142" customWidth="1"/>
    <col min="5900" max="5900" width="4.7265625" style="142" customWidth="1"/>
    <col min="5901" max="5901" width="5.7265625" style="142" customWidth="1"/>
    <col min="5902" max="5902" width="6.453125" style="142" customWidth="1"/>
    <col min="5903" max="5913" width="5.7265625" style="142" customWidth="1"/>
    <col min="5914" max="6146" width="9.1796875" style="142"/>
    <col min="6147" max="6147" width="8.453125" style="142" customWidth="1"/>
    <col min="6148" max="6148" width="7.453125" style="142" customWidth="1"/>
    <col min="6149" max="6149" width="11" style="142" customWidth="1"/>
    <col min="6150" max="6150" width="7.1796875" style="142" customWidth="1"/>
    <col min="6151" max="6151" width="10.26953125" style="142" customWidth="1"/>
    <col min="6152" max="6152" width="11.54296875" style="142" customWidth="1"/>
    <col min="6153" max="6153" width="9.453125" style="142" customWidth="1"/>
    <col min="6154" max="6154" width="11.54296875" style="142" customWidth="1"/>
    <col min="6155" max="6155" width="14.54296875" style="142" customWidth="1"/>
    <col min="6156" max="6156" width="4.7265625" style="142" customWidth="1"/>
    <col min="6157" max="6157" width="5.7265625" style="142" customWidth="1"/>
    <col min="6158" max="6158" width="6.453125" style="142" customWidth="1"/>
    <col min="6159" max="6169" width="5.7265625" style="142" customWidth="1"/>
    <col min="6170" max="6402" width="9.1796875" style="142"/>
    <col min="6403" max="6403" width="8.453125" style="142" customWidth="1"/>
    <col min="6404" max="6404" width="7.453125" style="142" customWidth="1"/>
    <col min="6405" max="6405" width="11" style="142" customWidth="1"/>
    <col min="6406" max="6406" width="7.1796875" style="142" customWidth="1"/>
    <col min="6407" max="6407" width="10.26953125" style="142" customWidth="1"/>
    <col min="6408" max="6408" width="11.54296875" style="142" customWidth="1"/>
    <col min="6409" max="6409" width="9.453125" style="142" customWidth="1"/>
    <col min="6410" max="6410" width="11.54296875" style="142" customWidth="1"/>
    <col min="6411" max="6411" width="14.54296875" style="142" customWidth="1"/>
    <col min="6412" max="6412" width="4.7265625" style="142" customWidth="1"/>
    <col min="6413" max="6413" width="5.7265625" style="142" customWidth="1"/>
    <col min="6414" max="6414" width="6.453125" style="142" customWidth="1"/>
    <col min="6415" max="6425" width="5.7265625" style="142" customWidth="1"/>
    <col min="6426" max="6658" width="9.1796875" style="142"/>
    <col min="6659" max="6659" width="8.453125" style="142" customWidth="1"/>
    <col min="6660" max="6660" width="7.453125" style="142" customWidth="1"/>
    <col min="6661" max="6661" width="11" style="142" customWidth="1"/>
    <col min="6662" max="6662" width="7.1796875" style="142" customWidth="1"/>
    <col min="6663" max="6663" width="10.26953125" style="142" customWidth="1"/>
    <col min="6664" max="6664" width="11.54296875" style="142" customWidth="1"/>
    <col min="6665" max="6665" width="9.453125" style="142" customWidth="1"/>
    <col min="6666" max="6666" width="11.54296875" style="142" customWidth="1"/>
    <col min="6667" max="6667" width="14.54296875" style="142" customWidth="1"/>
    <col min="6668" max="6668" width="4.7265625" style="142" customWidth="1"/>
    <col min="6669" max="6669" width="5.7265625" style="142" customWidth="1"/>
    <col min="6670" max="6670" width="6.453125" style="142" customWidth="1"/>
    <col min="6671" max="6681" width="5.7265625" style="142" customWidth="1"/>
    <col min="6682" max="6914" width="9.1796875" style="142"/>
    <col min="6915" max="6915" width="8.453125" style="142" customWidth="1"/>
    <col min="6916" max="6916" width="7.453125" style="142" customWidth="1"/>
    <col min="6917" max="6917" width="11" style="142" customWidth="1"/>
    <col min="6918" max="6918" width="7.1796875" style="142" customWidth="1"/>
    <col min="6919" max="6919" width="10.26953125" style="142" customWidth="1"/>
    <col min="6920" max="6920" width="11.54296875" style="142" customWidth="1"/>
    <col min="6921" max="6921" width="9.453125" style="142" customWidth="1"/>
    <col min="6922" max="6922" width="11.54296875" style="142" customWidth="1"/>
    <col min="6923" max="6923" width="14.54296875" style="142" customWidth="1"/>
    <col min="6924" max="6924" width="4.7265625" style="142" customWidth="1"/>
    <col min="6925" max="6925" width="5.7265625" style="142" customWidth="1"/>
    <col min="6926" max="6926" width="6.453125" style="142" customWidth="1"/>
    <col min="6927" max="6937" width="5.7265625" style="142" customWidth="1"/>
    <col min="6938" max="7170" width="9.1796875" style="142"/>
    <col min="7171" max="7171" width="8.453125" style="142" customWidth="1"/>
    <col min="7172" max="7172" width="7.453125" style="142" customWidth="1"/>
    <col min="7173" max="7173" width="11" style="142" customWidth="1"/>
    <col min="7174" max="7174" width="7.1796875" style="142" customWidth="1"/>
    <col min="7175" max="7175" width="10.26953125" style="142" customWidth="1"/>
    <col min="7176" max="7176" width="11.54296875" style="142" customWidth="1"/>
    <col min="7177" max="7177" width="9.453125" style="142" customWidth="1"/>
    <col min="7178" max="7178" width="11.54296875" style="142" customWidth="1"/>
    <col min="7179" max="7179" width="14.54296875" style="142" customWidth="1"/>
    <col min="7180" max="7180" width="4.7265625" style="142" customWidth="1"/>
    <col min="7181" max="7181" width="5.7265625" style="142" customWidth="1"/>
    <col min="7182" max="7182" width="6.453125" style="142" customWidth="1"/>
    <col min="7183" max="7193" width="5.7265625" style="142" customWidth="1"/>
    <col min="7194" max="7426" width="9.1796875" style="142"/>
    <col min="7427" max="7427" width="8.453125" style="142" customWidth="1"/>
    <col min="7428" max="7428" width="7.453125" style="142" customWidth="1"/>
    <col min="7429" max="7429" width="11" style="142" customWidth="1"/>
    <col min="7430" max="7430" width="7.1796875" style="142" customWidth="1"/>
    <col min="7431" max="7431" width="10.26953125" style="142" customWidth="1"/>
    <col min="7432" max="7432" width="11.54296875" style="142" customWidth="1"/>
    <col min="7433" max="7433" width="9.453125" style="142" customWidth="1"/>
    <col min="7434" max="7434" width="11.54296875" style="142" customWidth="1"/>
    <col min="7435" max="7435" width="14.54296875" style="142" customWidth="1"/>
    <col min="7436" max="7436" width="4.7265625" style="142" customWidth="1"/>
    <col min="7437" max="7437" width="5.7265625" style="142" customWidth="1"/>
    <col min="7438" max="7438" width="6.453125" style="142" customWidth="1"/>
    <col min="7439" max="7449" width="5.7265625" style="142" customWidth="1"/>
    <col min="7450" max="7682" width="9.1796875" style="142"/>
    <col min="7683" max="7683" width="8.453125" style="142" customWidth="1"/>
    <col min="7684" max="7684" width="7.453125" style="142" customWidth="1"/>
    <col min="7685" max="7685" width="11" style="142" customWidth="1"/>
    <col min="7686" max="7686" width="7.1796875" style="142" customWidth="1"/>
    <col min="7687" max="7687" width="10.26953125" style="142" customWidth="1"/>
    <col min="7688" max="7688" width="11.54296875" style="142" customWidth="1"/>
    <col min="7689" max="7689" width="9.453125" style="142" customWidth="1"/>
    <col min="7690" max="7690" width="11.54296875" style="142" customWidth="1"/>
    <col min="7691" max="7691" width="14.54296875" style="142" customWidth="1"/>
    <col min="7692" max="7692" width="4.7265625" style="142" customWidth="1"/>
    <col min="7693" max="7693" width="5.7265625" style="142" customWidth="1"/>
    <col min="7694" max="7694" width="6.453125" style="142" customWidth="1"/>
    <col min="7695" max="7705" width="5.7265625" style="142" customWidth="1"/>
    <col min="7706" max="7938" width="9.1796875" style="142"/>
    <col min="7939" max="7939" width="8.453125" style="142" customWidth="1"/>
    <col min="7940" max="7940" width="7.453125" style="142" customWidth="1"/>
    <col min="7941" max="7941" width="11" style="142" customWidth="1"/>
    <col min="7942" max="7942" width="7.1796875" style="142" customWidth="1"/>
    <col min="7943" max="7943" width="10.26953125" style="142" customWidth="1"/>
    <col min="7944" max="7944" width="11.54296875" style="142" customWidth="1"/>
    <col min="7945" max="7945" width="9.453125" style="142" customWidth="1"/>
    <col min="7946" max="7946" width="11.54296875" style="142" customWidth="1"/>
    <col min="7947" max="7947" width="14.54296875" style="142" customWidth="1"/>
    <col min="7948" max="7948" width="4.7265625" style="142" customWidth="1"/>
    <col min="7949" max="7949" width="5.7265625" style="142" customWidth="1"/>
    <col min="7950" max="7950" width="6.453125" style="142" customWidth="1"/>
    <col min="7951" max="7961" width="5.7265625" style="142" customWidth="1"/>
    <col min="7962" max="8194" width="9.1796875" style="142"/>
    <col min="8195" max="8195" width="8.453125" style="142" customWidth="1"/>
    <col min="8196" max="8196" width="7.453125" style="142" customWidth="1"/>
    <col min="8197" max="8197" width="11" style="142" customWidth="1"/>
    <col min="8198" max="8198" width="7.1796875" style="142" customWidth="1"/>
    <col min="8199" max="8199" width="10.26953125" style="142" customWidth="1"/>
    <col min="8200" max="8200" width="11.54296875" style="142" customWidth="1"/>
    <col min="8201" max="8201" width="9.453125" style="142" customWidth="1"/>
    <col min="8202" max="8202" width="11.54296875" style="142" customWidth="1"/>
    <col min="8203" max="8203" width="14.54296875" style="142" customWidth="1"/>
    <col min="8204" max="8204" width="4.7265625" style="142" customWidth="1"/>
    <col min="8205" max="8205" width="5.7265625" style="142" customWidth="1"/>
    <col min="8206" max="8206" width="6.453125" style="142" customWidth="1"/>
    <col min="8207" max="8217" width="5.7265625" style="142" customWidth="1"/>
    <col min="8218" max="8450" width="9.1796875" style="142"/>
    <col min="8451" max="8451" width="8.453125" style="142" customWidth="1"/>
    <col min="8452" max="8452" width="7.453125" style="142" customWidth="1"/>
    <col min="8453" max="8453" width="11" style="142" customWidth="1"/>
    <col min="8454" max="8454" width="7.1796875" style="142" customWidth="1"/>
    <col min="8455" max="8455" width="10.26953125" style="142" customWidth="1"/>
    <col min="8456" max="8456" width="11.54296875" style="142" customWidth="1"/>
    <col min="8457" max="8457" width="9.453125" style="142" customWidth="1"/>
    <col min="8458" max="8458" width="11.54296875" style="142" customWidth="1"/>
    <col min="8459" max="8459" width="14.54296875" style="142" customWidth="1"/>
    <col min="8460" max="8460" width="4.7265625" style="142" customWidth="1"/>
    <col min="8461" max="8461" width="5.7265625" style="142" customWidth="1"/>
    <col min="8462" max="8462" width="6.453125" style="142" customWidth="1"/>
    <col min="8463" max="8473" width="5.7265625" style="142" customWidth="1"/>
    <col min="8474" max="8706" width="9.1796875" style="142"/>
    <col min="8707" max="8707" width="8.453125" style="142" customWidth="1"/>
    <col min="8708" max="8708" width="7.453125" style="142" customWidth="1"/>
    <col min="8709" max="8709" width="11" style="142" customWidth="1"/>
    <col min="8710" max="8710" width="7.1796875" style="142" customWidth="1"/>
    <col min="8711" max="8711" width="10.26953125" style="142" customWidth="1"/>
    <col min="8712" max="8712" width="11.54296875" style="142" customWidth="1"/>
    <col min="8713" max="8713" width="9.453125" style="142" customWidth="1"/>
    <col min="8714" max="8714" width="11.54296875" style="142" customWidth="1"/>
    <col min="8715" max="8715" width="14.54296875" style="142" customWidth="1"/>
    <col min="8716" max="8716" width="4.7265625" style="142" customWidth="1"/>
    <col min="8717" max="8717" width="5.7265625" style="142" customWidth="1"/>
    <col min="8718" max="8718" width="6.453125" style="142" customWidth="1"/>
    <col min="8719" max="8729" width="5.7265625" style="142" customWidth="1"/>
    <col min="8730" max="8962" width="9.1796875" style="142"/>
    <col min="8963" max="8963" width="8.453125" style="142" customWidth="1"/>
    <col min="8964" max="8964" width="7.453125" style="142" customWidth="1"/>
    <col min="8965" max="8965" width="11" style="142" customWidth="1"/>
    <col min="8966" max="8966" width="7.1796875" style="142" customWidth="1"/>
    <col min="8967" max="8967" width="10.26953125" style="142" customWidth="1"/>
    <col min="8968" max="8968" width="11.54296875" style="142" customWidth="1"/>
    <col min="8969" max="8969" width="9.453125" style="142" customWidth="1"/>
    <col min="8970" max="8970" width="11.54296875" style="142" customWidth="1"/>
    <col min="8971" max="8971" width="14.54296875" style="142" customWidth="1"/>
    <col min="8972" max="8972" width="4.7265625" style="142" customWidth="1"/>
    <col min="8973" max="8973" width="5.7265625" style="142" customWidth="1"/>
    <col min="8974" max="8974" width="6.453125" style="142" customWidth="1"/>
    <col min="8975" max="8985" width="5.7265625" style="142" customWidth="1"/>
    <col min="8986" max="9218" width="9.1796875" style="142"/>
    <col min="9219" max="9219" width="8.453125" style="142" customWidth="1"/>
    <col min="9220" max="9220" width="7.453125" style="142" customWidth="1"/>
    <col min="9221" max="9221" width="11" style="142" customWidth="1"/>
    <col min="9222" max="9222" width="7.1796875" style="142" customWidth="1"/>
    <col min="9223" max="9223" width="10.26953125" style="142" customWidth="1"/>
    <col min="9224" max="9224" width="11.54296875" style="142" customWidth="1"/>
    <col min="9225" max="9225" width="9.453125" style="142" customWidth="1"/>
    <col min="9226" max="9226" width="11.54296875" style="142" customWidth="1"/>
    <col min="9227" max="9227" width="14.54296875" style="142" customWidth="1"/>
    <col min="9228" max="9228" width="4.7265625" style="142" customWidth="1"/>
    <col min="9229" max="9229" width="5.7265625" style="142" customWidth="1"/>
    <col min="9230" max="9230" width="6.453125" style="142" customWidth="1"/>
    <col min="9231" max="9241" width="5.7265625" style="142" customWidth="1"/>
    <col min="9242" max="9474" width="9.1796875" style="142"/>
    <col min="9475" max="9475" width="8.453125" style="142" customWidth="1"/>
    <col min="9476" max="9476" width="7.453125" style="142" customWidth="1"/>
    <col min="9477" max="9477" width="11" style="142" customWidth="1"/>
    <col min="9478" max="9478" width="7.1796875" style="142" customWidth="1"/>
    <col min="9479" max="9479" width="10.26953125" style="142" customWidth="1"/>
    <col min="9480" max="9480" width="11.54296875" style="142" customWidth="1"/>
    <col min="9481" max="9481" width="9.453125" style="142" customWidth="1"/>
    <col min="9482" max="9482" width="11.54296875" style="142" customWidth="1"/>
    <col min="9483" max="9483" width="14.54296875" style="142" customWidth="1"/>
    <col min="9484" max="9484" width="4.7265625" style="142" customWidth="1"/>
    <col min="9485" max="9485" width="5.7265625" style="142" customWidth="1"/>
    <col min="9486" max="9486" width="6.453125" style="142" customWidth="1"/>
    <col min="9487" max="9497" width="5.7265625" style="142" customWidth="1"/>
    <col min="9498" max="9730" width="9.1796875" style="142"/>
    <col min="9731" max="9731" width="8.453125" style="142" customWidth="1"/>
    <col min="9732" max="9732" width="7.453125" style="142" customWidth="1"/>
    <col min="9733" max="9733" width="11" style="142" customWidth="1"/>
    <col min="9734" max="9734" width="7.1796875" style="142" customWidth="1"/>
    <col min="9735" max="9735" width="10.26953125" style="142" customWidth="1"/>
    <col min="9736" max="9736" width="11.54296875" style="142" customWidth="1"/>
    <col min="9737" max="9737" width="9.453125" style="142" customWidth="1"/>
    <col min="9738" max="9738" width="11.54296875" style="142" customWidth="1"/>
    <col min="9739" max="9739" width="14.54296875" style="142" customWidth="1"/>
    <col min="9740" max="9740" width="4.7265625" style="142" customWidth="1"/>
    <col min="9741" max="9741" width="5.7265625" style="142" customWidth="1"/>
    <col min="9742" max="9742" width="6.453125" style="142" customWidth="1"/>
    <col min="9743" max="9753" width="5.7265625" style="142" customWidth="1"/>
    <col min="9754" max="9986" width="9.1796875" style="142"/>
    <col min="9987" max="9987" width="8.453125" style="142" customWidth="1"/>
    <col min="9988" max="9988" width="7.453125" style="142" customWidth="1"/>
    <col min="9989" max="9989" width="11" style="142" customWidth="1"/>
    <col min="9990" max="9990" width="7.1796875" style="142" customWidth="1"/>
    <col min="9991" max="9991" width="10.26953125" style="142" customWidth="1"/>
    <col min="9992" max="9992" width="11.54296875" style="142" customWidth="1"/>
    <col min="9993" max="9993" width="9.453125" style="142" customWidth="1"/>
    <col min="9994" max="9994" width="11.54296875" style="142" customWidth="1"/>
    <col min="9995" max="9995" width="14.54296875" style="142" customWidth="1"/>
    <col min="9996" max="9996" width="4.7265625" style="142" customWidth="1"/>
    <col min="9997" max="9997" width="5.7265625" style="142" customWidth="1"/>
    <col min="9998" max="9998" width="6.453125" style="142" customWidth="1"/>
    <col min="9999" max="10009" width="5.7265625" style="142" customWidth="1"/>
    <col min="10010" max="10242" width="9.1796875" style="142"/>
    <col min="10243" max="10243" width="8.453125" style="142" customWidth="1"/>
    <col min="10244" max="10244" width="7.453125" style="142" customWidth="1"/>
    <col min="10245" max="10245" width="11" style="142" customWidth="1"/>
    <col min="10246" max="10246" width="7.1796875" style="142" customWidth="1"/>
    <col min="10247" max="10247" width="10.26953125" style="142" customWidth="1"/>
    <col min="10248" max="10248" width="11.54296875" style="142" customWidth="1"/>
    <col min="10249" max="10249" width="9.453125" style="142" customWidth="1"/>
    <col min="10250" max="10250" width="11.54296875" style="142" customWidth="1"/>
    <col min="10251" max="10251" width="14.54296875" style="142" customWidth="1"/>
    <col min="10252" max="10252" width="4.7265625" style="142" customWidth="1"/>
    <col min="10253" max="10253" width="5.7265625" style="142" customWidth="1"/>
    <col min="10254" max="10254" width="6.453125" style="142" customWidth="1"/>
    <col min="10255" max="10265" width="5.7265625" style="142" customWidth="1"/>
    <col min="10266" max="10498" width="9.1796875" style="142"/>
    <col min="10499" max="10499" width="8.453125" style="142" customWidth="1"/>
    <col min="10500" max="10500" width="7.453125" style="142" customWidth="1"/>
    <col min="10501" max="10501" width="11" style="142" customWidth="1"/>
    <col min="10502" max="10502" width="7.1796875" style="142" customWidth="1"/>
    <col min="10503" max="10503" width="10.26953125" style="142" customWidth="1"/>
    <col min="10504" max="10504" width="11.54296875" style="142" customWidth="1"/>
    <col min="10505" max="10505" width="9.453125" style="142" customWidth="1"/>
    <col min="10506" max="10506" width="11.54296875" style="142" customWidth="1"/>
    <col min="10507" max="10507" width="14.54296875" style="142" customWidth="1"/>
    <col min="10508" max="10508" width="4.7265625" style="142" customWidth="1"/>
    <col min="10509" max="10509" width="5.7265625" style="142" customWidth="1"/>
    <col min="10510" max="10510" width="6.453125" style="142" customWidth="1"/>
    <col min="10511" max="10521" width="5.7265625" style="142" customWidth="1"/>
    <col min="10522" max="10754" width="9.1796875" style="142"/>
    <col min="10755" max="10755" width="8.453125" style="142" customWidth="1"/>
    <col min="10756" max="10756" width="7.453125" style="142" customWidth="1"/>
    <col min="10757" max="10757" width="11" style="142" customWidth="1"/>
    <col min="10758" max="10758" width="7.1796875" style="142" customWidth="1"/>
    <col min="10759" max="10759" width="10.26953125" style="142" customWidth="1"/>
    <col min="10760" max="10760" width="11.54296875" style="142" customWidth="1"/>
    <col min="10761" max="10761" width="9.453125" style="142" customWidth="1"/>
    <col min="10762" max="10762" width="11.54296875" style="142" customWidth="1"/>
    <col min="10763" max="10763" width="14.54296875" style="142" customWidth="1"/>
    <col min="10764" max="10764" width="4.7265625" style="142" customWidth="1"/>
    <col min="10765" max="10765" width="5.7265625" style="142" customWidth="1"/>
    <col min="10766" max="10766" width="6.453125" style="142" customWidth="1"/>
    <col min="10767" max="10777" width="5.7265625" style="142" customWidth="1"/>
    <col min="10778" max="11010" width="9.1796875" style="142"/>
    <col min="11011" max="11011" width="8.453125" style="142" customWidth="1"/>
    <col min="11012" max="11012" width="7.453125" style="142" customWidth="1"/>
    <col min="11013" max="11013" width="11" style="142" customWidth="1"/>
    <col min="11014" max="11014" width="7.1796875" style="142" customWidth="1"/>
    <col min="11015" max="11015" width="10.26953125" style="142" customWidth="1"/>
    <col min="11016" max="11016" width="11.54296875" style="142" customWidth="1"/>
    <col min="11017" max="11017" width="9.453125" style="142" customWidth="1"/>
    <col min="11018" max="11018" width="11.54296875" style="142" customWidth="1"/>
    <col min="11019" max="11019" width="14.54296875" style="142" customWidth="1"/>
    <col min="11020" max="11020" width="4.7265625" style="142" customWidth="1"/>
    <col min="11021" max="11021" width="5.7265625" style="142" customWidth="1"/>
    <col min="11022" max="11022" width="6.453125" style="142" customWidth="1"/>
    <col min="11023" max="11033" width="5.7265625" style="142" customWidth="1"/>
    <col min="11034" max="11266" width="9.1796875" style="142"/>
    <col min="11267" max="11267" width="8.453125" style="142" customWidth="1"/>
    <col min="11268" max="11268" width="7.453125" style="142" customWidth="1"/>
    <col min="11269" max="11269" width="11" style="142" customWidth="1"/>
    <col min="11270" max="11270" width="7.1796875" style="142" customWidth="1"/>
    <col min="11271" max="11271" width="10.26953125" style="142" customWidth="1"/>
    <col min="11272" max="11272" width="11.54296875" style="142" customWidth="1"/>
    <col min="11273" max="11273" width="9.453125" style="142" customWidth="1"/>
    <col min="11274" max="11274" width="11.54296875" style="142" customWidth="1"/>
    <col min="11275" max="11275" width="14.54296875" style="142" customWidth="1"/>
    <col min="11276" max="11276" width="4.7265625" style="142" customWidth="1"/>
    <col min="11277" max="11277" width="5.7265625" style="142" customWidth="1"/>
    <col min="11278" max="11278" width="6.453125" style="142" customWidth="1"/>
    <col min="11279" max="11289" width="5.7265625" style="142" customWidth="1"/>
    <col min="11290" max="11522" width="9.1796875" style="142"/>
    <col min="11523" max="11523" width="8.453125" style="142" customWidth="1"/>
    <col min="11524" max="11524" width="7.453125" style="142" customWidth="1"/>
    <col min="11525" max="11525" width="11" style="142" customWidth="1"/>
    <col min="11526" max="11526" width="7.1796875" style="142" customWidth="1"/>
    <col min="11527" max="11527" width="10.26953125" style="142" customWidth="1"/>
    <col min="11528" max="11528" width="11.54296875" style="142" customWidth="1"/>
    <col min="11529" max="11529" width="9.453125" style="142" customWidth="1"/>
    <col min="11530" max="11530" width="11.54296875" style="142" customWidth="1"/>
    <col min="11531" max="11531" width="14.54296875" style="142" customWidth="1"/>
    <col min="11532" max="11532" width="4.7265625" style="142" customWidth="1"/>
    <col min="11533" max="11533" width="5.7265625" style="142" customWidth="1"/>
    <col min="11534" max="11534" width="6.453125" style="142" customWidth="1"/>
    <col min="11535" max="11545" width="5.7265625" style="142" customWidth="1"/>
    <col min="11546" max="11778" width="9.1796875" style="142"/>
    <col min="11779" max="11779" width="8.453125" style="142" customWidth="1"/>
    <col min="11780" max="11780" width="7.453125" style="142" customWidth="1"/>
    <col min="11781" max="11781" width="11" style="142" customWidth="1"/>
    <col min="11782" max="11782" width="7.1796875" style="142" customWidth="1"/>
    <col min="11783" max="11783" width="10.26953125" style="142" customWidth="1"/>
    <col min="11784" max="11784" width="11.54296875" style="142" customWidth="1"/>
    <col min="11785" max="11785" width="9.453125" style="142" customWidth="1"/>
    <col min="11786" max="11786" width="11.54296875" style="142" customWidth="1"/>
    <col min="11787" max="11787" width="14.54296875" style="142" customWidth="1"/>
    <col min="11788" max="11788" width="4.7265625" style="142" customWidth="1"/>
    <col min="11789" max="11789" width="5.7265625" style="142" customWidth="1"/>
    <col min="11790" max="11790" width="6.453125" style="142" customWidth="1"/>
    <col min="11791" max="11801" width="5.7265625" style="142" customWidth="1"/>
    <col min="11802" max="12034" width="9.1796875" style="142"/>
    <col min="12035" max="12035" width="8.453125" style="142" customWidth="1"/>
    <col min="12036" max="12036" width="7.453125" style="142" customWidth="1"/>
    <col min="12037" max="12037" width="11" style="142" customWidth="1"/>
    <col min="12038" max="12038" width="7.1796875" style="142" customWidth="1"/>
    <col min="12039" max="12039" width="10.26953125" style="142" customWidth="1"/>
    <col min="12040" max="12040" width="11.54296875" style="142" customWidth="1"/>
    <col min="12041" max="12041" width="9.453125" style="142" customWidth="1"/>
    <col min="12042" max="12042" width="11.54296875" style="142" customWidth="1"/>
    <col min="12043" max="12043" width="14.54296875" style="142" customWidth="1"/>
    <col min="12044" max="12044" width="4.7265625" style="142" customWidth="1"/>
    <col min="12045" max="12045" width="5.7265625" style="142" customWidth="1"/>
    <col min="12046" max="12046" width="6.453125" style="142" customWidth="1"/>
    <col min="12047" max="12057" width="5.7265625" style="142" customWidth="1"/>
    <col min="12058" max="12290" width="9.1796875" style="142"/>
    <col min="12291" max="12291" width="8.453125" style="142" customWidth="1"/>
    <col min="12292" max="12292" width="7.453125" style="142" customWidth="1"/>
    <col min="12293" max="12293" width="11" style="142" customWidth="1"/>
    <col min="12294" max="12294" width="7.1796875" style="142" customWidth="1"/>
    <col min="12295" max="12295" width="10.26953125" style="142" customWidth="1"/>
    <col min="12296" max="12296" width="11.54296875" style="142" customWidth="1"/>
    <col min="12297" max="12297" width="9.453125" style="142" customWidth="1"/>
    <col min="12298" max="12298" width="11.54296875" style="142" customWidth="1"/>
    <col min="12299" max="12299" width="14.54296875" style="142" customWidth="1"/>
    <col min="12300" max="12300" width="4.7265625" style="142" customWidth="1"/>
    <col min="12301" max="12301" width="5.7265625" style="142" customWidth="1"/>
    <col min="12302" max="12302" width="6.453125" style="142" customWidth="1"/>
    <col min="12303" max="12313" width="5.7265625" style="142" customWidth="1"/>
    <col min="12314" max="12546" width="9.1796875" style="142"/>
    <col min="12547" max="12547" width="8.453125" style="142" customWidth="1"/>
    <col min="12548" max="12548" width="7.453125" style="142" customWidth="1"/>
    <col min="12549" max="12549" width="11" style="142" customWidth="1"/>
    <col min="12550" max="12550" width="7.1796875" style="142" customWidth="1"/>
    <col min="12551" max="12551" width="10.26953125" style="142" customWidth="1"/>
    <col min="12552" max="12552" width="11.54296875" style="142" customWidth="1"/>
    <col min="12553" max="12553" width="9.453125" style="142" customWidth="1"/>
    <col min="12554" max="12554" width="11.54296875" style="142" customWidth="1"/>
    <col min="12555" max="12555" width="14.54296875" style="142" customWidth="1"/>
    <col min="12556" max="12556" width="4.7265625" style="142" customWidth="1"/>
    <col min="12557" max="12557" width="5.7265625" style="142" customWidth="1"/>
    <col min="12558" max="12558" width="6.453125" style="142" customWidth="1"/>
    <col min="12559" max="12569" width="5.7265625" style="142" customWidth="1"/>
    <col min="12570" max="12802" width="9.1796875" style="142"/>
    <col min="12803" max="12803" width="8.453125" style="142" customWidth="1"/>
    <col min="12804" max="12804" width="7.453125" style="142" customWidth="1"/>
    <col min="12805" max="12805" width="11" style="142" customWidth="1"/>
    <col min="12806" max="12806" width="7.1796875" style="142" customWidth="1"/>
    <col min="12807" max="12807" width="10.26953125" style="142" customWidth="1"/>
    <col min="12808" max="12808" width="11.54296875" style="142" customWidth="1"/>
    <col min="12809" max="12809" width="9.453125" style="142" customWidth="1"/>
    <col min="12810" max="12810" width="11.54296875" style="142" customWidth="1"/>
    <col min="12811" max="12811" width="14.54296875" style="142" customWidth="1"/>
    <col min="12812" max="12812" width="4.7265625" style="142" customWidth="1"/>
    <col min="12813" max="12813" width="5.7265625" style="142" customWidth="1"/>
    <col min="12814" max="12814" width="6.453125" style="142" customWidth="1"/>
    <col min="12815" max="12825" width="5.7265625" style="142" customWidth="1"/>
    <col min="12826" max="13058" width="9.1796875" style="142"/>
    <col min="13059" max="13059" width="8.453125" style="142" customWidth="1"/>
    <col min="13060" max="13060" width="7.453125" style="142" customWidth="1"/>
    <col min="13061" max="13061" width="11" style="142" customWidth="1"/>
    <col min="13062" max="13062" width="7.1796875" style="142" customWidth="1"/>
    <col min="13063" max="13063" width="10.26953125" style="142" customWidth="1"/>
    <col min="13064" max="13064" width="11.54296875" style="142" customWidth="1"/>
    <col min="13065" max="13065" width="9.453125" style="142" customWidth="1"/>
    <col min="13066" max="13066" width="11.54296875" style="142" customWidth="1"/>
    <col min="13067" max="13067" width="14.54296875" style="142" customWidth="1"/>
    <col min="13068" max="13068" width="4.7265625" style="142" customWidth="1"/>
    <col min="13069" max="13069" width="5.7265625" style="142" customWidth="1"/>
    <col min="13070" max="13070" width="6.453125" style="142" customWidth="1"/>
    <col min="13071" max="13081" width="5.7265625" style="142" customWidth="1"/>
    <col min="13082" max="13314" width="9.1796875" style="142"/>
    <col min="13315" max="13315" width="8.453125" style="142" customWidth="1"/>
    <col min="13316" max="13316" width="7.453125" style="142" customWidth="1"/>
    <col min="13317" max="13317" width="11" style="142" customWidth="1"/>
    <col min="13318" max="13318" width="7.1796875" style="142" customWidth="1"/>
    <col min="13319" max="13319" width="10.26953125" style="142" customWidth="1"/>
    <col min="13320" max="13320" width="11.54296875" style="142" customWidth="1"/>
    <col min="13321" max="13321" width="9.453125" style="142" customWidth="1"/>
    <col min="13322" max="13322" width="11.54296875" style="142" customWidth="1"/>
    <col min="13323" max="13323" width="14.54296875" style="142" customWidth="1"/>
    <col min="13324" max="13324" width="4.7265625" style="142" customWidth="1"/>
    <col min="13325" max="13325" width="5.7265625" style="142" customWidth="1"/>
    <col min="13326" max="13326" width="6.453125" style="142" customWidth="1"/>
    <col min="13327" max="13337" width="5.7265625" style="142" customWidth="1"/>
    <col min="13338" max="13570" width="9.1796875" style="142"/>
    <col min="13571" max="13571" width="8.453125" style="142" customWidth="1"/>
    <col min="13572" max="13572" width="7.453125" style="142" customWidth="1"/>
    <col min="13573" max="13573" width="11" style="142" customWidth="1"/>
    <col min="13574" max="13574" width="7.1796875" style="142" customWidth="1"/>
    <col min="13575" max="13575" width="10.26953125" style="142" customWidth="1"/>
    <col min="13576" max="13576" width="11.54296875" style="142" customWidth="1"/>
    <col min="13577" max="13577" width="9.453125" style="142" customWidth="1"/>
    <col min="13578" max="13578" width="11.54296875" style="142" customWidth="1"/>
    <col min="13579" max="13579" width="14.54296875" style="142" customWidth="1"/>
    <col min="13580" max="13580" width="4.7265625" style="142" customWidth="1"/>
    <col min="13581" max="13581" width="5.7265625" style="142" customWidth="1"/>
    <col min="13582" max="13582" width="6.453125" style="142" customWidth="1"/>
    <col min="13583" max="13593" width="5.7265625" style="142" customWidth="1"/>
    <col min="13594" max="13826" width="9.1796875" style="142"/>
    <col min="13827" max="13827" width="8.453125" style="142" customWidth="1"/>
    <col min="13828" max="13828" width="7.453125" style="142" customWidth="1"/>
    <col min="13829" max="13829" width="11" style="142" customWidth="1"/>
    <col min="13830" max="13830" width="7.1796875" style="142" customWidth="1"/>
    <col min="13831" max="13831" width="10.26953125" style="142" customWidth="1"/>
    <col min="13832" max="13832" width="11.54296875" style="142" customWidth="1"/>
    <col min="13833" max="13833" width="9.453125" style="142" customWidth="1"/>
    <col min="13834" max="13834" width="11.54296875" style="142" customWidth="1"/>
    <col min="13835" max="13835" width="14.54296875" style="142" customWidth="1"/>
    <col min="13836" max="13836" width="4.7265625" style="142" customWidth="1"/>
    <col min="13837" max="13837" width="5.7265625" style="142" customWidth="1"/>
    <col min="13838" max="13838" width="6.453125" style="142" customWidth="1"/>
    <col min="13839" max="13849" width="5.7265625" style="142" customWidth="1"/>
    <col min="13850" max="14082" width="9.1796875" style="142"/>
    <col min="14083" max="14083" width="8.453125" style="142" customWidth="1"/>
    <col min="14084" max="14084" width="7.453125" style="142" customWidth="1"/>
    <col min="14085" max="14085" width="11" style="142" customWidth="1"/>
    <col min="14086" max="14086" width="7.1796875" style="142" customWidth="1"/>
    <col min="14087" max="14087" width="10.26953125" style="142" customWidth="1"/>
    <col min="14088" max="14088" width="11.54296875" style="142" customWidth="1"/>
    <col min="14089" max="14089" width="9.453125" style="142" customWidth="1"/>
    <col min="14090" max="14090" width="11.54296875" style="142" customWidth="1"/>
    <col min="14091" max="14091" width="14.54296875" style="142" customWidth="1"/>
    <col min="14092" max="14092" width="4.7265625" style="142" customWidth="1"/>
    <col min="14093" max="14093" width="5.7265625" style="142" customWidth="1"/>
    <col min="14094" max="14094" width="6.453125" style="142" customWidth="1"/>
    <col min="14095" max="14105" width="5.7265625" style="142" customWidth="1"/>
    <col min="14106" max="14338" width="9.1796875" style="142"/>
    <col min="14339" max="14339" width="8.453125" style="142" customWidth="1"/>
    <col min="14340" max="14340" width="7.453125" style="142" customWidth="1"/>
    <col min="14341" max="14341" width="11" style="142" customWidth="1"/>
    <col min="14342" max="14342" width="7.1796875" style="142" customWidth="1"/>
    <col min="14343" max="14343" width="10.26953125" style="142" customWidth="1"/>
    <col min="14344" max="14344" width="11.54296875" style="142" customWidth="1"/>
    <col min="14345" max="14345" width="9.453125" style="142" customWidth="1"/>
    <col min="14346" max="14346" width="11.54296875" style="142" customWidth="1"/>
    <col min="14347" max="14347" width="14.54296875" style="142" customWidth="1"/>
    <col min="14348" max="14348" width="4.7265625" style="142" customWidth="1"/>
    <col min="14349" max="14349" width="5.7265625" style="142" customWidth="1"/>
    <col min="14350" max="14350" width="6.453125" style="142" customWidth="1"/>
    <col min="14351" max="14361" width="5.7265625" style="142" customWidth="1"/>
    <col min="14362" max="14594" width="9.1796875" style="142"/>
    <col min="14595" max="14595" width="8.453125" style="142" customWidth="1"/>
    <col min="14596" max="14596" width="7.453125" style="142" customWidth="1"/>
    <col min="14597" max="14597" width="11" style="142" customWidth="1"/>
    <col min="14598" max="14598" width="7.1796875" style="142" customWidth="1"/>
    <col min="14599" max="14599" width="10.26953125" style="142" customWidth="1"/>
    <col min="14600" max="14600" width="11.54296875" style="142" customWidth="1"/>
    <col min="14601" max="14601" width="9.453125" style="142" customWidth="1"/>
    <col min="14602" max="14602" width="11.54296875" style="142" customWidth="1"/>
    <col min="14603" max="14603" width="14.54296875" style="142" customWidth="1"/>
    <col min="14604" max="14604" width="4.7265625" style="142" customWidth="1"/>
    <col min="14605" max="14605" width="5.7265625" style="142" customWidth="1"/>
    <col min="14606" max="14606" width="6.453125" style="142" customWidth="1"/>
    <col min="14607" max="14617" width="5.7265625" style="142" customWidth="1"/>
    <col min="14618" max="14850" width="9.1796875" style="142"/>
    <col min="14851" max="14851" width="8.453125" style="142" customWidth="1"/>
    <col min="14852" max="14852" width="7.453125" style="142" customWidth="1"/>
    <col min="14853" max="14853" width="11" style="142" customWidth="1"/>
    <col min="14854" max="14854" width="7.1796875" style="142" customWidth="1"/>
    <col min="14855" max="14855" width="10.26953125" style="142" customWidth="1"/>
    <col min="14856" max="14856" width="11.54296875" style="142" customWidth="1"/>
    <col min="14857" max="14857" width="9.453125" style="142" customWidth="1"/>
    <col min="14858" max="14858" width="11.54296875" style="142" customWidth="1"/>
    <col min="14859" max="14859" width="14.54296875" style="142" customWidth="1"/>
    <col min="14860" max="14860" width="4.7265625" style="142" customWidth="1"/>
    <col min="14861" max="14861" width="5.7265625" style="142" customWidth="1"/>
    <col min="14862" max="14862" width="6.453125" style="142" customWidth="1"/>
    <col min="14863" max="14873" width="5.7265625" style="142" customWidth="1"/>
    <col min="14874" max="15106" width="9.1796875" style="142"/>
    <col min="15107" max="15107" width="8.453125" style="142" customWidth="1"/>
    <col min="15108" max="15108" width="7.453125" style="142" customWidth="1"/>
    <col min="15109" max="15109" width="11" style="142" customWidth="1"/>
    <col min="15110" max="15110" width="7.1796875" style="142" customWidth="1"/>
    <col min="15111" max="15111" width="10.26953125" style="142" customWidth="1"/>
    <col min="15112" max="15112" width="11.54296875" style="142" customWidth="1"/>
    <col min="15113" max="15113" width="9.453125" style="142" customWidth="1"/>
    <col min="15114" max="15114" width="11.54296875" style="142" customWidth="1"/>
    <col min="15115" max="15115" width="14.54296875" style="142" customWidth="1"/>
    <col min="15116" max="15116" width="4.7265625" style="142" customWidth="1"/>
    <col min="15117" max="15117" width="5.7265625" style="142" customWidth="1"/>
    <col min="15118" max="15118" width="6.453125" style="142" customWidth="1"/>
    <col min="15119" max="15129" width="5.7265625" style="142" customWidth="1"/>
    <col min="15130" max="15362" width="9.1796875" style="142"/>
    <col min="15363" max="15363" width="8.453125" style="142" customWidth="1"/>
    <col min="15364" max="15364" width="7.453125" style="142" customWidth="1"/>
    <col min="15365" max="15365" width="11" style="142" customWidth="1"/>
    <col min="15366" max="15366" width="7.1796875" style="142" customWidth="1"/>
    <col min="15367" max="15367" width="10.26953125" style="142" customWidth="1"/>
    <col min="15368" max="15368" width="11.54296875" style="142" customWidth="1"/>
    <col min="15369" max="15369" width="9.453125" style="142" customWidth="1"/>
    <col min="15370" max="15370" width="11.54296875" style="142" customWidth="1"/>
    <col min="15371" max="15371" width="14.54296875" style="142" customWidth="1"/>
    <col min="15372" max="15372" width="4.7265625" style="142" customWidth="1"/>
    <col min="15373" max="15373" width="5.7265625" style="142" customWidth="1"/>
    <col min="15374" max="15374" width="6.453125" style="142" customWidth="1"/>
    <col min="15375" max="15385" width="5.7265625" style="142" customWidth="1"/>
    <col min="15386" max="15618" width="9.1796875" style="142"/>
    <col min="15619" max="15619" width="8.453125" style="142" customWidth="1"/>
    <col min="15620" max="15620" width="7.453125" style="142" customWidth="1"/>
    <col min="15621" max="15621" width="11" style="142" customWidth="1"/>
    <col min="15622" max="15622" width="7.1796875" style="142" customWidth="1"/>
    <col min="15623" max="15623" width="10.26953125" style="142" customWidth="1"/>
    <col min="15624" max="15624" width="11.54296875" style="142" customWidth="1"/>
    <col min="15625" max="15625" width="9.453125" style="142" customWidth="1"/>
    <col min="15626" max="15626" width="11.54296875" style="142" customWidth="1"/>
    <col min="15627" max="15627" width="14.54296875" style="142" customWidth="1"/>
    <col min="15628" max="15628" width="4.7265625" style="142" customWidth="1"/>
    <col min="15629" max="15629" width="5.7265625" style="142" customWidth="1"/>
    <col min="15630" max="15630" width="6.453125" style="142" customWidth="1"/>
    <col min="15631" max="15641" width="5.7265625" style="142" customWidth="1"/>
    <col min="15642" max="15874" width="9.1796875" style="142"/>
    <col min="15875" max="15875" width="8.453125" style="142" customWidth="1"/>
    <col min="15876" max="15876" width="7.453125" style="142" customWidth="1"/>
    <col min="15877" max="15877" width="11" style="142" customWidth="1"/>
    <col min="15878" max="15878" width="7.1796875" style="142" customWidth="1"/>
    <col min="15879" max="15879" width="10.26953125" style="142" customWidth="1"/>
    <col min="15880" max="15880" width="11.54296875" style="142" customWidth="1"/>
    <col min="15881" max="15881" width="9.453125" style="142" customWidth="1"/>
    <col min="15882" max="15882" width="11.54296875" style="142" customWidth="1"/>
    <col min="15883" max="15883" width="14.54296875" style="142" customWidth="1"/>
    <col min="15884" max="15884" width="4.7265625" style="142" customWidth="1"/>
    <col min="15885" max="15885" width="5.7265625" style="142" customWidth="1"/>
    <col min="15886" max="15886" width="6.453125" style="142" customWidth="1"/>
    <col min="15887" max="15897" width="5.7265625" style="142" customWidth="1"/>
    <col min="15898" max="16130" width="9.1796875" style="142"/>
    <col min="16131" max="16131" width="8.453125" style="142" customWidth="1"/>
    <col min="16132" max="16132" width="7.453125" style="142" customWidth="1"/>
    <col min="16133" max="16133" width="11" style="142" customWidth="1"/>
    <col min="16134" max="16134" width="7.1796875" style="142" customWidth="1"/>
    <col min="16135" max="16135" width="10.26953125" style="142" customWidth="1"/>
    <col min="16136" max="16136" width="11.54296875" style="142" customWidth="1"/>
    <col min="16137" max="16137" width="9.453125" style="142" customWidth="1"/>
    <col min="16138" max="16138" width="11.54296875" style="142" customWidth="1"/>
    <col min="16139" max="16139" width="14.54296875" style="142" customWidth="1"/>
    <col min="16140" max="16140" width="4.7265625" style="142" customWidth="1"/>
    <col min="16141" max="16141" width="5.7265625" style="142" customWidth="1"/>
    <col min="16142" max="16142" width="6.453125" style="142" customWidth="1"/>
    <col min="16143" max="16153" width="5.7265625" style="142" customWidth="1"/>
    <col min="16154" max="16384" width="9.1796875" style="142"/>
  </cols>
  <sheetData>
    <row r="1" spans="1:24" ht="29.15" customHeight="1" x14ac:dyDescent="0.35">
      <c r="A1" s="203"/>
      <c r="B1" s="204"/>
      <c r="C1" s="1798" t="s">
        <v>123</v>
      </c>
      <c r="D1" s="1799"/>
      <c r="E1" s="1800"/>
      <c r="F1" s="1807" t="s">
        <v>174</v>
      </c>
      <c r="G1" s="1807"/>
      <c r="H1" s="1807"/>
      <c r="I1" s="1808"/>
      <c r="J1" s="141"/>
      <c r="M1" s="1777"/>
      <c r="N1" s="1777"/>
      <c r="O1" s="1777"/>
      <c r="P1" s="1777"/>
      <c r="Q1" s="1777"/>
      <c r="R1" s="1777"/>
      <c r="S1" s="1777"/>
    </row>
    <row r="2" spans="1:24" ht="21.75" customHeight="1" thickBot="1" x14ac:dyDescent="0.35">
      <c r="A2" s="205"/>
      <c r="B2" s="143"/>
      <c r="C2" s="1801" t="s">
        <v>124</v>
      </c>
      <c r="D2" s="1802"/>
      <c r="E2" s="1803"/>
      <c r="F2" s="1809"/>
      <c r="G2" s="1809"/>
      <c r="H2" s="1809"/>
      <c r="I2" s="1810"/>
      <c r="J2" s="144"/>
      <c r="L2" s="145"/>
      <c r="M2" s="146"/>
      <c r="N2" s="146"/>
      <c r="O2" s="146"/>
      <c r="P2" s="146"/>
      <c r="Q2" s="146"/>
      <c r="R2" s="146"/>
      <c r="S2" s="146"/>
    </row>
    <row r="3" spans="1:24" ht="15" customHeight="1" thickTop="1" thickBot="1" x14ac:dyDescent="0.35">
      <c r="A3" s="206"/>
      <c r="B3" s="147"/>
      <c r="C3" s="1804" t="s">
        <v>129</v>
      </c>
      <c r="D3" s="1805"/>
      <c r="E3" s="1806"/>
      <c r="F3" s="1213" t="s">
        <v>130</v>
      </c>
      <c r="G3" s="149"/>
      <c r="H3" s="148" t="s">
        <v>131</v>
      </c>
      <c r="I3" s="207"/>
      <c r="J3" s="144"/>
      <c r="L3" s="150"/>
      <c r="M3" s="150"/>
      <c r="N3" s="146"/>
      <c r="O3" s="150"/>
      <c r="P3" s="150"/>
      <c r="Q3" s="146"/>
      <c r="R3" s="150"/>
      <c r="S3" s="150"/>
      <c r="T3" s="1789"/>
      <c r="U3" s="1789"/>
    </row>
    <row r="4" spans="1:24" ht="20.149999999999999" customHeight="1" thickTop="1" thickBot="1" x14ac:dyDescent="0.4">
      <c r="A4" s="208"/>
      <c r="B4" s="151"/>
      <c r="C4" s="1790"/>
      <c r="D4" s="1791"/>
      <c r="E4" s="1792"/>
      <c r="F4" s="1793" t="s">
        <v>132</v>
      </c>
      <c r="G4" s="1793"/>
      <c r="H4" s="1793"/>
      <c r="I4" s="1794"/>
      <c r="J4" s="152"/>
      <c r="L4" s="150"/>
      <c r="M4" s="150"/>
      <c r="N4" s="146"/>
      <c r="O4" s="150"/>
      <c r="P4" s="150"/>
      <c r="Q4" s="146"/>
      <c r="R4" s="150"/>
      <c r="S4" s="150"/>
      <c r="T4" s="1789"/>
      <c r="U4" s="1789"/>
    </row>
    <row r="5" spans="1:24" ht="19" customHeight="1" thickTop="1" x14ac:dyDescent="0.3">
      <c r="A5" s="1795"/>
      <c r="B5" s="1777"/>
      <c r="C5" s="1777"/>
      <c r="D5" s="1777"/>
      <c r="E5" s="1777"/>
      <c r="F5" s="1777"/>
      <c r="G5" s="1777"/>
      <c r="H5" s="1777"/>
      <c r="I5" s="1796"/>
      <c r="J5" s="146"/>
      <c r="L5" s="150"/>
      <c r="M5" s="150"/>
      <c r="N5" s="146"/>
      <c r="O5" s="150"/>
      <c r="P5" s="150"/>
      <c r="Q5" s="146"/>
      <c r="R5" s="150"/>
      <c r="S5" s="146"/>
      <c r="T5" s="1789"/>
      <c r="U5" s="1789"/>
    </row>
    <row r="6" spans="1:24" ht="19" customHeight="1" x14ac:dyDescent="0.3">
      <c r="A6" s="209" t="s">
        <v>133</v>
      </c>
      <c r="B6" s="153"/>
      <c r="C6" s="210"/>
      <c r="D6" s="154"/>
      <c r="E6" s="154"/>
      <c r="F6" s="155"/>
      <c r="G6" s="155"/>
      <c r="H6" s="156" t="s">
        <v>134</v>
      </c>
      <c r="I6" s="211"/>
      <c r="J6" s="157"/>
      <c r="L6" s="146"/>
      <c r="M6" s="150"/>
      <c r="N6" s="150"/>
      <c r="O6" s="150"/>
      <c r="P6" s="150"/>
      <c r="Q6" s="150"/>
      <c r="R6" s="150"/>
      <c r="S6" s="150"/>
    </row>
    <row r="7" spans="1:24" ht="19" customHeight="1" x14ac:dyDescent="0.3">
      <c r="A7" s="209" t="s">
        <v>135</v>
      </c>
      <c r="B7" s="154"/>
      <c r="C7" s="158"/>
      <c r="D7" s="159"/>
      <c r="E7" s="159"/>
      <c r="F7" s="159"/>
      <c r="H7" s="156" t="s">
        <v>136</v>
      </c>
      <c r="I7" s="212"/>
      <c r="J7" s="160"/>
    </row>
    <row r="8" spans="1:24" ht="19" customHeight="1" x14ac:dyDescent="0.35">
      <c r="A8" s="209" t="s">
        <v>137</v>
      </c>
      <c r="B8" s="1797"/>
      <c r="C8" s="1797"/>
      <c r="D8" s="1797"/>
      <c r="E8" s="1797"/>
      <c r="F8" s="1797"/>
      <c r="H8" s="156" t="s">
        <v>138</v>
      </c>
      <c r="I8" s="212"/>
      <c r="J8" s="160"/>
      <c r="K8" s="161"/>
      <c r="L8" s="145"/>
      <c r="M8" s="145"/>
      <c r="N8" s="145"/>
      <c r="O8" s="145"/>
      <c r="P8" s="145"/>
      <c r="Q8" s="146"/>
      <c r="R8" s="145"/>
      <c r="S8" s="145"/>
      <c r="U8" s="145"/>
      <c r="V8" s="145"/>
      <c r="X8" s="146"/>
    </row>
    <row r="9" spans="1:24" ht="19" customHeight="1" x14ac:dyDescent="0.3">
      <c r="A9" s="209" t="s">
        <v>139</v>
      </c>
      <c r="B9" s="1797"/>
      <c r="C9" s="1797"/>
      <c r="D9" s="1797"/>
      <c r="E9" s="1797"/>
      <c r="F9" s="1797"/>
      <c r="H9" s="162"/>
      <c r="I9" s="213"/>
      <c r="J9" s="160"/>
      <c r="K9" s="163"/>
      <c r="L9" s="164"/>
      <c r="M9" s="164"/>
      <c r="N9" s="164"/>
      <c r="O9" s="150"/>
      <c r="P9" s="165"/>
      <c r="Q9" s="165"/>
      <c r="R9" s="165"/>
      <c r="S9" s="165"/>
      <c r="T9" s="165"/>
      <c r="U9" s="165"/>
      <c r="V9" s="165"/>
      <c r="X9" s="150"/>
    </row>
    <row r="10" spans="1:24" ht="19" customHeight="1" x14ac:dyDescent="0.3">
      <c r="A10" s="1780"/>
      <c r="B10" s="1781"/>
      <c r="C10" s="1781"/>
      <c r="D10" s="1781"/>
      <c r="E10" s="1781"/>
      <c r="F10" s="1781"/>
      <c r="G10" s="1781"/>
      <c r="H10" s="1781"/>
      <c r="I10" s="1782"/>
      <c r="K10" s="166"/>
      <c r="L10" s="164"/>
      <c r="M10" s="164"/>
      <c r="N10" s="164"/>
      <c r="O10" s="150"/>
      <c r="P10" s="165"/>
      <c r="Q10" s="165"/>
      <c r="R10" s="165"/>
      <c r="S10" s="165"/>
      <c r="T10" s="165"/>
      <c r="U10" s="165"/>
      <c r="V10" s="165"/>
      <c r="X10" s="150"/>
    </row>
    <row r="11" spans="1:24" x14ac:dyDescent="0.3">
      <c r="A11" s="1778" t="s">
        <v>49</v>
      </c>
      <c r="B11" s="1778"/>
      <c r="C11" s="1778"/>
      <c r="D11" s="1778"/>
      <c r="E11" s="1778"/>
      <c r="F11" s="167">
        <v>1</v>
      </c>
      <c r="G11" s="167">
        <v>2</v>
      </c>
      <c r="H11" s="167"/>
      <c r="I11" s="167" t="s">
        <v>140</v>
      </c>
      <c r="J11" s="146"/>
      <c r="K11" s="168"/>
      <c r="L11" s="164"/>
      <c r="M11" s="164"/>
      <c r="N11" s="164"/>
      <c r="O11" s="150"/>
      <c r="P11" s="165"/>
      <c r="Q11" s="165"/>
      <c r="R11" s="165"/>
      <c r="S11" s="165"/>
      <c r="T11" s="165"/>
      <c r="U11" s="165"/>
      <c r="V11" s="165"/>
      <c r="X11" s="150"/>
    </row>
    <row r="12" spans="1:24" x14ac:dyDescent="0.3">
      <c r="A12" s="1778" t="s">
        <v>141</v>
      </c>
      <c r="B12" s="1778"/>
      <c r="C12" s="1778"/>
      <c r="D12" s="1778"/>
      <c r="E12" s="1778"/>
      <c r="F12" s="169"/>
      <c r="G12" s="169"/>
      <c r="H12" s="169"/>
      <c r="I12" s="1785"/>
      <c r="K12" s="166"/>
      <c r="L12" s="164"/>
      <c r="M12" s="164"/>
      <c r="N12" s="164"/>
      <c r="O12" s="150"/>
      <c r="P12" s="165"/>
      <c r="Q12" s="165"/>
      <c r="R12" s="165"/>
      <c r="S12" s="165"/>
      <c r="T12" s="165"/>
      <c r="U12" s="165"/>
      <c r="V12" s="165"/>
      <c r="X12" s="150"/>
    </row>
    <row r="13" spans="1:24" x14ac:dyDescent="0.3">
      <c r="A13" s="1786" t="s">
        <v>142</v>
      </c>
      <c r="B13" s="1787"/>
      <c r="C13" s="1787"/>
      <c r="D13" s="1787"/>
      <c r="E13" s="1788"/>
      <c r="F13" s="169"/>
      <c r="G13" s="169"/>
      <c r="H13" s="169"/>
      <c r="I13" s="1785"/>
      <c r="K13" s="166"/>
      <c r="L13" s="164"/>
      <c r="M13" s="164"/>
      <c r="N13" s="164"/>
      <c r="O13" s="150"/>
      <c r="P13" s="165"/>
      <c r="Q13" s="165"/>
      <c r="R13" s="165"/>
      <c r="S13" s="165"/>
      <c r="T13" s="165"/>
      <c r="U13" s="165"/>
      <c r="V13" s="165"/>
      <c r="X13" s="150"/>
    </row>
    <row r="14" spans="1:24" x14ac:dyDescent="0.3">
      <c r="A14" s="214" t="s">
        <v>143</v>
      </c>
      <c r="B14" s="1778" t="s">
        <v>144</v>
      </c>
      <c r="C14" s="1778"/>
      <c r="D14" s="1778"/>
      <c r="E14" s="1778"/>
      <c r="F14" s="170"/>
      <c r="G14" s="170"/>
      <c r="H14" s="170"/>
      <c r="I14" s="1785"/>
      <c r="K14" s="166"/>
      <c r="L14" s="145"/>
      <c r="M14" s="145"/>
      <c r="N14" s="145"/>
      <c r="O14" s="150"/>
      <c r="U14" s="165"/>
      <c r="V14" s="165"/>
      <c r="X14" s="150"/>
    </row>
    <row r="15" spans="1:24" x14ac:dyDescent="0.3">
      <c r="A15" s="1778" t="s">
        <v>145</v>
      </c>
      <c r="B15" s="1778"/>
      <c r="C15" s="1778"/>
      <c r="D15" s="1778"/>
      <c r="E15" s="1778"/>
      <c r="F15" s="171"/>
      <c r="G15" s="171"/>
      <c r="H15" s="171"/>
      <c r="I15" s="1785"/>
      <c r="K15" s="166"/>
      <c r="L15" s="145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spans="1:24" x14ac:dyDescent="0.3">
      <c r="A16" s="1778" t="s">
        <v>146</v>
      </c>
      <c r="B16" s="1778"/>
      <c r="C16" s="1778"/>
      <c r="D16" s="1778"/>
      <c r="E16" s="1778"/>
      <c r="F16" s="171"/>
      <c r="G16" s="171"/>
      <c r="H16" s="171"/>
      <c r="I16" s="1785"/>
      <c r="K16" s="166"/>
      <c r="L16" s="145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spans="1:33" x14ac:dyDescent="0.3">
      <c r="A17" s="1778" t="s">
        <v>147</v>
      </c>
      <c r="B17" s="1778"/>
      <c r="C17" s="1778"/>
      <c r="D17" s="1778"/>
      <c r="E17" s="1778"/>
      <c r="F17" s="170"/>
      <c r="G17" s="170"/>
      <c r="H17" s="170"/>
      <c r="I17" s="1785"/>
      <c r="K17" s="166"/>
      <c r="L17" s="145"/>
      <c r="M17" s="145"/>
      <c r="N17" s="145"/>
      <c r="O17" s="146"/>
    </row>
    <row r="18" spans="1:33" x14ac:dyDescent="0.3">
      <c r="A18" s="214" t="s">
        <v>148</v>
      </c>
      <c r="B18" s="1778" t="s">
        <v>149</v>
      </c>
      <c r="C18" s="1778"/>
      <c r="D18" s="1778"/>
      <c r="E18" s="1778"/>
      <c r="F18" s="170"/>
      <c r="G18" s="170"/>
      <c r="H18" s="170"/>
      <c r="I18" s="1785"/>
      <c r="K18" s="166"/>
      <c r="L18" s="145"/>
      <c r="M18" s="145"/>
      <c r="N18" s="145"/>
      <c r="O18" s="146"/>
      <c r="P18" s="146"/>
      <c r="Q18" s="146"/>
      <c r="R18" s="146"/>
      <c r="S18" s="146"/>
      <c r="T18" s="146"/>
      <c r="U18" s="146"/>
      <c r="Y18" s="146"/>
      <c r="Z18" s="1777"/>
      <c r="AA18" s="1777"/>
      <c r="AB18" s="1777"/>
      <c r="AC18" s="1777"/>
      <c r="AD18" s="1777"/>
      <c r="AG18" s="146"/>
    </row>
    <row r="19" spans="1:33" x14ac:dyDescent="0.3">
      <c r="A19" s="215" t="s">
        <v>150</v>
      </c>
      <c r="B19" s="1778" t="s">
        <v>151</v>
      </c>
      <c r="C19" s="1778"/>
      <c r="D19" s="1778"/>
      <c r="E19" s="1778"/>
      <c r="F19" s="170"/>
      <c r="G19" s="170"/>
      <c r="H19" s="172"/>
      <c r="I19" s="1785"/>
      <c r="K19" s="166"/>
      <c r="L19" s="145"/>
      <c r="M19" s="145"/>
      <c r="N19" s="145"/>
      <c r="O19" s="146"/>
      <c r="Y19" s="146"/>
      <c r="Z19" s="146"/>
      <c r="AA19" s="146"/>
      <c r="AB19" s="146"/>
      <c r="AC19" s="146"/>
      <c r="AD19" s="146"/>
      <c r="AE19" s="146"/>
      <c r="AF19" s="146"/>
      <c r="AG19" s="146"/>
    </row>
    <row r="20" spans="1:33" ht="19" customHeight="1" x14ac:dyDescent="0.3">
      <c r="A20" s="1778" t="s">
        <v>17</v>
      </c>
      <c r="B20" s="1778"/>
      <c r="C20" s="1778"/>
      <c r="D20" s="1778"/>
      <c r="E20" s="1778"/>
      <c r="F20" s="170"/>
      <c r="G20" s="173"/>
      <c r="H20" s="174"/>
      <c r="I20" s="1785"/>
      <c r="K20" s="166"/>
      <c r="L20" s="145"/>
      <c r="M20" s="145"/>
      <c r="N20" s="145"/>
      <c r="O20" s="146"/>
      <c r="Y20" s="146"/>
      <c r="Z20" s="150"/>
      <c r="AA20" s="150"/>
      <c r="AB20" s="150"/>
      <c r="AC20" s="150"/>
      <c r="AD20" s="150"/>
      <c r="AE20" s="1779"/>
      <c r="AF20" s="146"/>
      <c r="AG20" s="175"/>
    </row>
    <row r="21" spans="1:33" ht="19" customHeight="1" x14ac:dyDescent="0.3">
      <c r="A21" s="1778" t="s">
        <v>98</v>
      </c>
      <c r="B21" s="1778"/>
      <c r="C21" s="1778"/>
      <c r="D21" s="1778"/>
      <c r="E21" s="1778"/>
      <c r="F21" s="169"/>
      <c r="G21" s="169"/>
      <c r="H21" s="176"/>
      <c r="I21" s="1785"/>
      <c r="Y21" s="146"/>
      <c r="Z21" s="150"/>
      <c r="AA21" s="150"/>
      <c r="AB21" s="150"/>
      <c r="AC21" s="150"/>
      <c r="AD21" s="150"/>
      <c r="AE21" s="1779"/>
      <c r="AF21" s="146"/>
      <c r="AG21" s="175"/>
    </row>
    <row r="22" spans="1:33" ht="19" customHeight="1" x14ac:dyDescent="0.3">
      <c r="A22" s="1778" t="s">
        <v>152</v>
      </c>
      <c r="B22" s="1778"/>
      <c r="C22" s="1778"/>
      <c r="D22" s="1778"/>
      <c r="E22" s="1778"/>
      <c r="F22" s="171"/>
      <c r="G22" s="171"/>
      <c r="H22" s="176"/>
      <c r="I22" s="1785"/>
      <c r="Y22" s="146"/>
      <c r="Z22" s="150"/>
      <c r="AA22" s="150"/>
      <c r="AB22" s="150"/>
      <c r="AC22" s="150"/>
      <c r="AD22" s="150"/>
      <c r="AE22" s="1779"/>
      <c r="AF22" s="146"/>
      <c r="AG22" s="175"/>
    </row>
    <row r="23" spans="1:33" ht="19" customHeight="1" x14ac:dyDescent="0.3">
      <c r="A23" s="1778" t="s">
        <v>153</v>
      </c>
      <c r="B23" s="1778"/>
      <c r="C23" s="1778"/>
      <c r="D23" s="1778"/>
      <c r="E23" s="1778"/>
      <c r="F23" s="177"/>
      <c r="G23" s="177"/>
      <c r="H23" s="177"/>
      <c r="I23" s="1785"/>
      <c r="Y23" s="146"/>
      <c r="Z23" s="150"/>
      <c r="AA23" s="150"/>
      <c r="AB23" s="150"/>
      <c r="AC23" s="150"/>
      <c r="AD23" s="150"/>
      <c r="AE23" s="1779"/>
      <c r="AF23" s="146"/>
      <c r="AG23" s="175"/>
    </row>
    <row r="24" spans="1:33" ht="19" customHeight="1" x14ac:dyDescent="0.3">
      <c r="A24" s="214" t="s">
        <v>96</v>
      </c>
      <c r="B24" s="1778" t="s">
        <v>154</v>
      </c>
      <c r="C24" s="1778"/>
      <c r="D24" s="1778"/>
      <c r="E24" s="1778"/>
      <c r="F24" s="177"/>
      <c r="G24" s="177"/>
      <c r="H24" s="177"/>
      <c r="I24" s="1785"/>
      <c r="Y24" s="146"/>
      <c r="Z24" s="150"/>
      <c r="AA24" s="150"/>
      <c r="AB24" s="150"/>
      <c r="AC24" s="150"/>
      <c r="AD24" s="150"/>
      <c r="AE24" s="1779"/>
      <c r="AF24" s="146"/>
      <c r="AG24" s="146"/>
    </row>
    <row r="25" spans="1:33" ht="19" customHeight="1" x14ac:dyDescent="0.3">
      <c r="A25" s="1780"/>
      <c r="B25" s="1781"/>
      <c r="C25" s="1781"/>
      <c r="D25" s="1781"/>
      <c r="E25" s="1781"/>
      <c r="F25" s="1781"/>
      <c r="G25" s="1781"/>
      <c r="H25" s="1781"/>
      <c r="I25" s="1782"/>
      <c r="L25" s="165"/>
      <c r="Y25" s="178"/>
      <c r="Z25" s="150"/>
      <c r="AA25" s="150"/>
      <c r="AB25" s="150"/>
      <c r="AC25" s="150"/>
      <c r="AD25" s="150"/>
      <c r="AE25" s="1779"/>
    </row>
    <row r="26" spans="1:33" s="130" customFormat="1" ht="18" customHeight="1" x14ac:dyDescent="0.3">
      <c r="A26" s="216"/>
      <c r="B26" s="1769" t="s">
        <v>155</v>
      </c>
      <c r="C26" s="1769"/>
      <c r="D26" s="1769"/>
      <c r="E26" s="1769"/>
      <c r="F26" s="1769"/>
      <c r="G26" s="1784" t="s">
        <v>156</v>
      </c>
      <c r="H26" s="1784"/>
      <c r="I26" s="217"/>
      <c r="AE26" s="1779"/>
    </row>
    <row r="27" spans="1:33" s="130" customFormat="1" ht="18" customHeight="1" x14ac:dyDescent="0.3">
      <c r="A27" s="216"/>
      <c r="B27" s="1770" t="s">
        <v>157</v>
      </c>
      <c r="C27" s="1770"/>
      <c r="D27" s="1770"/>
      <c r="E27" s="1770"/>
      <c r="F27" s="1770"/>
      <c r="G27" s="1773">
        <v>44</v>
      </c>
      <c r="H27" s="1773"/>
      <c r="I27" s="217"/>
      <c r="AE27" s="1779"/>
    </row>
    <row r="28" spans="1:33" s="130" customFormat="1" ht="18" customHeight="1" x14ac:dyDescent="0.3">
      <c r="A28" s="216"/>
      <c r="B28" s="1770" t="s">
        <v>158</v>
      </c>
      <c r="C28" s="1770"/>
      <c r="D28" s="1770"/>
      <c r="E28" s="1770"/>
      <c r="F28" s="1770"/>
      <c r="G28" s="1773">
        <v>57</v>
      </c>
      <c r="H28" s="1773"/>
      <c r="I28" s="217"/>
      <c r="AE28" s="1779"/>
    </row>
    <row r="29" spans="1:33" s="130" customFormat="1" ht="18" customHeight="1" x14ac:dyDescent="0.3">
      <c r="A29" s="216"/>
      <c r="B29" s="1770" t="s">
        <v>159</v>
      </c>
      <c r="C29" s="1770"/>
      <c r="D29" s="1770"/>
      <c r="E29" s="1770"/>
      <c r="F29" s="1770"/>
      <c r="G29" s="1773">
        <v>72</v>
      </c>
      <c r="H29" s="1773"/>
      <c r="I29" s="217"/>
      <c r="J29" s="180"/>
      <c r="AE29" s="1779"/>
    </row>
    <row r="30" spans="1:33" s="130" customFormat="1" ht="18" customHeight="1" x14ac:dyDescent="0.3">
      <c r="A30" s="216"/>
      <c r="B30" s="1770" t="s">
        <v>160</v>
      </c>
      <c r="C30" s="1770"/>
      <c r="D30" s="1770"/>
      <c r="E30" s="1770"/>
      <c r="F30" s="1770"/>
      <c r="G30" s="1773">
        <v>17</v>
      </c>
      <c r="H30" s="1773"/>
      <c r="I30" s="217"/>
      <c r="AE30" s="1779"/>
    </row>
    <row r="31" spans="1:33" s="130" customFormat="1" ht="18" customHeight="1" x14ac:dyDescent="0.3">
      <c r="A31" s="216"/>
      <c r="B31" s="1769" t="s">
        <v>161</v>
      </c>
      <c r="C31" s="1769"/>
      <c r="D31" s="1769"/>
      <c r="E31" s="1769"/>
      <c r="F31" s="1769"/>
      <c r="G31" s="1773">
        <v>190</v>
      </c>
      <c r="H31" s="1773"/>
      <c r="I31" s="217"/>
      <c r="AE31" s="1779"/>
    </row>
    <row r="32" spans="1:33" s="130" customFormat="1" ht="16.5" customHeight="1" x14ac:dyDescent="0.3">
      <c r="A32" s="216"/>
      <c r="B32" s="1783"/>
      <c r="C32" s="1783"/>
      <c r="D32" s="1783"/>
      <c r="E32" s="1783"/>
      <c r="F32" s="1783"/>
      <c r="G32" s="1783"/>
      <c r="I32" s="217"/>
      <c r="AE32" s="1779"/>
    </row>
    <row r="33" spans="1:31" s="130" customFormat="1" ht="18" customHeight="1" x14ac:dyDescent="0.3">
      <c r="A33" s="216"/>
      <c r="B33" s="1771"/>
      <c r="C33" s="1771"/>
      <c r="D33" s="1771"/>
      <c r="E33" s="1771"/>
      <c r="F33" s="1771"/>
      <c r="G33" s="179">
        <v>1</v>
      </c>
      <c r="H33" s="179">
        <v>2</v>
      </c>
      <c r="I33" s="179">
        <v>3</v>
      </c>
      <c r="AE33" s="1779"/>
    </row>
    <row r="34" spans="1:31" s="130" customFormat="1" ht="18" customHeight="1" x14ac:dyDescent="0.3">
      <c r="A34" s="216"/>
      <c r="B34" s="1772" t="s">
        <v>162</v>
      </c>
      <c r="C34" s="1772"/>
      <c r="D34" s="1772"/>
      <c r="E34" s="1772"/>
      <c r="F34" s="1772"/>
      <c r="G34" s="181"/>
      <c r="H34" s="181"/>
      <c r="I34" s="181"/>
      <c r="AE34" s="1779"/>
    </row>
    <row r="35" spans="1:31" s="130" customFormat="1" ht="18" customHeight="1" x14ac:dyDescent="0.3">
      <c r="A35" s="216"/>
      <c r="B35" s="1772" t="s">
        <v>163</v>
      </c>
      <c r="C35" s="1772"/>
      <c r="D35" s="1772"/>
      <c r="E35" s="1772"/>
      <c r="F35" s="1772"/>
      <c r="G35" s="181"/>
      <c r="H35" s="181"/>
      <c r="I35" s="181"/>
      <c r="AE35" s="1779"/>
    </row>
    <row r="36" spans="1:31" s="130" customFormat="1" ht="18" customHeight="1" x14ac:dyDescent="0.3">
      <c r="A36" s="216"/>
      <c r="B36" s="1772" t="s">
        <v>164</v>
      </c>
      <c r="C36" s="1772"/>
      <c r="D36" s="1772"/>
      <c r="E36" s="1772"/>
      <c r="F36" s="1772"/>
      <c r="G36" s="181"/>
      <c r="H36" s="181"/>
      <c r="I36" s="182"/>
      <c r="AE36" s="1779"/>
    </row>
    <row r="37" spans="1:31" s="130" customFormat="1" ht="18" customHeight="1" x14ac:dyDescent="0.3">
      <c r="A37" s="216"/>
      <c r="B37" s="1772" t="s">
        <v>168</v>
      </c>
      <c r="C37" s="1772"/>
      <c r="D37" s="1772"/>
      <c r="E37" s="1772"/>
      <c r="F37" s="1772"/>
      <c r="G37" s="181"/>
      <c r="H37" s="181"/>
      <c r="I37" s="182"/>
      <c r="AE37" s="1779"/>
    </row>
    <row r="38" spans="1:31" s="130" customFormat="1" ht="18" customHeight="1" x14ac:dyDescent="0.3">
      <c r="A38" s="216"/>
      <c r="B38" s="1772" t="s">
        <v>169</v>
      </c>
      <c r="C38" s="1772"/>
      <c r="D38" s="1772"/>
      <c r="E38" s="1772"/>
      <c r="F38" s="1772"/>
      <c r="G38" s="181"/>
      <c r="H38" s="181"/>
      <c r="I38" s="181"/>
      <c r="J38" s="183"/>
      <c r="K38" s="184"/>
      <c r="L38" s="185"/>
      <c r="AE38" s="1779"/>
    </row>
    <row r="39" spans="1:31" s="130" customFormat="1" ht="18" customHeight="1" x14ac:dyDescent="0.3">
      <c r="A39" s="216"/>
      <c r="B39" s="1772" t="s">
        <v>170</v>
      </c>
      <c r="C39" s="1772"/>
      <c r="D39" s="1772"/>
      <c r="E39" s="1772"/>
      <c r="F39" s="1772"/>
      <c r="G39" s="181"/>
      <c r="H39" s="181"/>
      <c r="I39" s="181"/>
      <c r="K39" s="184"/>
      <c r="L39" s="185"/>
      <c r="AE39" s="1779"/>
    </row>
    <row r="40" spans="1:31" s="130" customFormat="1" ht="18" customHeight="1" x14ac:dyDescent="0.3">
      <c r="A40" s="216"/>
      <c r="B40" s="1772" t="s">
        <v>171</v>
      </c>
      <c r="C40" s="1772"/>
      <c r="D40" s="1772"/>
      <c r="E40" s="1772"/>
      <c r="F40" s="1772"/>
      <c r="G40" s="182"/>
      <c r="H40" s="182"/>
      <c r="I40" s="181"/>
      <c r="L40" s="185"/>
      <c r="AE40" s="1779"/>
    </row>
    <row r="41" spans="1:31" s="130" customFormat="1" ht="18" customHeight="1" x14ac:dyDescent="0.3">
      <c r="A41" s="216"/>
      <c r="B41" s="1772" t="s">
        <v>172</v>
      </c>
      <c r="C41" s="1772"/>
      <c r="D41" s="1772"/>
      <c r="E41" s="1772"/>
      <c r="F41" s="1772"/>
      <c r="G41" s="181"/>
      <c r="H41" s="181"/>
      <c r="I41" s="181"/>
      <c r="AE41" s="1779"/>
    </row>
    <row r="42" spans="1:31" s="130" customFormat="1" ht="18" customHeight="1" x14ac:dyDescent="0.3">
      <c r="A42" s="216"/>
      <c r="B42" s="1772" t="s">
        <v>165</v>
      </c>
      <c r="C42" s="1772"/>
      <c r="D42" s="1772"/>
      <c r="E42" s="1772"/>
      <c r="F42" s="1772"/>
      <c r="G42" s="186"/>
      <c r="H42" s="186"/>
      <c r="I42" s="186"/>
      <c r="AE42" s="1779"/>
    </row>
    <row r="43" spans="1:31" s="130" customFormat="1" ht="14" x14ac:dyDescent="0.3">
      <c r="A43" s="216"/>
      <c r="B43" s="1772" t="s">
        <v>173</v>
      </c>
      <c r="C43" s="1772"/>
      <c r="D43" s="1772"/>
      <c r="E43" s="1772"/>
      <c r="F43" s="1772"/>
      <c r="G43" s="182"/>
      <c r="H43" s="182"/>
      <c r="I43" s="182"/>
      <c r="AE43" s="1779"/>
    </row>
    <row r="44" spans="1:31" s="130" customFormat="1" ht="15.75" customHeight="1" x14ac:dyDescent="0.3">
      <c r="A44" s="216"/>
      <c r="B44" s="1774" t="s">
        <v>166</v>
      </c>
      <c r="C44" s="1774"/>
      <c r="D44" s="1774"/>
      <c r="E44" s="1774"/>
      <c r="F44" s="1774"/>
      <c r="G44" s="1775" t="s">
        <v>167</v>
      </c>
      <c r="H44" s="1776"/>
      <c r="I44" s="187"/>
      <c r="AE44" s="1779"/>
    </row>
    <row r="45" spans="1:31" s="130" customFormat="1" ht="9.75" customHeight="1" x14ac:dyDescent="0.3">
      <c r="A45" s="216"/>
      <c r="B45" s="1766"/>
      <c r="C45" s="1766"/>
      <c r="D45" s="1766"/>
      <c r="E45" s="1766"/>
      <c r="F45" s="1766"/>
      <c r="G45" s="1766"/>
      <c r="I45" s="217"/>
      <c r="AE45" s="1779"/>
    </row>
    <row r="46" spans="1:31" s="130" customFormat="1" ht="8.25" customHeight="1" x14ac:dyDescent="0.3">
      <c r="A46" s="216"/>
      <c r="B46" s="1765"/>
      <c r="C46" s="1765"/>
      <c r="D46" s="1765"/>
      <c r="E46" s="1765"/>
      <c r="F46" s="1765"/>
      <c r="G46" s="1765"/>
      <c r="I46" s="217"/>
      <c r="AE46" s="1779"/>
    </row>
    <row r="47" spans="1:31" s="130" customFormat="1" ht="47.25" customHeight="1" x14ac:dyDescent="0.3">
      <c r="A47" s="1768" t="s">
        <v>88</v>
      </c>
      <c r="B47" s="1768"/>
      <c r="C47" s="1767"/>
      <c r="D47" s="1767"/>
      <c r="E47" s="1767"/>
      <c r="F47" s="1767"/>
      <c r="G47" s="1767"/>
      <c r="H47" s="1767"/>
      <c r="I47" s="1767"/>
      <c r="AE47" s="1779"/>
    </row>
    <row r="48" spans="1:31" s="130" customFormat="1" ht="8.25" customHeight="1" x14ac:dyDescent="0.3">
      <c r="A48" s="216"/>
      <c r="B48" s="1765"/>
      <c r="C48" s="1765"/>
      <c r="D48" s="1765"/>
      <c r="E48" s="1765"/>
      <c r="F48" s="1765"/>
      <c r="G48" s="1765"/>
      <c r="I48" s="217"/>
      <c r="AE48" s="1779"/>
    </row>
    <row r="49" spans="1:31" s="130" customFormat="1" ht="15" customHeight="1" x14ac:dyDescent="0.3">
      <c r="A49" s="1761" t="s">
        <v>89</v>
      </c>
      <c r="B49" s="1761"/>
      <c r="C49" s="1761"/>
      <c r="D49" s="1762" t="s">
        <v>90</v>
      </c>
      <c r="E49" s="1763"/>
      <c r="F49" s="1764"/>
      <c r="G49" s="1761" t="s">
        <v>91</v>
      </c>
      <c r="H49" s="1761"/>
      <c r="I49" s="1761"/>
      <c r="AE49" s="1779"/>
    </row>
    <row r="50" spans="1:31" s="130" customFormat="1" ht="41.25" customHeight="1" x14ac:dyDescent="0.3">
      <c r="A50" s="1758" t="s">
        <v>92</v>
      </c>
      <c r="B50" s="1759"/>
      <c r="C50" s="1760"/>
      <c r="D50" s="1758" t="s">
        <v>92</v>
      </c>
      <c r="E50" s="1759"/>
      <c r="F50" s="1760"/>
      <c r="G50" s="1758" t="s">
        <v>92</v>
      </c>
      <c r="H50" s="1759"/>
      <c r="I50" s="1760"/>
      <c r="AE50" s="1779"/>
    </row>
    <row r="51" spans="1:31" s="130" customFormat="1" ht="15.75" customHeight="1" x14ac:dyDescent="0.3">
      <c r="A51" s="1758" t="s">
        <v>93</v>
      </c>
      <c r="B51" s="1759"/>
      <c r="C51" s="1760"/>
      <c r="D51" s="1758" t="s">
        <v>93</v>
      </c>
      <c r="E51" s="1759"/>
      <c r="F51" s="1760"/>
      <c r="G51" s="1758" t="s">
        <v>93</v>
      </c>
      <c r="H51" s="1759"/>
      <c r="I51" s="1760"/>
      <c r="AE51" s="1779"/>
    </row>
    <row r="52" spans="1:31" s="130" customFormat="1" ht="7.5" customHeight="1" x14ac:dyDescent="0.3">
      <c r="AE52" s="1779"/>
    </row>
  </sheetData>
  <mergeCells count="70">
    <mergeCell ref="B9:F9"/>
    <mergeCell ref="C1:E1"/>
    <mergeCell ref="M1:S1"/>
    <mergeCell ref="C2:E2"/>
    <mergeCell ref="C3:E3"/>
    <mergeCell ref="F1:I2"/>
    <mergeCell ref="T3:U5"/>
    <mergeCell ref="C4:E4"/>
    <mergeCell ref="F4:I4"/>
    <mergeCell ref="A5:I5"/>
    <mergeCell ref="B8:F8"/>
    <mergeCell ref="A10:I10"/>
    <mergeCell ref="A11:E11"/>
    <mergeCell ref="A12:E12"/>
    <mergeCell ref="I12:I24"/>
    <mergeCell ref="A13:E13"/>
    <mergeCell ref="B14:E14"/>
    <mergeCell ref="A15:E15"/>
    <mergeCell ref="A16:E16"/>
    <mergeCell ref="A17:E17"/>
    <mergeCell ref="B18:E18"/>
    <mergeCell ref="Z18:AD18"/>
    <mergeCell ref="B19:E19"/>
    <mergeCell ref="A20:E20"/>
    <mergeCell ref="AE20:AE52"/>
    <mergeCell ref="A21:E21"/>
    <mergeCell ref="A22:E22"/>
    <mergeCell ref="A23:E23"/>
    <mergeCell ref="B24:E24"/>
    <mergeCell ref="A25:I25"/>
    <mergeCell ref="G31:H31"/>
    <mergeCell ref="B32:G32"/>
    <mergeCell ref="B34:F34"/>
    <mergeCell ref="G26:H26"/>
    <mergeCell ref="G27:H27"/>
    <mergeCell ref="G28:H28"/>
    <mergeCell ref="G29:H29"/>
    <mergeCell ref="G30:H30"/>
    <mergeCell ref="B41:F41"/>
    <mergeCell ref="B42:F42"/>
    <mergeCell ref="B43:F43"/>
    <mergeCell ref="B46:G46"/>
    <mergeCell ref="B44:F44"/>
    <mergeCell ref="B40:F40"/>
    <mergeCell ref="G44:H44"/>
    <mergeCell ref="B48:G48"/>
    <mergeCell ref="B45:G45"/>
    <mergeCell ref="C47:I47"/>
    <mergeCell ref="A47:B47"/>
    <mergeCell ref="B26:F26"/>
    <mergeCell ref="B27:F27"/>
    <mergeCell ref="B28:F28"/>
    <mergeCell ref="B29:F29"/>
    <mergeCell ref="B30:F30"/>
    <mergeCell ref="B31:F31"/>
    <mergeCell ref="B33:F33"/>
    <mergeCell ref="B35:F35"/>
    <mergeCell ref="B36:F36"/>
    <mergeCell ref="B37:F37"/>
    <mergeCell ref="B38:F38"/>
    <mergeCell ref="B39:F39"/>
    <mergeCell ref="G51:I51"/>
    <mergeCell ref="A49:C49"/>
    <mergeCell ref="A50:C50"/>
    <mergeCell ref="A51:C51"/>
    <mergeCell ref="D49:F49"/>
    <mergeCell ref="D50:F50"/>
    <mergeCell ref="D51:F51"/>
    <mergeCell ref="G49:I49"/>
    <mergeCell ref="G50:I50"/>
  </mergeCells>
  <pageMargins left="0.98425196850393704" right="0.59055118110236227" top="0.78740157480314965" bottom="0.59055118110236227" header="0" footer="0"/>
  <pageSetup paperSize="5" scale="9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34"/>
  <sheetViews>
    <sheetView showGridLines="0" view="pageBreakPreview" zoomScaleSheetLayoutView="100" workbookViewId="0">
      <selection activeCell="A14" sqref="A14:I14"/>
    </sheetView>
  </sheetViews>
  <sheetFormatPr baseColWidth="10" defaultRowHeight="14.5" x14ac:dyDescent="0.35"/>
  <cols>
    <col min="1" max="1" width="12.7265625" customWidth="1"/>
    <col min="2" max="2" width="24.7265625" customWidth="1"/>
    <col min="3" max="3" width="12.7265625" customWidth="1"/>
    <col min="4" max="4" width="21.7265625" customWidth="1"/>
    <col min="5" max="5" width="14.7265625" customWidth="1"/>
    <col min="6" max="7" width="12.7265625" customWidth="1"/>
    <col min="8" max="8" width="18.7265625" customWidth="1"/>
  </cols>
  <sheetData>
    <row r="1" spans="1:9" ht="20.149999999999999" customHeight="1" x14ac:dyDescent="0.35">
      <c r="A1" s="3230"/>
      <c r="B1" s="3231"/>
      <c r="C1" s="3230" t="s">
        <v>972</v>
      </c>
      <c r="D1" s="3231"/>
      <c r="E1" s="3231"/>
      <c r="F1" s="3231"/>
      <c r="G1" s="3231"/>
      <c r="H1" s="3232"/>
    </row>
    <row r="2" spans="1:9" ht="20.149999999999999" customHeight="1" x14ac:dyDescent="0.35">
      <c r="A2" s="3233"/>
      <c r="B2" s="3234"/>
      <c r="C2" s="3233"/>
      <c r="D2" s="3234"/>
      <c r="E2" s="3234"/>
      <c r="F2" s="3234"/>
      <c r="G2" s="3234"/>
      <c r="H2" s="3235"/>
    </row>
    <row r="3" spans="1:9" ht="20.149999999999999" customHeight="1" thickBot="1" x14ac:dyDescent="0.4">
      <c r="A3" s="3236"/>
      <c r="B3" s="3237"/>
      <c r="C3" s="3236"/>
      <c r="D3" s="3237"/>
      <c r="E3" s="3237"/>
      <c r="F3" s="3237"/>
      <c r="G3" s="3237"/>
      <c r="H3" s="3238"/>
    </row>
    <row r="4" spans="1:9" ht="30" customHeight="1" thickBot="1" x14ac:dyDescent="0.4">
      <c r="A4" s="1160" t="s">
        <v>964</v>
      </c>
      <c r="B4" s="1161" t="s">
        <v>965</v>
      </c>
      <c r="C4" s="1161" t="s">
        <v>966</v>
      </c>
      <c r="D4" s="1161" t="s">
        <v>970</v>
      </c>
      <c r="E4" s="1161" t="s">
        <v>971</v>
      </c>
      <c r="F4" s="1161" t="s">
        <v>967</v>
      </c>
      <c r="G4" s="1161" t="s">
        <v>968</v>
      </c>
      <c r="H4" s="1162" t="s">
        <v>969</v>
      </c>
    </row>
    <row r="5" spans="1:9" ht="18" customHeight="1" x14ac:dyDescent="0.35">
      <c r="A5" s="1155"/>
      <c r="B5" s="1156"/>
      <c r="C5" s="1156"/>
      <c r="D5" s="1157"/>
      <c r="E5" s="1157"/>
      <c r="F5" s="1158"/>
      <c r="G5" s="1156"/>
      <c r="H5" s="1159"/>
      <c r="I5" s="1142"/>
    </row>
    <row r="6" spans="1:9" ht="18" customHeight="1" x14ac:dyDescent="0.35">
      <c r="A6" s="1145"/>
      <c r="B6" s="1143"/>
      <c r="C6" s="1143"/>
      <c r="D6" s="1143"/>
      <c r="E6" s="1143"/>
      <c r="F6" s="1143"/>
      <c r="G6" s="1143"/>
      <c r="H6" s="1144"/>
      <c r="I6" s="1142"/>
    </row>
    <row r="7" spans="1:9" ht="18" customHeight="1" x14ac:dyDescent="0.35">
      <c r="A7" s="1145"/>
      <c r="B7" s="1143"/>
      <c r="C7" s="1143"/>
      <c r="D7" s="1143"/>
      <c r="E7" s="1143"/>
      <c r="F7" s="1143"/>
      <c r="G7" s="1143"/>
      <c r="H7" s="1144"/>
      <c r="I7" s="1142"/>
    </row>
    <row r="8" spans="1:9" ht="18" customHeight="1" x14ac:dyDescent="0.35">
      <c r="A8" s="1145"/>
      <c r="B8" s="1143"/>
      <c r="C8" s="1143"/>
      <c r="D8" s="1143"/>
      <c r="E8" s="1143"/>
      <c r="F8" s="1143"/>
      <c r="G8" s="1143"/>
      <c r="H8" s="1144"/>
      <c r="I8" s="1142"/>
    </row>
    <row r="9" spans="1:9" ht="18" customHeight="1" x14ac:dyDescent="0.35">
      <c r="A9" s="1145"/>
      <c r="B9" s="1143"/>
      <c r="C9" s="1143"/>
      <c r="D9" s="1143"/>
      <c r="E9" s="1143"/>
      <c r="F9" s="1143"/>
      <c r="G9" s="1143"/>
      <c r="H9" s="1144"/>
      <c r="I9" s="1142"/>
    </row>
    <row r="10" spans="1:9" ht="18" customHeight="1" x14ac:dyDescent="0.35">
      <c r="A10" s="1145"/>
      <c r="B10" s="1143"/>
      <c r="C10" s="1143"/>
      <c r="D10" s="1143"/>
      <c r="E10" s="1143"/>
      <c r="F10" s="1143"/>
      <c r="G10" s="1143"/>
      <c r="H10" s="1144"/>
      <c r="I10" s="1142"/>
    </row>
    <row r="11" spans="1:9" ht="18" customHeight="1" x14ac:dyDescent="0.35">
      <c r="A11" s="1145"/>
      <c r="B11" s="1143"/>
      <c r="C11" s="1143"/>
      <c r="D11" s="1143"/>
      <c r="E11" s="1143"/>
      <c r="F11" s="1143"/>
      <c r="G11" s="1143"/>
      <c r="H11" s="1144"/>
      <c r="I11" s="1142"/>
    </row>
    <row r="12" spans="1:9" ht="18" customHeight="1" x14ac:dyDescent="0.35">
      <c r="A12" s="1145"/>
      <c r="B12" s="1143"/>
      <c r="C12" s="1143"/>
      <c r="D12" s="1143"/>
      <c r="E12" s="1143"/>
      <c r="F12" s="1143"/>
      <c r="G12" s="1143"/>
      <c r="H12" s="1144"/>
      <c r="I12" s="1142"/>
    </row>
    <row r="13" spans="1:9" ht="18" customHeight="1" x14ac:dyDescent="0.35">
      <c r="A13" s="1145"/>
      <c r="B13" s="1143"/>
      <c r="C13" s="1143"/>
      <c r="D13" s="1143"/>
      <c r="E13" s="1143"/>
      <c r="F13" s="1143"/>
      <c r="G13" s="1143"/>
      <c r="H13" s="1144"/>
      <c r="I13" s="1142"/>
    </row>
    <row r="14" spans="1:9" ht="18" customHeight="1" x14ac:dyDescent="0.35">
      <c r="A14" s="1145"/>
      <c r="B14" s="1143"/>
      <c r="C14" s="1143"/>
      <c r="D14" s="1143"/>
      <c r="E14" s="1143"/>
      <c r="F14" s="1143"/>
      <c r="G14" s="1143"/>
      <c r="H14" s="1144"/>
      <c r="I14" s="1142"/>
    </row>
    <row r="15" spans="1:9" ht="18" customHeight="1" x14ac:dyDescent="0.35">
      <c r="A15" s="1145"/>
      <c r="B15" s="1143"/>
      <c r="C15" s="1143"/>
      <c r="D15" s="1143"/>
      <c r="E15" s="1143"/>
      <c r="F15" s="1143"/>
      <c r="G15" s="1143"/>
      <c r="H15" s="1144"/>
      <c r="I15" s="1142"/>
    </row>
    <row r="16" spans="1:9" ht="18" customHeight="1" x14ac:dyDescent="0.35">
      <c r="A16" s="1145"/>
      <c r="B16" s="1143"/>
      <c r="C16" s="1143"/>
      <c r="D16" s="1143"/>
      <c r="E16" s="1143"/>
      <c r="F16" s="1143"/>
      <c r="G16" s="1143"/>
      <c r="H16" s="1144"/>
      <c r="I16" s="1142"/>
    </row>
    <row r="17" spans="1:9" ht="18" customHeight="1" x14ac:dyDescent="0.35">
      <c r="A17" s="1145"/>
      <c r="B17" s="1143"/>
      <c r="C17" s="1143"/>
      <c r="D17" s="1143"/>
      <c r="E17" s="1143"/>
      <c r="F17" s="1143"/>
      <c r="G17" s="1143"/>
      <c r="H17" s="1144"/>
      <c r="I17" s="1142"/>
    </row>
    <row r="18" spans="1:9" ht="18" customHeight="1" x14ac:dyDescent="0.35">
      <c r="A18" s="1145"/>
      <c r="B18" s="1143"/>
      <c r="C18" s="1143"/>
      <c r="D18" s="1143"/>
      <c r="E18" s="1143"/>
      <c r="F18" s="1143"/>
      <c r="G18" s="1143"/>
      <c r="H18" s="1144"/>
      <c r="I18" s="1142"/>
    </row>
    <row r="19" spans="1:9" ht="18" customHeight="1" x14ac:dyDescent="0.35">
      <c r="A19" s="1145"/>
      <c r="B19" s="1143"/>
      <c r="C19" s="1143"/>
      <c r="D19" s="1143"/>
      <c r="E19" s="1143"/>
      <c r="F19" s="1143"/>
      <c r="G19" s="1143"/>
      <c r="H19" s="1144" t="s">
        <v>520</v>
      </c>
      <c r="I19" s="1142"/>
    </row>
    <row r="20" spans="1:9" ht="18" customHeight="1" x14ac:dyDescent="0.35">
      <c r="A20" s="1145"/>
      <c r="B20" s="1143"/>
      <c r="C20" s="1143"/>
      <c r="D20" s="1143"/>
      <c r="E20" s="1143"/>
      <c r="F20" s="1143"/>
      <c r="G20" s="1143"/>
      <c r="H20" s="1144"/>
      <c r="I20" s="1142"/>
    </row>
    <row r="21" spans="1:9" ht="18" customHeight="1" x14ac:dyDescent="0.35">
      <c r="A21" s="1145"/>
      <c r="B21" s="1143"/>
      <c r="C21" s="1143"/>
      <c r="D21" s="1143"/>
      <c r="E21" s="1143"/>
      <c r="F21" s="1143"/>
      <c r="G21" s="1143"/>
      <c r="H21" s="1144"/>
      <c r="I21" s="1142"/>
    </row>
    <row r="22" spans="1:9" ht="18" customHeight="1" x14ac:dyDescent="0.35">
      <c r="A22" s="1145"/>
      <c r="B22" s="1143"/>
      <c r="C22" s="1143"/>
      <c r="D22" s="1143"/>
      <c r="E22" s="1143"/>
      <c r="F22" s="1143"/>
      <c r="G22" s="1143"/>
      <c r="H22" s="1144"/>
      <c r="I22" s="1142"/>
    </row>
    <row r="23" spans="1:9" ht="18" customHeight="1" x14ac:dyDescent="0.35">
      <c r="A23" s="1145"/>
      <c r="B23" s="1143"/>
      <c r="C23" s="1143"/>
      <c r="D23" s="1143"/>
      <c r="E23" s="1143"/>
      <c r="F23" s="1143"/>
      <c r="G23" s="1143"/>
      <c r="H23" s="1144"/>
      <c r="I23" s="1142"/>
    </row>
    <row r="24" spans="1:9" ht="18" customHeight="1" x14ac:dyDescent="0.35">
      <c r="A24" s="1145"/>
      <c r="B24" s="1143"/>
      <c r="C24" s="1143"/>
      <c r="D24" s="1143"/>
      <c r="E24" s="1143"/>
      <c r="F24" s="1143"/>
      <c r="G24" s="1143"/>
      <c r="H24" s="1144"/>
      <c r="I24" s="1142"/>
    </row>
    <row r="25" spans="1:9" ht="18" customHeight="1" x14ac:dyDescent="0.35">
      <c r="A25" s="1145"/>
      <c r="B25" s="1143"/>
      <c r="C25" s="1143"/>
      <c r="D25" s="1143"/>
      <c r="E25" s="1143"/>
      <c r="F25" s="1143"/>
      <c r="G25" s="1143"/>
      <c r="H25" s="1144"/>
      <c r="I25" s="1142"/>
    </row>
    <row r="26" spans="1:9" ht="18" customHeight="1" x14ac:dyDescent="0.35">
      <c r="A26" s="1145"/>
      <c r="B26" s="1143"/>
      <c r="C26" s="1143"/>
      <c r="D26" s="1143"/>
      <c r="E26" s="1143"/>
      <c r="F26" s="1143"/>
      <c r="G26" s="1143"/>
      <c r="H26" s="1144"/>
      <c r="I26" s="1142"/>
    </row>
    <row r="27" spans="1:9" ht="18" customHeight="1" x14ac:dyDescent="0.35">
      <c r="A27" s="1145"/>
      <c r="B27" s="1143"/>
      <c r="C27" s="1143"/>
      <c r="D27" s="1143"/>
      <c r="E27" s="1143"/>
      <c r="F27" s="1143"/>
      <c r="G27" s="1143"/>
      <c r="H27" s="1144"/>
      <c r="I27" s="1142"/>
    </row>
    <row r="28" spans="1:9" ht="18" customHeight="1" thickBot="1" x14ac:dyDescent="0.4">
      <c r="A28" s="1146"/>
      <c r="B28" s="1147"/>
      <c r="C28" s="1147"/>
      <c r="D28" s="1147"/>
      <c r="E28" s="1147"/>
      <c r="F28" s="1147"/>
      <c r="G28" s="1147"/>
      <c r="H28" s="1148"/>
      <c r="I28" s="1142"/>
    </row>
    <row r="29" spans="1:9" x14ac:dyDescent="0.35">
      <c r="A29" s="3239" t="s">
        <v>332</v>
      </c>
      <c r="B29" s="3239"/>
      <c r="C29" s="1154" t="s">
        <v>334</v>
      </c>
      <c r="D29" s="1151"/>
      <c r="E29" s="1151"/>
    </row>
    <row r="30" spans="1:9" x14ac:dyDescent="0.35">
      <c r="A30" s="3240" t="s">
        <v>333</v>
      </c>
      <c r="B30" s="3240"/>
      <c r="C30" s="1153" t="s">
        <v>335</v>
      </c>
      <c r="D30" s="1152"/>
      <c r="E30" s="1152"/>
    </row>
    <row r="31" spans="1:9" x14ac:dyDescent="0.35">
      <c r="A31" s="1149"/>
    </row>
    <row r="32" spans="1:9" x14ac:dyDescent="0.35">
      <c r="A32" s="1150"/>
    </row>
    <row r="34" spans="2:2" x14ac:dyDescent="0.35">
      <c r="B34" t="s">
        <v>520</v>
      </c>
    </row>
  </sheetData>
  <mergeCells count="4">
    <mergeCell ref="C1:H3"/>
    <mergeCell ref="A1:B3"/>
    <mergeCell ref="A29:B29"/>
    <mergeCell ref="A30:B30"/>
  </mergeCells>
  <hyperlinks>
    <hyperlink ref="C29" r:id="rId1" xr:uid="{00000000-0004-0000-1D00-000000000000}"/>
  </hyperlinks>
  <printOptions verticalCentered="1"/>
  <pageMargins left="0.51181102362204722" right="0.31496062992125984" top="0.39370078740157483" bottom="0.39370078740157483" header="0.31496062992125984" footer="0.31496062992125984"/>
  <pageSetup scale="98" orientation="landscape" horizontalDpi="4294967294" r:id="rId2"/>
  <headerFooter>
    <oddFooter>Página &amp;P</oddFooter>
  </headerFooter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O44"/>
  <sheetViews>
    <sheetView showGridLines="0" view="pageBreakPreview" zoomScaleSheetLayoutView="100" workbookViewId="0">
      <selection activeCell="A14" sqref="A14:I14"/>
    </sheetView>
  </sheetViews>
  <sheetFormatPr baseColWidth="10" defaultRowHeight="14.5" x14ac:dyDescent="0.35"/>
  <cols>
    <col min="1" max="1" width="12.7265625" customWidth="1"/>
    <col min="2" max="2" width="8.7265625" customWidth="1"/>
    <col min="3" max="3" width="10" customWidth="1"/>
    <col min="4" max="4" width="8.1796875" customWidth="1"/>
    <col min="5" max="5" width="16.81640625" customWidth="1"/>
    <col min="6" max="8" width="7.7265625" customWidth="1"/>
    <col min="9" max="10" width="8.7265625" customWidth="1"/>
  </cols>
  <sheetData>
    <row r="1" spans="1:11" ht="20.149999999999999" customHeight="1" x14ac:dyDescent="0.35">
      <c r="A1" s="3230"/>
      <c r="B1" s="3231"/>
      <c r="C1" s="3231"/>
      <c r="D1" s="3230" t="s">
        <v>976</v>
      </c>
      <c r="E1" s="3231"/>
      <c r="F1" s="3231"/>
      <c r="G1" s="3231"/>
      <c r="H1" s="3231"/>
      <c r="I1" s="3231"/>
      <c r="J1" s="3232"/>
    </row>
    <row r="2" spans="1:11" ht="20.149999999999999" customHeight="1" x14ac:dyDescent="0.35">
      <c r="A2" s="3233"/>
      <c r="B2" s="3234"/>
      <c r="C2" s="3234"/>
      <c r="D2" s="3233"/>
      <c r="E2" s="3234"/>
      <c r="F2" s="3234"/>
      <c r="G2" s="3234"/>
      <c r="H2" s="3234"/>
      <c r="I2" s="3234"/>
      <c r="J2" s="3235"/>
    </row>
    <row r="3" spans="1:11" ht="20.149999999999999" customHeight="1" thickBot="1" x14ac:dyDescent="0.4">
      <c r="A3" s="3236"/>
      <c r="B3" s="3237"/>
      <c r="C3" s="3237"/>
      <c r="D3" s="3236"/>
      <c r="E3" s="3237"/>
      <c r="F3" s="3237"/>
      <c r="G3" s="3237"/>
      <c r="H3" s="3237"/>
      <c r="I3" s="3237"/>
      <c r="J3" s="3238"/>
    </row>
    <row r="4" spans="1:11" ht="30" customHeight="1" thickBot="1" x14ac:dyDescent="0.4">
      <c r="A4" s="1160" t="s">
        <v>748</v>
      </c>
      <c r="B4" s="3241" t="s">
        <v>989</v>
      </c>
      <c r="C4" s="3242"/>
      <c r="D4" s="1161" t="s">
        <v>973</v>
      </c>
      <c r="E4" s="1161" t="s">
        <v>974</v>
      </c>
      <c r="F4" s="3241" t="s">
        <v>975</v>
      </c>
      <c r="G4" s="3242"/>
      <c r="H4" s="3241" t="s">
        <v>600</v>
      </c>
      <c r="I4" s="3244"/>
      <c r="J4" s="3245"/>
    </row>
    <row r="5" spans="1:11" ht="18" customHeight="1" x14ac:dyDescent="0.35">
      <c r="A5" s="1163"/>
      <c r="B5" s="1164"/>
      <c r="C5" s="1164"/>
      <c r="D5" s="1165"/>
      <c r="E5" s="1165"/>
      <c r="F5" s="3243"/>
      <c r="G5" s="3243"/>
      <c r="H5" s="3243"/>
      <c r="I5" s="3243"/>
      <c r="J5" s="3246"/>
      <c r="K5" s="1142"/>
    </row>
    <row r="6" spans="1:11" ht="18" customHeight="1" x14ac:dyDescent="0.35">
      <c r="A6" s="1166"/>
      <c r="B6" s="1167"/>
      <c r="C6" s="1167"/>
      <c r="D6" s="1168"/>
      <c r="E6" s="1168"/>
      <c r="F6" s="3247"/>
      <c r="G6" s="3247"/>
      <c r="H6" s="3247"/>
      <c r="I6" s="3247"/>
      <c r="J6" s="3248"/>
      <c r="K6" s="1142"/>
    </row>
    <row r="7" spans="1:11" ht="18" customHeight="1" x14ac:dyDescent="0.35">
      <c r="A7" s="1166"/>
      <c r="B7" s="1167"/>
      <c r="C7" s="1167"/>
      <c r="D7" s="1168"/>
      <c r="E7" s="1168"/>
      <c r="F7" s="3247"/>
      <c r="G7" s="3247"/>
      <c r="H7" s="3247"/>
      <c r="I7" s="3247"/>
      <c r="J7" s="3248"/>
      <c r="K7" s="1142"/>
    </row>
    <row r="8" spans="1:11" ht="18" customHeight="1" x14ac:dyDescent="0.35">
      <c r="A8" s="1166"/>
      <c r="B8" s="1167"/>
      <c r="C8" s="1167"/>
      <c r="D8" s="1168"/>
      <c r="E8" s="1168"/>
      <c r="F8" s="3247"/>
      <c r="G8" s="3247"/>
      <c r="H8" s="3247"/>
      <c r="I8" s="3247"/>
      <c r="J8" s="3248"/>
      <c r="K8" s="1142"/>
    </row>
    <row r="9" spans="1:11" ht="18" customHeight="1" x14ac:dyDescent="0.35">
      <c r="A9" s="1166"/>
      <c r="B9" s="1167"/>
      <c r="C9" s="1167"/>
      <c r="D9" s="1168"/>
      <c r="E9" s="1168"/>
      <c r="F9" s="3247"/>
      <c r="G9" s="3247"/>
      <c r="H9" s="3247"/>
      <c r="I9" s="3247"/>
      <c r="J9" s="3248"/>
      <c r="K9" s="1142"/>
    </row>
    <row r="10" spans="1:11" ht="18" customHeight="1" x14ac:dyDescent="0.35">
      <c r="A10" s="1166"/>
      <c r="B10" s="1167"/>
      <c r="C10" s="1167"/>
      <c r="D10" s="1168"/>
      <c r="E10" s="1168"/>
      <c r="F10" s="3247"/>
      <c r="G10" s="3247"/>
      <c r="H10" s="3247"/>
      <c r="I10" s="3247"/>
      <c r="J10" s="3248"/>
      <c r="K10" s="1142"/>
    </row>
    <row r="11" spans="1:11" ht="18" customHeight="1" x14ac:dyDescent="0.35">
      <c r="A11" s="1166"/>
      <c r="B11" s="1167"/>
      <c r="C11" s="1167"/>
      <c r="D11" s="1168"/>
      <c r="E11" s="1168"/>
      <c r="F11" s="3247"/>
      <c r="G11" s="3247"/>
      <c r="H11" s="3247"/>
      <c r="I11" s="3247"/>
      <c r="J11" s="3248"/>
      <c r="K11" s="1142"/>
    </row>
    <row r="12" spans="1:11" ht="18" customHeight="1" x14ac:dyDescent="0.35">
      <c r="A12" s="1166"/>
      <c r="B12" s="1167"/>
      <c r="C12" s="1167"/>
      <c r="D12" s="1168"/>
      <c r="E12" s="1168"/>
      <c r="F12" s="3247"/>
      <c r="G12" s="3247"/>
      <c r="H12" s="3247"/>
      <c r="I12" s="3247"/>
      <c r="J12" s="3248"/>
      <c r="K12" s="1142"/>
    </row>
    <row r="13" spans="1:11" ht="18" customHeight="1" x14ac:dyDescent="0.35">
      <c r="A13" s="1166"/>
      <c r="B13" s="1167"/>
      <c r="C13" s="1167"/>
      <c r="D13" s="1168"/>
      <c r="E13" s="1168"/>
      <c r="F13" s="3247"/>
      <c r="G13" s="3247"/>
      <c r="H13" s="3247"/>
      <c r="I13" s="3247"/>
      <c r="J13" s="3248"/>
      <c r="K13" s="1142"/>
    </row>
    <row r="14" spans="1:11" ht="18" customHeight="1" x14ac:dyDescent="0.35">
      <c r="A14" s="1166"/>
      <c r="B14" s="1167"/>
      <c r="C14" s="1167"/>
      <c r="D14" s="1168"/>
      <c r="E14" s="1168"/>
      <c r="F14" s="3247"/>
      <c r="G14" s="3247"/>
      <c r="H14" s="3247"/>
      <c r="I14" s="3247"/>
      <c r="J14" s="3248"/>
      <c r="K14" s="1142"/>
    </row>
    <row r="15" spans="1:11" ht="18" customHeight="1" x14ac:dyDescent="0.35">
      <c r="A15" s="1166"/>
      <c r="B15" s="1167"/>
      <c r="C15" s="1167"/>
      <c r="D15" s="1168"/>
      <c r="E15" s="1168"/>
      <c r="F15" s="3247"/>
      <c r="G15" s="3247"/>
      <c r="H15" s="3247"/>
      <c r="I15" s="3247"/>
      <c r="J15" s="3248"/>
      <c r="K15" s="1142"/>
    </row>
    <row r="16" spans="1:11" ht="18" customHeight="1" x14ac:dyDescent="0.35">
      <c r="A16" s="1166"/>
      <c r="B16" s="1167"/>
      <c r="C16" s="1167"/>
      <c r="D16" s="1168"/>
      <c r="E16" s="1168"/>
      <c r="F16" s="3247"/>
      <c r="G16" s="3247"/>
      <c r="H16" s="3247"/>
      <c r="I16" s="3247"/>
      <c r="J16" s="3248"/>
      <c r="K16" s="1142"/>
    </row>
    <row r="17" spans="1:15" ht="18" customHeight="1" x14ac:dyDescent="0.35">
      <c r="A17" s="1166"/>
      <c r="B17" s="1167"/>
      <c r="C17" s="1167"/>
      <c r="D17" s="1168"/>
      <c r="E17" s="1168"/>
      <c r="F17" s="3247"/>
      <c r="G17" s="3247"/>
      <c r="H17" s="3247"/>
      <c r="I17" s="3247"/>
      <c r="J17" s="3248"/>
      <c r="K17" s="1142"/>
    </row>
    <row r="18" spans="1:15" ht="18" customHeight="1" x14ac:dyDescent="0.35">
      <c r="A18" s="1166"/>
      <c r="B18" s="1167"/>
      <c r="C18" s="1167"/>
      <c r="D18" s="1168"/>
      <c r="E18" s="1168"/>
      <c r="F18" s="3247"/>
      <c r="G18" s="3247"/>
      <c r="H18" s="3247"/>
      <c r="I18" s="3247"/>
      <c r="J18" s="3248"/>
      <c r="K18" s="1142"/>
    </row>
    <row r="19" spans="1:15" ht="18" customHeight="1" x14ac:dyDescent="0.35">
      <c r="A19" s="1166"/>
      <c r="B19" s="1167"/>
      <c r="C19" s="1167"/>
      <c r="D19" s="1168"/>
      <c r="E19" s="1168"/>
      <c r="F19" s="3247"/>
      <c r="G19" s="3247"/>
      <c r="H19" s="3247"/>
      <c r="I19" s="3247"/>
      <c r="J19" s="3248"/>
      <c r="K19" s="1142"/>
    </row>
    <row r="20" spans="1:15" ht="18" customHeight="1" x14ac:dyDescent="0.35">
      <c r="A20" s="1166"/>
      <c r="B20" s="1167"/>
      <c r="C20" s="1167"/>
      <c r="D20" s="1168"/>
      <c r="E20" s="1168"/>
      <c r="F20" s="3247"/>
      <c r="G20" s="3247"/>
      <c r="H20" s="3247"/>
      <c r="I20" s="3247"/>
      <c r="J20" s="3248"/>
      <c r="K20" s="1142"/>
    </row>
    <row r="21" spans="1:15" ht="18" customHeight="1" x14ac:dyDescent="0.35">
      <c r="A21" s="1166"/>
      <c r="B21" s="1167"/>
      <c r="C21" s="1167"/>
      <c r="D21" s="1168"/>
      <c r="E21" s="1168"/>
      <c r="F21" s="3247"/>
      <c r="G21" s="3247"/>
      <c r="H21" s="3247"/>
      <c r="I21" s="3247"/>
      <c r="J21" s="3248"/>
      <c r="K21" s="1142"/>
    </row>
    <row r="22" spans="1:15" ht="18" customHeight="1" x14ac:dyDescent="0.35">
      <c r="A22" s="1166"/>
      <c r="B22" s="1167"/>
      <c r="C22" s="1167"/>
      <c r="D22" s="1168"/>
      <c r="E22" s="1168"/>
      <c r="F22" s="3247"/>
      <c r="G22" s="3247"/>
      <c r="H22" s="3247"/>
      <c r="I22" s="3247"/>
      <c r="J22" s="3248"/>
      <c r="K22" s="1142"/>
    </row>
    <row r="23" spans="1:15" ht="18" customHeight="1" x14ac:dyDescent="0.35">
      <c r="A23" s="1166"/>
      <c r="B23" s="1167"/>
      <c r="C23" s="1167"/>
      <c r="D23" s="1168"/>
      <c r="E23" s="1168"/>
      <c r="F23" s="3247"/>
      <c r="G23" s="3247"/>
      <c r="H23" s="3247"/>
      <c r="I23" s="3247"/>
      <c r="J23" s="3248"/>
      <c r="K23" s="1142"/>
    </row>
    <row r="24" spans="1:15" ht="18" customHeight="1" x14ac:dyDescent="0.35">
      <c r="A24" s="1166"/>
      <c r="B24" s="1167"/>
      <c r="C24" s="1167"/>
      <c r="D24" s="1168"/>
      <c r="E24" s="1168"/>
      <c r="F24" s="3247"/>
      <c r="G24" s="3247"/>
      <c r="H24" s="3247"/>
      <c r="I24" s="3247"/>
      <c r="J24" s="3248"/>
      <c r="K24" s="1142"/>
    </row>
    <row r="25" spans="1:15" ht="18" customHeight="1" x14ac:dyDescent="0.35">
      <c r="A25" s="1166"/>
      <c r="B25" s="1167"/>
      <c r="C25" s="1167"/>
      <c r="D25" s="1168"/>
      <c r="E25" s="1168"/>
      <c r="F25" s="3247"/>
      <c r="G25" s="3247"/>
      <c r="H25" s="3247"/>
      <c r="I25" s="3247"/>
      <c r="J25" s="3248"/>
      <c r="K25" s="1142"/>
    </row>
    <row r="26" spans="1:15" ht="18" customHeight="1" x14ac:dyDescent="0.35">
      <c r="A26" s="1166"/>
      <c r="B26" s="1167"/>
      <c r="C26" s="1167"/>
      <c r="D26" s="1168"/>
      <c r="E26" s="1168"/>
      <c r="F26" s="3247"/>
      <c r="G26" s="3247"/>
      <c r="H26" s="3247"/>
      <c r="I26" s="3247"/>
      <c r="J26" s="3248"/>
      <c r="K26" s="1142"/>
    </row>
    <row r="27" spans="1:15" ht="18" customHeight="1" x14ac:dyDescent="0.35">
      <c r="A27" s="1166"/>
      <c r="B27" s="1167"/>
      <c r="C27" s="1167"/>
      <c r="D27" s="1168"/>
      <c r="E27" s="1168"/>
      <c r="F27" s="3247"/>
      <c r="G27" s="3247"/>
      <c r="H27" s="3247"/>
      <c r="I27" s="3247"/>
      <c r="J27" s="3248"/>
      <c r="K27" s="1142"/>
    </row>
    <row r="28" spans="1:15" ht="18" customHeight="1" x14ac:dyDescent="0.35">
      <c r="A28" s="1166"/>
      <c r="B28" s="1167"/>
      <c r="C28" s="1167"/>
      <c r="D28" s="1168"/>
      <c r="E28" s="1168"/>
      <c r="F28" s="3247"/>
      <c r="G28" s="3247"/>
      <c r="H28" s="3247"/>
      <c r="I28" s="3247"/>
      <c r="J28" s="3248"/>
      <c r="K28" s="1142"/>
    </row>
    <row r="29" spans="1:15" ht="18" customHeight="1" x14ac:dyDescent="0.35">
      <c r="A29" s="1166"/>
      <c r="B29" s="1167"/>
      <c r="C29" s="1167"/>
      <c r="D29" s="1168"/>
      <c r="E29" s="1168"/>
      <c r="F29" s="3247"/>
      <c r="G29" s="3247"/>
      <c r="H29" s="3247"/>
      <c r="I29" s="3247"/>
      <c r="J29" s="3248"/>
      <c r="K29" s="1142"/>
      <c r="M29">
        <v>19700</v>
      </c>
      <c r="N29">
        <v>261000</v>
      </c>
      <c r="O29">
        <v>600000</v>
      </c>
    </row>
    <row r="30" spans="1:15" ht="18" customHeight="1" x14ac:dyDescent="0.35">
      <c r="A30" s="1166"/>
      <c r="B30" s="1167"/>
      <c r="C30" s="1167"/>
      <c r="D30" s="1168"/>
      <c r="E30" s="1168"/>
      <c r="F30" s="3247"/>
      <c r="G30" s="3247"/>
      <c r="H30" s="3247"/>
      <c r="I30" s="3247"/>
      <c r="J30" s="3248"/>
      <c r="K30" s="1142"/>
      <c r="M30">
        <v>30</v>
      </c>
      <c r="N30">
        <v>30</v>
      </c>
      <c r="O30">
        <v>30</v>
      </c>
    </row>
    <row r="31" spans="1:15" ht="18" customHeight="1" x14ac:dyDescent="0.35">
      <c r="A31" s="1166"/>
      <c r="B31" s="1167"/>
      <c r="C31" s="1167"/>
      <c r="D31" s="1168"/>
      <c r="E31" s="1168"/>
      <c r="F31" s="3247"/>
      <c r="G31" s="3247"/>
      <c r="H31" s="3247"/>
      <c r="I31" s="3247"/>
      <c r="J31" s="3248"/>
      <c r="K31" s="1142"/>
      <c r="M31">
        <f>M29*M30</f>
        <v>591000</v>
      </c>
      <c r="N31">
        <f>N29/N30</f>
        <v>8700</v>
      </c>
      <c r="O31">
        <f>O29/O30</f>
        <v>20000</v>
      </c>
    </row>
    <row r="32" spans="1:15" ht="18" customHeight="1" x14ac:dyDescent="0.35">
      <c r="A32" s="1166"/>
      <c r="B32" s="1167"/>
      <c r="C32" s="1167"/>
      <c r="D32" s="1168"/>
      <c r="E32" s="1168"/>
      <c r="F32" s="3247"/>
      <c r="G32" s="3247"/>
      <c r="H32" s="3247"/>
      <c r="I32" s="3247"/>
      <c r="J32" s="3248"/>
      <c r="K32" s="1142"/>
    </row>
    <row r="33" spans="1:11" ht="18" customHeight="1" x14ac:dyDescent="0.35">
      <c r="A33" s="1166"/>
      <c r="B33" s="1167"/>
      <c r="C33" s="1167"/>
      <c r="D33" s="1168"/>
      <c r="E33" s="1168"/>
      <c r="F33" s="3247"/>
      <c r="G33" s="3247"/>
      <c r="H33" s="3247"/>
      <c r="I33" s="3247"/>
      <c r="J33" s="3248"/>
      <c r="K33" s="1142"/>
    </row>
    <row r="34" spans="1:11" ht="18" customHeight="1" x14ac:dyDescent="0.35">
      <c r="A34" s="1166"/>
      <c r="B34" s="1167"/>
      <c r="C34" s="1167"/>
      <c r="D34" s="1168"/>
      <c r="E34" s="1168"/>
      <c r="F34" s="3247"/>
      <c r="G34" s="3247"/>
      <c r="H34" s="3247"/>
      <c r="I34" s="3247"/>
      <c r="J34" s="3248"/>
      <c r="K34" s="1142"/>
    </row>
    <row r="35" spans="1:11" ht="18" customHeight="1" x14ac:dyDescent="0.35">
      <c r="A35" s="1166"/>
      <c r="B35" s="1167"/>
      <c r="C35" s="1167"/>
      <c r="D35" s="1168"/>
      <c r="E35" s="1168"/>
      <c r="F35" s="3247"/>
      <c r="G35" s="3247"/>
      <c r="H35" s="3247"/>
      <c r="I35" s="3247"/>
      <c r="J35" s="3248"/>
      <c r="K35" s="1142"/>
    </row>
    <row r="36" spans="1:11" ht="18" customHeight="1" x14ac:dyDescent="0.35">
      <c r="A36" s="1166"/>
      <c r="B36" s="1167"/>
      <c r="C36" s="1167"/>
      <c r="D36" s="1168"/>
      <c r="E36" s="1168"/>
      <c r="F36" s="3247"/>
      <c r="G36" s="3247"/>
      <c r="H36" s="3247"/>
      <c r="I36" s="3247"/>
      <c r="J36" s="3248"/>
      <c r="K36" s="1142"/>
    </row>
    <row r="37" spans="1:11" ht="18" customHeight="1" x14ac:dyDescent="0.35">
      <c r="A37" s="1166"/>
      <c r="B37" s="1167"/>
      <c r="C37" s="1167"/>
      <c r="D37" s="1168"/>
      <c r="E37" s="1168"/>
      <c r="F37" s="3247"/>
      <c r="G37" s="3247"/>
      <c r="H37" s="3247"/>
      <c r="I37" s="3247"/>
      <c r="J37" s="3248"/>
      <c r="K37" s="1142"/>
    </row>
    <row r="38" spans="1:11" ht="18" customHeight="1" x14ac:dyDescent="0.35">
      <c r="A38" s="1166"/>
      <c r="B38" s="1167"/>
      <c r="C38" s="1167"/>
      <c r="D38" s="1168"/>
      <c r="E38" s="1168"/>
      <c r="F38" s="3247"/>
      <c r="G38" s="3247"/>
      <c r="H38" s="3247"/>
      <c r="I38" s="3247"/>
      <c r="J38" s="3248"/>
      <c r="K38" s="1142"/>
    </row>
    <row r="39" spans="1:11" x14ac:dyDescent="0.35">
      <c r="A39" s="3240" t="s">
        <v>332</v>
      </c>
      <c r="B39" s="3240"/>
      <c r="C39" s="1154" t="s">
        <v>334</v>
      </c>
      <c r="D39" s="1151"/>
      <c r="E39" s="1151"/>
    </row>
    <row r="40" spans="1:11" x14ac:dyDescent="0.35">
      <c r="A40" s="3240" t="s">
        <v>333</v>
      </c>
      <c r="B40" s="3240"/>
      <c r="C40" s="1153" t="s">
        <v>335</v>
      </c>
      <c r="D40" s="1152"/>
      <c r="E40" s="1152"/>
    </row>
    <row r="41" spans="1:11" x14ac:dyDescent="0.35">
      <c r="A41" s="1149"/>
    </row>
    <row r="42" spans="1:11" x14ac:dyDescent="0.35">
      <c r="A42" s="1150"/>
    </row>
    <row r="44" spans="1:11" x14ac:dyDescent="0.35">
      <c r="B44" t="s">
        <v>520</v>
      </c>
    </row>
  </sheetData>
  <mergeCells count="75">
    <mergeCell ref="F27:G27"/>
    <mergeCell ref="H27:J27"/>
    <mergeCell ref="F28:G28"/>
    <mergeCell ref="H28:J28"/>
    <mergeCell ref="F38:G38"/>
    <mergeCell ref="H38:J38"/>
    <mergeCell ref="F37:G37"/>
    <mergeCell ref="H37:J37"/>
    <mergeCell ref="F31:G31"/>
    <mergeCell ref="H31:J31"/>
    <mergeCell ref="F29:G29"/>
    <mergeCell ref="H29:J29"/>
    <mergeCell ref="F30:G30"/>
    <mergeCell ref="H30:J30"/>
    <mergeCell ref="F35:G35"/>
    <mergeCell ref="H35:J35"/>
    <mergeCell ref="F26:G26"/>
    <mergeCell ref="H26:J26"/>
    <mergeCell ref="F11:G11"/>
    <mergeCell ref="H11:J11"/>
    <mergeCell ref="F12:G12"/>
    <mergeCell ref="H12:J12"/>
    <mergeCell ref="F13:G13"/>
    <mergeCell ref="H13:J13"/>
    <mergeCell ref="F19:G19"/>
    <mergeCell ref="H19:J19"/>
    <mergeCell ref="F24:G24"/>
    <mergeCell ref="H24:J24"/>
    <mergeCell ref="F25:G25"/>
    <mergeCell ref="H25:J25"/>
    <mergeCell ref="F20:G20"/>
    <mergeCell ref="H20:J20"/>
    <mergeCell ref="F36:G36"/>
    <mergeCell ref="H36:J36"/>
    <mergeCell ref="F32:G32"/>
    <mergeCell ref="H32:J32"/>
    <mergeCell ref="F33:G33"/>
    <mergeCell ref="H33:J33"/>
    <mergeCell ref="F34:G34"/>
    <mergeCell ref="H34:J34"/>
    <mergeCell ref="F21:G21"/>
    <mergeCell ref="H21:J21"/>
    <mergeCell ref="F22:G22"/>
    <mergeCell ref="H22:J22"/>
    <mergeCell ref="F23:G23"/>
    <mergeCell ref="H23:J23"/>
    <mergeCell ref="F18:G18"/>
    <mergeCell ref="H18:J18"/>
    <mergeCell ref="F15:G15"/>
    <mergeCell ref="H15:J15"/>
    <mergeCell ref="F16:G16"/>
    <mergeCell ref="H16:J16"/>
    <mergeCell ref="H9:J9"/>
    <mergeCell ref="F10:G10"/>
    <mergeCell ref="H10:J10"/>
    <mergeCell ref="F17:G17"/>
    <mergeCell ref="H17:J17"/>
    <mergeCell ref="F14:G14"/>
    <mergeCell ref="H14:J14"/>
    <mergeCell ref="A40:B40"/>
    <mergeCell ref="B4:C4"/>
    <mergeCell ref="A1:C3"/>
    <mergeCell ref="D1:J3"/>
    <mergeCell ref="F4:G4"/>
    <mergeCell ref="F5:G5"/>
    <mergeCell ref="H4:J4"/>
    <mergeCell ref="H5:J5"/>
    <mergeCell ref="F6:G6"/>
    <mergeCell ref="H6:J6"/>
    <mergeCell ref="A39:B39"/>
    <mergeCell ref="F7:G7"/>
    <mergeCell ref="H7:J7"/>
    <mergeCell ref="F8:G8"/>
    <mergeCell ref="H8:J8"/>
    <mergeCell ref="F9:G9"/>
  </mergeCells>
  <hyperlinks>
    <hyperlink ref="C39" r:id="rId1" xr:uid="{00000000-0004-0000-1E00-000000000000}"/>
  </hyperlinks>
  <printOptions horizontalCentered="1"/>
  <pageMargins left="0.51181102362204722" right="0.31496062992125984" top="0.39370078740157483" bottom="0.39370078740157483" header="0.51181102362204722" footer="0.51181102362204722"/>
  <pageSetup scale="98" orientation="portrait" horizontalDpi="4294967294" r:id="rId2"/>
  <headerFooter>
    <oddFooter>Página &amp;P</oddFoot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U71"/>
  <sheetViews>
    <sheetView showGridLines="0" view="pageBreakPreview" zoomScaleSheetLayoutView="100" workbookViewId="0">
      <selection activeCell="A14" sqref="A14:I14"/>
    </sheetView>
  </sheetViews>
  <sheetFormatPr baseColWidth="10" defaultColWidth="9.1796875" defaultRowHeight="12.5" x14ac:dyDescent="0.25"/>
  <cols>
    <col min="1" max="2" width="15.7265625" style="45" customWidth="1"/>
    <col min="3" max="3" width="8.54296875" style="71" customWidth="1"/>
    <col min="4" max="6" width="16.1796875" style="45" customWidth="1"/>
    <col min="7" max="7" width="14.453125" style="45" customWidth="1"/>
    <col min="8" max="8" width="1.26953125" style="45" customWidth="1"/>
    <col min="9" max="9" width="11.453125" style="45" bestFit="1" customWidth="1"/>
    <col min="10" max="10" width="15.1796875" style="45" customWidth="1"/>
    <col min="11" max="57" width="9.1796875" style="45" customWidth="1"/>
    <col min="58" max="16384" width="9.1796875" style="45"/>
  </cols>
  <sheetData>
    <row r="1" spans="1:255" s="124" customFormat="1" ht="42.75" customHeight="1" x14ac:dyDescent="0.35">
      <c r="A1" s="2756"/>
      <c r="B1" s="2757"/>
      <c r="C1" s="2706" t="s">
        <v>245</v>
      </c>
      <c r="D1" s="2707"/>
      <c r="E1" s="2707"/>
      <c r="F1" s="2707"/>
      <c r="G1" s="2708"/>
      <c r="H1" s="190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221"/>
      <c r="HA1" s="221"/>
      <c r="HB1" s="221"/>
      <c r="HC1" s="221"/>
      <c r="HD1" s="221"/>
      <c r="HE1" s="221"/>
      <c r="HF1" s="221"/>
      <c r="HG1" s="221"/>
      <c r="HH1" s="221"/>
      <c r="HI1" s="221"/>
      <c r="HJ1" s="221"/>
      <c r="HK1" s="221"/>
      <c r="HL1" s="221"/>
      <c r="HM1" s="221"/>
      <c r="HN1" s="221"/>
      <c r="HO1" s="221"/>
      <c r="HP1" s="221"/>
      <c r="HQ1" s="221"/>
      <c r="HR1" s="221"/>
      <c r="HS1" s="221"/>
      <c r="HT1" s="221"/>
      <c r="HU1" s="221"/>
      <c r="HV1" s="221"/>
      <c r="HW1" s="221"/>
      <c r="HX1" s="221"/>
      <c r="HY1" s="221"/>
      <c r="HZ1" s="221"/>
      <c r="IA1" s="221"/>
      <c r="IB1" s="221"/>
      <c r="IC1" s="221"/>
      <c r="ID1" s="221"/>
      <c r="IE1" s="221"/>
      <c r="IF1" s="221"/>
      <c r="IG1" s="221"/>
      <c r="IH1" s="221"/>
      <c r="II1" s="221"/>
      <c r="IJ1" s="221"/>
      <c r="IK1" s="221"/>
      <c r="IL1" s="221"/>
      <c r="IM1" s="221"/>
      <c r="IN1" s="221"/>
      <c r="IO1" s="221"/>
      <c r="IP1" s="221"/>
      <c r="IQ1" s="221"/>
      <c r="IR1" s="221"/>
      <c r="IS1" s="221"/>
      <c r="IT1" s="221"/>
      <c r="IU1" s="221"/>
    </row>
    <row r="2" spans="1:255" s="124" customFormat="1" ht="14" x14ac:dyDescent="0.35">
      <c r="A2" s="2758"/>
      <c r="B2" s="2759"/>
      <c r="C2" s="1873" t="s">
        <v>246</v>
      </c>
      <c r="D2" s="1622"/>
      <c r="E2" s="1902"/>
      <c r="F2" s="1873" t="s">
        <v>229</v>
      </c>
      <c r="G2" s="1874"/>
      <c r="H2" s="190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</row>
    <row r="3" spans="1:255" s="124" customFormat="1" ht="12.75" customHeight="1" x14ac:dyDescent="0.35">
      <c r="A3" s="2760"/>
      <c r="B3" s="2761"/>
      <c r="C3" s="1873" t="s">
        <v>2</v>
      </c>
      <c r="D3" s="1622"/>
      <c r="E3" s="1622"/>
      <c r="F3" s="1622"/>
      <c r="G3" s="1874"/>
      <c r="H3" s="190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</row>
    <row r="4" spans="1:255" s="124" customFormat="1" ht="8.25" customHeight="1" x14ac:dyDescent="0.35">
      <c r="A4" s="2750"/>
      <c r="B4" s="1903"/>
      <c r="C4" s="1903"/>
      <c r="D4" s="1903"/>
      <c r="E4" s="1903"/>
      <c r="F4" s="1903"/>
      <c r="G4" s="2751"/>
      <c r="H4" s="190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</row>
    <row r="5" spans="1:255" s="235" customFormat="1" ht="22" customHeight="1" x14ac:dyDescent="0.25">
      <c r="A5" s="1332" t="s">
        <v>133</v>
      </c>
      <c r="B5" s="2066"/>
      <c r="C5" s="2066"/>
      <c r="D5" s="1909"/>
      <c r="E5" s="233" t="s">
        <v>247</v>
      </c>
      <c r="F5" s="1911"/>
      <c r="G5" s="3267"/>
      <c r="H5" s="234"/>
    </row>
    <row r="6" spans="1:255" s="235" customFormat="1" ht="22" customHeight="1" x14ac:dyDescent="0.25">
      <c r="A6" s="1333" t="s">
        <v>135</v>
      </c>
      <c r="B6" s="2066"/>
      <c r="C6" s="2066"/>
      <c r="D6" s="1909"/>
      <c r="E6" s="495"/>
      <c r="F6" s="1911"/>
      <c r="G6" s="3267"/>
      <c r="H6" s="234"/>
      <c r="J6" s="1353"/>
    </row>
    <row r="7" spans="1:255" s="235" customFormat="1" ht="22" customHeight="1" x14ac:dyDescent="0.25">
      <c r="A7" s="1333" t="s">
        <v>249</v>
      </c>
      <c r="B7" s="2066"/>
      <c r="C7" s="2066"/>
      <c r="D7" s="2066"/>
      <c r="E7" s="233" t="s">
        <v>248</v>
      </c>
      <c r="F7" s="2066"/>
      <c r="G7" s="3267"/>
      <c r="H7" s="234"/>
    </row>
    <row r="8" spans="1:255" s="235" customFormat="1" ht="22" customHeight="1" x14ac:dyDescent="0.25">
      <c r="A8" s="1333" t="s">
        <v>250</v>
      </c>
      <c r="B8" s="2066"/>
      <c r="C8" s="2066"/>
      <c r="D8" s="2066"/>
      <c r="E8" s="233" t="s">
        <v>1067</v>
      </c>
      <c r="F8" s="496"/>
      <c r="G8" s="1334"/>
      <c r="H8" s="234"/>
      <c r="I8" s="236"/>
    </row>
    <row r="9" spans="1:255" s="235" customFormat="1" ht="9" customHeight="1" x14ac:dyDescent="0.25">
      <c r="A9" s="3264"/>
      <c r="B9" s="2068"/>
      <c r="C9" s="2068"/>
      <c r="D9" s="2068"/>
      <c r="E9" s="2068"/>
      <c r="F9" s="2068"/>
      <c r="G9" s="3265"/>
      <c r="H9" s="234"/>
    </row>
    <row r="10" spans="1:255" s="235" customFormat="1" ht="22.5" customHeight="1" x14ac:dyDescent="0.25">
      <c r="A10" s="1333" t="s">
        <v>251</v>
      </c>
      <c r="B10" s="1910"/>
      <c r="C10" s="1910"/>
      <c r="D10" s="237" t="s">
        <v>252</v>
      </c>
      <c r="E10" s="233" t="s">
        <v>253</v>
      </c>
      <c r="F10" s="2069"/>
      <c r="G10" s="3266"/>
      <c r="H10" s="234"/>
    </row>
    <row r="11" spans="1:255" s="235" customFormat="1" ht="19" customHeight="1" x14ac:dyDescent="0.25">
      <c r="A11" s="1335"/>
      <c r="C11" s="238"/>
      <c r="D11" s="239"/>
      <c r="G11" s="1336"/>
      <c r="H11" s="234"/>
    </row>
    <row r="12" spans="1:255" s="235" customFormat="1" ht="18" customHeight="1" x14ac:dyDescent="0.25">
      <c r="A12" s="1841" t="s">
        <v>254</v>
      </c>
      <c r="B12" s="1842"/>
      <c r="C12" s="1349" t="s">
        <v>255</v>
      </c>
      <c r="D12" s="1350"/>
      <c r="E12" s="1351"/>
      <c r="F12" s="1351"/>
      <c r="G12" s="1352"/>
      <c r="H12" s="234"/>
    </row>
    <row r="13" spans="1:255" s="245" customFormat="1" ht="18" customHeight="1" x14ac:dyDescent="0.35">
      <c r="A13" s="3260" t="s">
        <v>256</v>
      </c>
      <c r="B13" s="2067"/>
      <c r="C13" s="231"/>
      <c r="D13" s="243"/>
      <c r="E13" s="243"/>
      <c r="F13" s="244" t="s">
        <v>257</v>
      </c>
      <c r="G13" s="1337"/>
      <c r="H13" s="234"/>
    </row>
    <row r="14" spans="1:255" s="245" customFormat="1" ht="18" customHeight="1" x14ac:dyDescent="0.35">
      <c r="A14" s="3260" t="s">
        <v>258</v>
      </c>
      <c r="B14" s="2067"/>
      <c r="C14" s="232"/>
      <c r="D14" s="243"/>
      <c r="E14" s="243"/>
      <c r="F14" s="244" t="s">
        <v>259</v>
      </c>
      <c r="G14" s="1337"/>
      <c r="H14" s="234"/>
    </row>
    <row r="15" spans="1:255" s="245" customFormat="1" ht="18" customHeight="1" x14ac:dyDescent="0.35">
      <c r="A15" s="3260" t="s">
        <v>260</v>
      </c>
      <c r="B15" s="2067"/>
      <c r="C15" s="232" t="s">
        <v>100</v>
      </c>
      <c r="D15" s="246"/>
      <c r="E15" s="246"/>
      <c r="F15" s="247">
        <v>7504</v>
      </c>
      <c r="G15" s="1338"/>
      <c r="H15" s="234"/>
    </row>
    <row r="16" spans="1:255" s="245" customFormat="1" ht="18" customHeight="1" x14ac:dyDescent="0.35">
      <c r="A16" s="3260" t="s">
        <v>261</v>
      </c>
      <c r="B16" s="2067"/>
      <c r="C16" s="232" t="s">
        <v>100</v>
      </c>
      <c r="D16" s="246"/>
      <c r="E16" s="246"/>
      <c r="F16" s="247">
        <v>4330</v>
      </c>
      <c r="G16" s="1338"/>
      <c r="H16" s="234"/>
    </row>
    <row r="17" spans="1:11" s="245" customFormat="1" ht="18" customHeight="1" x14ac:dyDescent="0.35">
      <c r="A17" s="3260" t="s">
        <v>262</v>
      </c>
      <c r="B17" s="2067"/>
      <c r="C17" s="232" t="s">
        <v>100</v>
      </c>
      <c r="D17" s="246"/>
      <c r="E17" s="246"/>
      <c r="F17" s="247">
        <v>1603</v>
      </c>
      <c r="G17" s="1338"/>
      <c r="H17" s="234"/>
    </row>
    <row r="18" spans="1:11" s="245" customFormat="1" ht="18" customHeight="1" x14ac:dyDescent="0.35">
      <c r="A18" s="3260" t="s">
        <v>263</v>
      </c>
      <c r="B18" s="2067"/>
      <c r="C18" s="232" t="s">
        <v>100</v>
      </c>
      <c r="D18" s="249"/>
      <c r="E18" s="249"/>
      <c r="F18" s="250">
        <f>F15-F16-F17</f>
        <v>1571</v>
      </c>
      <c r="G18" s="1339">
        <f>G15-G16-G17</f>
        <v>0</v>
      </c>
      <c r="H18" s="234"/>
    </row>
    <row r="19" spans="1:11" s="245" customFormat="1" ht="18" customHeight="1" x14ac:dyDescent="0.35">
      <c r="A19" s="3260" t="s">
        <v>264</v>
      </c>
      <c r="B19" s="2067"/>
      <c r="C19" s="232" t="s">
        <v>265</v>
      </c>
      <c r="D19" s="252"/>
      <c r="E19" s="252"/>
      <c r="F19" s="253">
        <v>1.3859999999999999</v>
      </c>
      <c r="G19" s="1340">
        <v>1.56</v>
      </c>
      <c r="H19" s="234"/>
    </row>
    <row r="20" spans="1:11" s="245" customFormat="1" ht="18" customHeight="1" x14ac:dyDescent="0.35">
      <c r="A20" s="3260" t="s">
        <v>266</v>
      </c>
      <c r="B20" s="2067"/>
      <c r="C20" s="232" t="s">
        <v>267</v>
      </c>
      <c r="D20" s="254"/>
      <c r="E20" s="254"/>
      <c r="F20" s="251">
        <f>F18/F19</f>
        <v>1133.4776334776336</v>
      </c>
      <c r="G20" s="1339">
        <f>G18/G19</f>
        <v>0</v>
      </c>
      <c r="H20" s="234"/>
    </row>
    <row r="21" spans="1:11" s="245" customFormat="1" ht="18" customHeight="1" x14ac:dyDescent="0.35">
      <c r="A21" s="3260" t="s">
        <v>268</v>
      </c>
      <c r="B21" s="2067"/>
      <c r="C21" s="232" t="s">
        <v>100</v>
      </c>
      <c r="D21" s="246"/>
      <c r="E21" s="246"/>
      <c r="F21" s="247">
        <v>2380</v>
      </c>
      <c r="G21" s="1338"/>
      <c r="H21" s="234"/>
    </row>
    <row r="22" spans="1:11" s="245" customFormat="1" ht="18" customHeight="1" x14ac:dyDescent="0.35">
      <c r="A22" s="3260" t="s">
        <v>269</v>
      </c>
      <c r="B22" s="2067"/>
      <c r="C22" s="232" t="s">
        <v>265</v>
      </c>
      <c r="D22" s="252"/>
      <c r="E22" s="252"/>
      <c r="F22" s="253">
        <f>F21/F20</f>
        <v>2.0997326543602797</v>
      </c>
      <c r="G22" s="1341" t="e">
        <f>G21/G20</f>
        <v>#DIV/0!</v>
      </c>
      <c r="H22" s="234"/>
    </row>
    <row r="23" spans="1:11" s="245" customFormat="1" ht="19" customHeight="1" x14ac:dyDescent="0.35">
      <c r="A23" s="3261" t="s">
        <v>270</v>
      </c>
      <c r="B23" s="2071"/>
      <c r="C23" s="2071"/>
      <c r="D23" s="2071"/>
      <c r="E23" s="2071"/>
      <c r="F23" s="2071"/>
      <c r="G23" s="3262"/>
      <c r="H23" s="234"/>
    </row>
    <row r="24" spans="1:11" s="245" customFormat="1" ht="18" customHeight="1" x14ac:dyDescent="0.35">
      <c r="A24" s="3260" t="s">
        <v>271</v>
      </c>
      <c r="B24" s="2067"/>
      <c r="C24" s="232" t="s">
        <v>272</v>
      </c>
      <c r="D24" s="256"/>
      <c r="E24" s="256"/>
      <c r="F24" s="256"/>
      <c r="G24" s="1338"/>
      <c r="H24" s="234"/>
    </row>
    <row r="25" spans="1:11" s="245" customFormat="1" ht="18" customHeight="1" x14ac:dyDescent="0.35">
      <c r="A25" s="3260" t="s">
        <v>273</v>
      </c>
      <c r="B25" s="2067"/>
      <c r="C25" s="232" t="s">
        <v>100</v>
      </c>
      <c r="D25" s="256"/>
      <c r="E25" s="256"/>
      <c r="F25" s="248"/>
      <c r="G25" s="1338"/>
      <c r="H25" s="234"/>
    </row>
    <row r="26" spans="1:11" s="245" customFormat="1" ht="18" customHeight="1" x14ac:dyDescent="0.35">
      <c r="A26" s="3260" t="s">
        <v>275</v>
      </c>
      <c r="B26" s="2067"/>
      <c r="C26" s="232" t="s">
        <v>100</v>
      </c>
      <c r="D26" s="256"/>
      <c r="E26" s="256"/>
      <c r="F26" s="248"/>
      <c r="G26" s="1338"/>
      <c r="H26" s="234"/>
    </row>
    <row r="27" spans="1:11" s="245" customFormat="1" ht="18" customHeight="1" x14ac:dyDescent="0.35">
      <c r="A27" s="3260" t="s">
        <v>276</v>
      </c>
      <c r="B27" s="2067"/>
      <c r="C27" s="232" t="s">
        <v>100</v>
      </c>
      <c r="D27" s="256"/>
      <c r="E27" s="256"/>
      <c r="F27" s="248"/>
      <c r="G27" s="1338"/>
      <c r="H27" s="234"/>
    </row>
    <row r="28" spans="1:11" s="245" customFormat="1" ht="18" customHeight="1" x14ac:dyDescent="0.35">
      <c r="A28" s="3260" t="s">
        <v>277</v>
      </c>
      <c r="B28" s="2067"/>
      <c r="C28" s="232" t="s">
        <v>87</v>
      </c>
      <c r="D28" s="257"/>
      <c r="E28" s="254"/>
      <c r="F28" s="251"/>
      <c r="G28" s="1339"/>
      <c r="H28" s="234"/>
    </row>
    <row r="29" spans="1:11" s="245" customFormat="1" ht="18" customHeight="1" x14ac:dyDescent="0.35">
      <c r="A29" s="3260" t="s">
        <v>941</v>
      </c>
      <c r="B29" s="2067"/>
      <c r="C29" s="232" t="s">
        <v>265</v>
      </c>
      <c r="D29" s="252"/>
      <c r="E29" s="252"/>
      <c r="F29" s="253"/>
      <c r="G29" s="1341"/>
      <c r="H29" s="234"/>
    </row>
    <row r="30" spans="1:11" s="245" customFormat="1" ht="18" customHeight="1" x14ac:dyDescent="0.35">
      <c r="A30" s="3260" t="s">
        <v>278</v>
      </c>
      <c r="B30" s="2067"/>
      <c r="C30" s="232" t="s">
        <v>279</v>
      </c>
      <c r="D30" s="254"/>
      <c r="E30" s="254"/>
      <c r="F30" s="251"/>
      <c r="G30" s="1339"/>
      <c r="H30" s="234"/>
      <c r="I30" s="245" t="s">
        <v>280</v>
      </c>
      <c r="J30" s="245" t="s">
        <v>281</v>
      </c>
      <c r="K30" s="245" t="s">
        <v>282</v>
      </c>
    </row>
    <row r="31" spans="1:11" s="245" customFormat="1" ht="18" customHeight="1" x14ac:dyDescent="0.35">
      <c r="A31" s="3260" t="s">
        <v>283</v>
      </c>
      <c r="B31" s="2067"/>
      <c r="C31" s="232" t="s">
        <v>265</v>
      </c>
      <c r="D31" s="258"/>
      <c r="E31" s="258"/>
      <c r="F31" s="259"/>
      <c r="G31" s="1338"/>
      <c r="H31" s="234"/>
      <c r="I31" s="260">
        <f>C10*0.98</f>
        <v>0</v>
      </c>
      <c r="J31" s="260">
        <f>C10*0.95</f>
        <v>0</v>
      </c>
      <c r="K31" s="260">
        <f>D33*0.98</f>
        <v>0</v>
      </c>
    </row>
    <row r="32" spans="1:11" s="245" customFormat="1" ht="18" customHeight="1" x14ac:dyDescent="0.35">
      <c r="A32" s="3260" t="s">
        <v>284</v>
      </c>
      <c r="B32" s="2067"/>
      <c r="C32" s="232" t="s">
        <v>87</v>
      </c>
      <c r="D32" s="257"/>
      <c r="E32" s="257"/>
      <c r="F32" s="261"/>
      <c r="G32" s="1342"/>
      <c r="H32" s="234"/>
    </row>
    <row r="33" spans="1:33" s="245" customFormat="1" ht="18" customHeight="1" x14ac:dyDescent="0.35">
      <c r="A33" s="1343" t="s">
        <v>285</v>
      </c>
      <c r="B33" s="280"/>
      <c r="C33" s="232" t="s">
        <v>87</v>
      </c>
      <c r="D33" s="257"/>
      <c r="E33" s="1908" t="s">
        <v>286</v>
      </c>
      <c r="F33" s="1908"/>
      <c r="G33" s="1344"/>
      <c r="H33" s="234"/>
    </row>
    <row r="34" spans="1:33" s="245" customFormat="1" ht="11.5" x14ac:dyDescent="0.35">
      <c r="A34" s="3261" t="s">
        <v>287</v>
      </c>
      <c r="B34" s="2071"/>
      <c r="C34" s="2071"/>
      <c r="D34" s="2071"/>
      <c r="E34" s="2071"/>
      <c r="F34" s="2071"/>
      <c r="G34" s="3262"/>
      <c r="H34" s="234"/>
    </row>
    <row r="35" spans="1:33" s="245" customFormat="1" ht="11.5" x14ac:dyDescent="0.35">
      <c r="A35" s="1345"/>
      <c r="B35" s="1908" t="s">
        <v>288</v>
      </c>
      <c r="C35" s="1908"/>
      <c r="D35" s="1908" t="s">
        <v>289</v>
      </c>
      <c r="E35" s="1908"/>
      <c r="F35" s="1908" t="s">
        <v>482</v>
      </c>
      <c r="G35" s="3263"/>
      <c r="H35" s="234"/>
    </row>
    <row r="36" spans="1:33" s="245" customFormat="1" ht="13.5" customHeight="1" x14ac:dyDescent="0.35">
      <c r="A36" s="1332" t="s">
        <v>290</v>
      </c>
      <c r="B36" s="2072">
        <v>95</v>
      </c>
      <c r="C36" s="2072"/>
      <c r="D36" s="2072">
        <v>95</v>
      </c>
      <c r="E36" s="2072"/>
      <c r="F36" s="2072">
        <v>100</v>
      </c>
      <c r="G36" s="3259"/>
      <c r="H36" s="234"/>
    </row>
    <row r="37" spans="1:33" s="245" customFormat="1" ht="13.5" customHeight="1" x14ac:dyDescent="0.35">
      <c r="A37" s="1332" t="s">
        <v>291</v>
      </c>
      <c r="B37" s="2072">
        <v>98</v>
      </c>
      <c r="C37" s="2072"/>
      <c r="D37" s="2072">
        <v>97</v>
      </c>
      <c r="E37" s="2072"/>
      <c r="F37" s="2072">
        <v>98</v>
      </c>
      <c r="G37" s="3259"/>
      <c r="H37" s="234"/>
    </row>
    <row r="38" spans="1:33" s="263" customFormat="1" ht="13.5" customHeight="1" x14ac:dyDescent="0.25">
      <c r="A38" s="3255" t="s">
        <v>88</v>
      </c>
      <c r="B38" s="2080"/>
      <c r="C38" s="2080"/>
      <c r="D38" s="2080"/>
      <c r="E38" s="2080"/>
      <c r="F38" s="2080"/>
      <c r="G38" s="3256"/>
      <c r="H38" s="234"/>
      <c r="I38" s="235"/>
      <c r="J38" s="235"/>
      <c r="K38" s="264"/>
      <c r="AA38" s="265">
        <v>28</v>
      </c>
      <c r="AB38" s="266">
        <v>676</v>
      </c>
      <c r="AC38" s="266">
        <v>667.05</v>
      </c>
      <c r="AD38" s="266">
        <v>665.45</v>
      </c>
      <c r="AE38" s="266">
        <v>670.5</v>
      </c>
      <c r="AF38" s="266">
        <v>666.05</v>
      </c>
      <c r="AG38" s="235"/>
    </row>
    <row r="39" spans="1:33" s="263" customFormat="1" ht="39" customHeight="1" x14ac:dyDescent="0.25">
      <c r="A39" s="3257"/>
      <c r="B39" s="2083"/>
      <c r="C39" s="2083"/>
      <c r="D39" s="2083"/>
      <c r="E39" s="2083"/>
      <c r="F39" s="2083"/>
      <c r="G39" s="3258"/>
      <c r="H39" s="234"/>
      <c r="I39" s="235"/>
      <c r="J39" s="235"/>
      <c r="N39" s="267"/>
      <c r="AA39" s="265">
        <v>29</v>
      </c>
      <c r="AB39" s="266">
        <v>675.9</v>
      </c>
      <c r="AC39" s="266">
        <v>666.95</v>
      </c>
      <c r="AD39" s="266">
        <v>665.15</v>
      </c>
      <c r="AE39" s="266">
        <v>670.6</v>
      </c>
      <c r="AF39" s="266">
        <v>665.95</v>
      </c>
      <c r="AG39" s="235"/>
    </row>
    <row r="40" spans="1:33" s="263" customFormat="1" ht="19" customHeight="1" x14ac:dyDescent="0.25">
      <c r="A40" s="1832" t="s">
        <v>89</v>
      </c>
      <c r="B40" s="1740"/>
      <c r="C40" s="1738" t="s">
        <v>90</v>
      </c>
      <c r="D40" s="1739"/>
      <c r="E40" s="1740"/>
      <c r="F40" s="1738" t="s">
        <v>91</v>
      </c>
      <c r="G40" s="1833"/>
      <c r="H40" s="234"/>
      <c r="I40" s="235"/>
      <c r="J40" s="235"/>
      <c r="K40" s="268"/>
      <c r="AA40" s="265">
        <v>30</v>
      </c>
      <c r="AB40" s="266">
        <v>675.8</v>
      </c>
      <c r="AC40" s="266">
        <v>666.85</v>
      </c>
      <c r="AD40" s="266">
        <v>664.75</v>
      </c>
      <c r="AE40" s="266">
        <v>670.7</v>
      </c>
      <c r="AF40" s="266">
        <v>665.75</v>
      </c>
      <c r="AG40" s="235"/>
    </row>
    <row r="41" spans="1:33" s="263" customFormat="1" ht="42" customHeight="1" x14ac:dyDescent="0.3">
      <c r="A41" s="1346" t="s">
        <v>92</v>
      </c>
      <c r="B41" s="1354"/>
      <c r="C41" s="269" t="s">
        <v>92</v>
      </c>
      <c r="D41" s="3249"/>
      <c r="E41" s="3250"/>
      <c r="F41" s="269" t="s">
        <v>92</v>
      </c>
      <c r="G41" s="1357"/>
      <c r="H41" s="234"/>
      <c r="I41" s="235"/>
      <c r="Z41" s="272">
        <v>31</v>
      </c>
      <c r="AA41" s="272"/>
      <c r="AB41" s="266">
        <f>W21</f>
        <v>0</v>
      </c>
      <c r="AC41" s="266">
        <f>W22</f>
        <v>0</v>
      </c>
      <c r="AD41" s="266"/>
      <c r="AE41" s="272"/>
    </row>
    <row r="42" spans="1:33" s="263" customFormat="1" ht="16.5" customHeight="1" x14ac:dyDescent="0.3">
      <c r="A42" s="1346" t="s">
        <v>93</v>
      </c>
      <c r="B42" s="1356"/>
      <c r="C42" s="269" t="s">
        <v>93</v>
      </c>
      <c r="D42" s="3251"/>
      <c r="E42" s="3252"/>
      <c r="F42" s="269" t="s">
        <v>93</v>
      </c>
      <c r="G42" s="1359"/>
      <c r="H42" s="234"/>
      <c r="I42" s="235"/>
      <c r="J42" s="275"/>
    </row>
    <row r="43" spans="1:33" s="263" customFormat="1" ht="16.5" customHeight="1" thickBot="1" x14ac:dyDescent="0.35">
      <c r="A43" s="1347" t="s">
        <v>292</v>
      </c>
      <c r="B43" s="1355"/>
      <c r="C43" s="1348" t="s">
        <v>292</v>
      </c>
      <c r="D43" s="3253"/>
      <c r="E43" s="3254"/>
      <c r="F43" s="1348" t="s">
        <v>292</v>
      </c>
      <c r="G43" s="1358"/>
      <c r="H43" s="234"/>
      <c r="I43" s="235"/>
      <c r="J43" s="275"/>
    </row>
    <row r="44" spans="1:33" s="43" customFormat="1" ht="9" customHeight="1" x14ac:dyDescent="0.25">
      <c r="E44" s="44"/>
      <c r="F44" s="44"/>
      <c r="H44" s="190"/>
      <c r="I44" s="45"/>
      <c r="L44" s="202"/>
    </row>
    <row r="45" spans="1:33" s="43" customFormat="1" ht="19" customHeight="1" x14ac:dyDescent="0.25">
      <c r="E45" s="44"/>
      <c r="F45" s="44"/>
      <c r="H45" s="190"/>
      <c r="I45" s="45"/>
      <c r="L45" s="279"/>
    </row>
    <row r="46" spans="1:33" ht="14" x14ac:dyDescent="0.25">
      <c r="H46" s="190"/>
    </row>
    <row r="47" spans="1:33" ht="14" x14ac:dyDescent="0.25">
      <c r="H47" s="190"/>
    </row>
    <row r="48" spans="1:33" ht="14" x14ac:dyDescent="0.25">
      <c r="H48" s="190"/>
    </row>
    <row r="49" spans="8:8" ht="14" x14ac:dyDescent="0.25">
      <c r="H49" s="190"/>
    </row>
    <row r="50" spans="8:8" ht="14" x14ac:dyDescent="0.25">
      <c r="H50" s="190"/>
    </row>
    <row r="51" spans="8:8" ht="14" x14ac:dyDescent="0.25">
      <c r="H51" s="190"/>
    </row>
    <row r="52" spans="8:8" ht="14" x14ac:dyDescent="0.25">
      <c r="H52" s="190"/>
    </row>
    <row r="53" spans="8:8" ht="14" x14ac:dyDescent="0.25">
      <c r="H53" s="190"/>
    </row>
    <row r="54" spans="8:8" ht="14" x14ac:dyDescent="0.25">
      <c r="H54" s="190"/>
    </row>
    <row r="55" spans="8:8" ht="14" x14ac:dyDescent="0.25">
      <c r="H55" s="190"/>
    </row>
    <row r="56" spans="8:8" ht="14" x14ac:dyDescent="0.25">
      <c r="H56" s="190"/>
    </row>
    <row r="57" spans="8:8" ht="14" x14ac:dyDescent="0.25">
      <c r="H57" s="190"/>
    </row>
    <row r="58" spans="8:8" ht="14" x14ac:dyDescent="0.25">
      <c r="H58" s="190"/>
    </row>
    <row r="59" spans="8:8" ht="14" x14ac:dyDescent="0.25">
      <c r="H59" s="190"/>
    </row>
    <row r="60" spans="8:8" ht="14" x14ac:dyDescent="0.25">
      <c r="H60" s="190"/>
    </row>
    <row r="61" spans="8:8" ht="14" x14ac:dyDescent="0.25">
      <c r="H61" s="190"/>
    </row>
    <row r="62" spans="8:8" ht="14" x14ac:dyDescent="0.25">
      <c r="H62" s="190"/>
    </row>
    <row r="63" spans="8:8" ht="14" x14ac:dyDescent="0.25">
      <c r="H63" s="190"/>
    </row>
    <row r="64" spans="8:8" ht="14" x14ac:dyDescent="0.25">
      <c r="H64" s="190"/>
    </row>
    <row r="65" spans="8:8" ht="14" x14ac:dyDescent="0.25">
      <c r="H65" s="190"/>
    </row>
    <row r="66" spans="8:8" ht="14" x14ac:dyDescent="0.25">
      <c r="H66" s="190"/>
    </row>
    <row r="67" spans="8:8" ht="14" x14ac:dyDescent="0.25">
      <c r="H67" s="190"/>
    </row>
    <row r="68" spans="8:8" ht="14" x14ac:dyDescent="0.25">
      <c r="H68" s="190"/>
    </row>
    <row r="69" spans="8:8" ht="14" x14ac:dyDescent="0.25">
      <c r="H69" s="190"/>
    </row>
    <row r="70" spans="8:8" ht="14" x14ac:dyDescent="0.25">
      <c r="H70" s="190"/>
    </row>
    <row r="71" spans="8:8" ht="14" x14ac:dyDescent="0.25">
      <c r="H71" s="190"/>
    </row>
  </sheetData>
  <mergeCells count="56">
    <mergeCell ref="A4:G4"/>
    <mergeCell ref="C1:G1"/>
    <mergeCell ref="C2:E2"/>
    <mergeCell ref="F2:G2"/>
    <mergeCell ref="C3:G3"/>
    <mergeCell ref="A1:B3"/>
    <mergeCell ref="B5:D5"/>
    <mergeCell ref="F5:G5"/>
    <mergeCell ref="B6:D6"/>
    <mergeCell ref="F6:G6"/>
    <mergeCell ref="B7:D7"/>
    <mergeCell ref="F7:G7"/>
    <mergeCell ref="A19:B19"/>
    <mergeCell ref="B8:D8"/>
    <mergeCell ref="A9:G9"/>
    <mergeCell ref="B10:C10"/>
    <mergeCell ref="F10:G10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G23"/>
    <mergeCell ref="A24:B24"/>
    <mergeCell ref="A25:B25"/>
    <mergeCell ref="A26:B26"/>
    <mergeCell ref="A27:B27"/>
    <mergeCell ref="A28:B28"/>
    <mergeCell ref="A29:B29"/>
    <mergeCell ref="A30:B30"/>
    <mergeCell ref="A32:B32"/>
    <mergeCell ref="E33:F33"/>
    <mergeCell ref="A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D41:E41"/>
    <mergeCell ref="D42:E42"/>
    <mergeCell ref="D43:E43"/>
    <mergeCell ref="A38:G38"/>
    <mergeCell ref="A39:G39"/>
    <mergeCell ref="A40:B40"/>
    <mergeCell ref="C40:E40"/>
    <mergeCell ref="F40:G40"/>
  </mergeCells>
  <printOptions horizontalCentered="1"/>
  <pageMargins left="0.78740157480314965" right="0.39370078740157483" top="0.39370078740157483" bottom="0.78740157480314965" header="0" footer="0.39370078740157483"/>
  <pageSetup scale="85" orientation="portrait" verticalDpi="360" r:id="rId1"/>
  <headerFooter alignWithMargins="0">
    <oddFooter>&amp;L&amp;8Cra. 30 N° 25-90 Piso 16 - CP: 1113111            
Tel. 7470909 -  Info: Línea 195       
www.umv.gov.co     &amp;CPRO-FM-037
&amp;R&amp;G</oddFooter>
  </headerFooter>
  <ignoredErrors>
    <ignoredError sqref="F18:G21 F22" unlockedFormula="1"/>
    <ignoredError sqref="G22" evalError="1" unlockedFormula="1"/>
  </ignoredError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67"/>
  <sheetViews>
    <sheetView showGridLines="0" view="pageBreakPreview" zoomScaleSheetLayoutView="100" workbookViewId="0">
      <selection activeCell="A14" sqref="A14:I14"/>
    </sheetView>
  </sheetViews>
  <sheetFormatPr baseColWidth="10" defaultRowHeight="15.5" x14ac:dyDescent="0.35"/>
  <cols>
    <col min="1" max="1" width="25.81640625" style="1" customWidth="1"/>
    <col min="2" max="2" width="12.1796875" style="1" customWidth="1"/>
    <col min="3" max="3" width="11.453125" style="1" customWidth="1"/>
    <col min="4" max="4" width="11.1796875" style="1" customWidth="1"/>
    <col min="5" max="5" width="12" style="1" customWidth="1"/>
    <col min="6" max="6" width="12.1796875" style="1" customWidth="1"/>
    <col min="7" max="7" width="11.54296875" style="1" customWidth="1"/>
    <col min="8" max="8" width="11.7265625" style="1" customWidth="1"/>
    <col min="9" max="9" width="12.26953125" style="1" customWidth="1"/>
    <col min="10" max="10" width="1.26953125" style="1" customWidth="1"/>
    <col min="11" max="256" width="11.453125" style="1"/>
    <col min="257" max="257" width="27.7265625" style="1" customWidth="1"/>
    <col min="258" max="265" width="10" style="1" customWidth="1"/>
    <col min="266" max="512" width="11.453125" style="1"/>
    <col min="513" max="513" width="27.7265625" style="1" customWidth="1"/>
    <col min="514" max="521" width="10" style="1" customWidth="1"/>
    <col min="522" max="768" width="11.453125" style="1"/>
    <col min="769" max="769" width="27.7265625" style="1" customWidth="1"/>
    <col min="770" max="777" width="10" style="1" customWidth="1"/>
    <col min="778" max="1024" width="11.453125" style="1"/>
    <col min="1025" max="1025" width="27.7265625" style="1" customWidth="1"/>
    <col min="1026" max="1033" width="10" style="1" customWidth="1"/>
    <col min="1034" max="1280" width="11.453125" style="1"/>
    <col min="1281" max="1281" width="27.7265625" style="1" customWidth="1"/>
    <col min="1282" max="1289" width="10" style="1" customWidth="1"/>
    <col min="1290" max="1536" width="11.453125" style="1"/>
    <col min="1537" max="1537" width="27.7265625" style="1" customWidth="1"/>
    <col min="1538" max="1545" width="10" style="1" customWidth="1"/>
    <col min="1546" max="1792" width="11.453125" style="1"/>
    <col min="1793" max="1793" width="27.7265625" style="1" customWidth="1"/>
    <col min="1794" max="1801" width="10" style="1" customWidth="1"/>
    <col min="1802" max="2048" width="11.453125" style="1"/>
    <col min="2049" max="2049" width="27.7265625" style="1" customWidth="1"/>
    <col min="2050" max="2057" width="10" style="1" customWidth="1"/>
    <col min="2058" max="2304" width="11.453125" style="1"/>
    <col min="2305" max="2305" width="27.7265625" style="1" customWidth="1"/>
    <col min="2306" max="2313" width="10" style="1" customWidth="1"/>
    <col min="2314" max="2560" width="11.453125" style="1"/>
    <col min="2561" max="2561" width="27.7265625" style="1" customWidth="1"/>
    <col min="2562" max="2569" width="10" style="1" customWidth="1"/>
    <col min="2570" max="2816" width="11.453125" style="1"/>
    <col min="2817" max="2817" width="27.7265625" style="1" customWidth="1"/>
    <col min="2818" max="2825" width="10" style="1" customWidth="1"/>
    <col min="2826" max="3072" width="11.453125" style="1"/>
    <col min="3073" max="3073" width="27.7265625" style="1" customWidth="1"/>
    <col min="3074" max="3081" width="10" style="1" customWidth="1"/>
    <col min="3082" max="3328" width="11.453125" style="1"/>
    <col min="3329" max="3329" width="27.7265625" style="1" customWidth="1"/>
    <col min="3330" max="3337" width="10" style="1" customWidth="1"/>
    <col min="3338" max="3584" width="11.453125" style="1"/>
    <col min="3585" max="3585" width="27.7265625" style="1" customWidth="1"/>
    <col min="3586" max="3593" width="10" style="1" customWidth="1"/>
    <col min="3594" max="3840" width="11.453125" style="1"/>
    <col min="3841" max="3841" width="27.7265625" style="1" customWidth="1"/>
    <col min="3842" max="3849" width="10" style="1" customWidth="1"/>
    <col min="3850" max="4096" width="11.453125" style="1"/>
    <col min="4097" max="4097" width="27.7265625" style="1" customWidth="1"/>
    <col min="4098" max="4105" width="10" style="1" customWidth="1"/>
    <col min="4106" max="4352" width="11.453125" style="1"/>
    <col min="4353" max="4353" width="27.7265625" style="1" customWidth="1"/>
    <col min="4354" max="4361" width="10" style="1" customWidth="1"/>
    <col min="4362" max="4608" width="11.453125" style="1"/>
    <col min="4609" max="4609" width="27.7265625" style="1" customWidth="1"/>
    <col min="4610" max="4617" width="10" style="1" customWidth="1"/>
    <col min="4618" max="4864" width="11.453125" style="1"/>
    <col min="4865" max="4865" width="27.7265625" style="1" customWidth="1"/>
    <col min="4866" max="4873" width="10" style="1" customWidth="1"/>
    <col min="4874" max="5120" width="11.453125" style="1"/>
    <col min="5121" max="5121" width="27.7265625" style="1" customWidth="1"/>
    <col min="5122" max="5129" width="10" style="1" customWidth="1"/>
    <col min="5130" max="5376" width="11.453125" style="1"/>
    <col min="5377" max="5377" width="27.7265625" style="1" customWidth="1"/>
    <col min="5378" max="5385" width="10" style="1" customWidth="1"/>
    <col min="5386" max="5632" width="11.453125" style="1"/>
    <col min="5633" max="5633" width="27.7265625" style="1" customWidth="1"/>
    <col min="5634" max="5641" width="10" style="1" customWidth="1"/>
    <col min="5642" max="5888" width="11.453125" style="1"/>
    <col min="5889" max="5889" width="27.7265625" style="1" customWidth="1"/>
    <col min="5890" max="5897" width="10" style="1" customWidth="1"/>
    <col min="5898" max="6144" width="11.453125" style="1"/>
    <col min="6145" max="6145" width="27.7265625" style="1" customWidth="1"/>
    <col min="6146" max="6153" width="10" style="1" customWidth="1"/>
    <col min="6154" max="6400" width="11.453125" style="1"/>
    <col min="6401" max="6401" width="27.7265625" style="1" customWidth="1"/>
    <col min="6402" max="6409" width="10" style="1" customWidth="1"/>
    <col min="6410" max="6656" width="11.453125" style="1"/>
    <col min="6657" max="6657" width="27.7265625" style="1" customWidth="1"/>
    <col min="6658" max="6665" width="10" style="1" customWidth="1"/>
    <col min="6666" max="6912" width="11.453125" style="1"/>
    <col min="6913" max="6913" width="27.7265625" style="1" customWidth="1"/>
    <col min="6914" max="6921" width="10" style="1" customWidth="1"/>
    <col min="6922" max="7168" width="11.453125" style="1"/>
    <col min="7169" max="7169" width="27.7265625" style="1" customWidth="1"/>
    <col min="7170" max="7177" width="10" style="1" customWidth="1"/>
    <col min="7178" max="7424" width="11.453125" style="1"/>
    <col min="7425" max="7425" width="27.7265625" style="1" customWidth="1"/>
    <col min="7426" max="7433" width="10" style="1" customWidth="1"/>
    <col min="7434" max="7680" width="11.453125" style="1"/>
    <col min="7681" max="7681" width="27.7265625" style="1" customWidth="1"/>
    <col min="7682" max="7689" width="10" style="1" customWidth="1"/>
    <col min="7690" max="7936" width="11.453125" style="1"/>
    <col min="7937" max="7937" width="27.7265625" style="1" customWidth="1"/>
    <col min="7938" max="7945" width="10" style="1" customWidth="1"/>
    <col min="7946" max="8192" width="11.453125" style="1"/>
    <col min="8193" max="8193" width="27.7265625" style="1" customWidth="1"/>
    <col min="8194" max="8201" width="10" style="1" customWidth="1"/>
    <col min="8202" max="8448" width="11.453125" style="1"/>
    <col min="8449" max="8449" width="27.7265625" style="1" customWidth="1"/>
    <col min="8450" max="8457" width="10" style="1" customWidth="1"/>
    <col min="8458" max="8704" width="11.453125" style="1"/>
    <col min="8705" max="8705" width="27.7265625" style="1" customWidth="1"/>
    <col min="8706" max="8713" width="10" style="1" customWidth="1"/>
    <col min="8714" max="8960" width="11.453125" style="1"/>
    <col min="8961" max="8961" width="27.7265625" style="1" customWidth="1"/>
    <col min="8962" max="8969" width="10" style="1" customWidth="1"/>
    <col min="8970" max="9216" width="11.453125" style="1"/>
    <col min="9217" max="9217" width="27.7265625" style="1" customWidth="1"/>
    <col min="9218" max="9225" width="10" style="1" customWidth="1"/>
    <col min="9226" max="9472" width="11.453125" style="1"/>
    <col min="9473" max="9473" width="27.7265625" style="1" customWidth="1"/>
    <col min="9474" max="9481" width="10" style="1" customWidth="1"/>
    <col min="9482" max="9728" width="11.453125" style="1"/>
    <col min="9729" max="9729" width="27.7265625" style="1" customWidth="1"/>
    <col min="9730" max="9737" width="10" style="1" customWidth="1"/>
    <col min="9738" max="9984" width="11.453125" style="1"/>
    <col min="9985" max="9985" width="27.7265625" style="1" customWidth="1"/>
    <col min="9986" max="9993" width="10" style="1" customWidth="1"/>
    <col min="9994" max="10240" width="11.453125" style="1"/>
    <col min="10241" max="10241" width="27.7265625" style="1" customWidth="1"/>
    <col min="10242" max="10249" width="10" style="1" customWidth="1"/>
    <col min="10250" max="10496" width="11.453125" style="1"/>
    <col min="10497" max="10497" width="27.7265625" style="1" customWidth="1"/>
    <col min="10498" max="10505" width="10" style="1" customWidth="1"/>
    <col min="10506" max="10752" width="11.453125" style="1"/>
    <col min="10753" max="10753" width="27.7265625" style="1" customWidth="1"/>
    <col min="10754" max="10761" width="10" style="1" customWidth="1"/>
    <col min="10762" max="11008" width="11.453125" style="1"/>
    <col min="11009" max="11009" width="27.7265625" style="1" customWidth="1"/>
    <col min="11010" max="11017" width="10" style="1" customWidth="1"/>
    <col min="11018" max="11264" width="11.453125" style="1"/>
    <col min="11265" max="11265" width="27.7265625" style="1" customWidth="1"/>
    <col min="11266" max="11273" width="10" style="1" customWidth="1"/>
    <col min="11274" max="11520" width="11.453125" style="1"/>
    <col min="11521" max="11521" width="27.7265625" style="1" customWidth="1"/>
    <col min="11522" max="11529" width="10" style="1" customWidth="1"/>
    <col min="11530" max="11776" width="11.453125" style="1"/>
    <col min="11777" max="11777" width="27.7265625" style="1" customWidth="1"/>
    <col min="11778" max="11785" width="10" style="1" customWidth="1"/>
    <col min="11786" max="12032" width="11.453125" style="1"/>
    <col min="12033" max="12033" width="27.7265625" style="1" customWidth="1"/>
    <col min="12034" max="12041" width="10" style="1" customWidth="1"/>
    <col min="12042" max="12288" width="11.453125" style="1"/>
    <col min="12289" max="12289" width="27.7265625" style="1" customWidth="1"/>
    <col min="12290" max="12297" width="10" style="1" customWidth="1"/>
    <col min="12298" max="12544" width="11.453125" style="1"/>
    <col min="12545" max="12545" width="27.7265625" style="1" customWidth="1"/>
    <col min="12546" max="12553" width="10" style="1" customWidth="1"/>
    <col min="12554" max="12800" width="11.453125" style="1"/>
    <col min="12801" max="12801" width="27.7265625" style="1" customWidth="1"/>
    <col min="12802" max="12809" width="10" style="1" customWidth="1"/>
    <col min="12810" max="13056" width="11.453125" style="1"/>
    <col min="13057" max="13057" width="27.7265625" style="1" customWidth="1"/>
    <col min="13058" max="13065" width="10" style="1" customWidth="1"/>
    <col min="13066" max="13312" width="11.453125" style="1"/>
    <col min="13313" max="13313" width="27.7265625" style="1" customWidth="1"/>
    <col min="13314" max="13321" width="10" style="1" customWidth="1"/>
    <col min="13322" max="13568" width="11.453125" style="1"/>
    <col min="13569" max="13569" width="27.7265625" style="1" customWidth="1"/>
    <col min="13570" max="13577" width="10" style="1" customWidth="1"/>
    <col min="13578" max="13824" width="11.453125" style="1"/>
    <col min="13825" max="13825" width="27.7265625" style="1" customWidth="1"/>
    <col min="13826" max="13833" width="10" style="1" customWidth="1"/>
    <col min="13834" max="14080" width="11.453125" style="1"/>
    <col min="14081" max="14081" width="27.7265625" style="1" customWidth="1"/>
    <col min="14082" max="14089" width="10" style="1" customWidth="1"/>
    <col min="14090" max="14336" width="11.453125" style="1"/>
    <col min="14337" max="14337" width="27.7265625" style="1" customWidth="1"/>
    <col min="14338" max="14345" width="10" style="1" customWidth="1"/>
    <col min="14346" max="14592" width="11.453125" style="1"/>
    <col min="14593" max="14593" width="27.7265625" style="1" customWidth="1"/>
    <col min="14594" max="14601" width="10" style="1" customWidth="1"/>
    <col min="14602" max="14848" width="11.453125" style="1"/>
    <col min="14849" max="14849" width="27.7265625" style="1" customWidth="1"/>
    <col min="14850" max="14857" width="10" style="1" customWidth="1"/>
    <col min="14858" max="15104" width="11.453125" style="1"/>
    <col min="15105" max="15105" width="27.7265625" style="1" customWidth="1"/>
    <col min="15106" max="15113" width="10" style="1" customWidth="1"/>
    <col min="15114" max="15360" width="11.453125" style="1"/>
    <col min="15361" max="15361" width="27.7265625" style="1" customWidth="1"/>
    <col min="15362" max="15369" width="10" style="1" customWidth="1"/>
    <col min="15370" max="15616" width="11.453125" style="1"/>
    <col min="15617" max="15617" width="27.7265625" style="1" customWidth="1"/>
    <col min="15618" max="15625" width="10" style="1" customWidth="1"/>
    <col min="15626" max="15872" width="11.453125" style="1"/>
    <col min="15873" max="15873" width="27.7265625" style="1" customWidth="1"/>
    <col min="15874" max="15881" width="10" style="1" customWidth="1"/>
    <col min="15882" max="16128" width="11.453125" style="1"/>
    <col min="16129" max="16129" width="27.7265625" style="1" customWidth="1"/>
    <col min="16130" max="16137" width="10" style="1" customWidth="1"/>
    <col min="16138" max="16384" width="11.453125" style="1"/>
  </cols>
  <sheetData>
    <row r="1" spans="1:9" ht="32.15" customHeight="1" thickTop="1" x14ac:dyDescent="0.35">
      <c r="A1" s="1612"/>
      <c r="B1" s="1615" t="s">
        <v>623</v>
      </c>
      <c r="C1" s="1616"/>
      <c r="D1" s="1616"/>
      <c r="E1" s="1616"/>
      <c r="F1" s="1616"/>
      <c r="G1" s="1616"/>
      <c r="H1" s="1616"/>
      <c r="I1" s="1617"/>
    </row>
    <row r="2" spans="1:9" ht="32.15" customHeight="1" x14ac:dyDescent="0.35">
      <c r="A2" s="1613"/>
      <c r="B2" s="1618" t="s">
        <v>0</v>
      </c>
      <c r="C2" s="1619"/>
      <c r="D2" s="1619"/>
      <c r="E2" s="1619"/>
      <c r="F2" s="1619" t="s">
        <v>1</v>
      </c>
      <c r="G2" s="1619"/>
      <c r="H2" s="1619"/>
      <c r="I2" s="1620"/>
    </row>
    <row r="3" spans="1:9" ht="14.15" customHeight="1" x14ac:dyDescent="0.35">
      <c r="A3" s="1613"/>
      <c r="B3" s="1621" t="s">
        <v>2</v>
      </c>
      <c r="C3" s="1622"/>
      <c r="D3" s="1622"/>
      <c r="E3" s="1622"/>
      <c r="F3" s="1622"/>
      <c r="G3" s="1622"/>
      <c r="H3" s="1622"/>
      <c r="I3" s="1623"/>
    </row>
    <row r="4" spans="1:9" ht="14.15" customHeight="1" thickBot="1" x14ac:dyDescent="0.4">
      <c r="A4" s="1614"/>
      <c r="B4" s="1624"/>
      <c r="C4" s="1625"/>
      <c r="D4" s="1626"/>
      <c r="E4" s="1626"/>
      <c r="F4" s="1626"/>
      <c r="G4" s="1627"/>
      <c r="H4" s="1627"/>
      <c r="I4" s="1628"/>
    </row>
    <row r="5" spans="1:9" ht="15" customHeight="1" thickTop="1" thickBot="1" x14ac:dyDescent="0.4">
      <c r="A5" s="1629" t="s">
        <v>3</v>
      </c>
      <c r="B5" s="1629"/>
      <c r="C5" s="1629"/>
      <c r="D5" s="1629"/>
      <c r="E5" s="1629"/>
      <c r="F5" s="1629"/>
      <c r="G5" s="1629"/>
      <c r="H5" s="1629"/>
      <c r="I5" s="1629"/>
    </row>
    <row r="6" spans="1:9" ht="15" customHeight="1" thickTop="1" x14ac:dyDescent="0.35">
      <c r="A6" s="2" t="s">
        <v>4</v>
      </c>
      <c r="B6" s="1630"/>
      <c r="C6" s="1631"/>
      <c r="D6" s="1630"/>
      <c r="E6" s="1631"/>
      <c r="F6" s="1630"/>
      <c r="G6" s="1631"/>
      <c r="H6" s="1630"/>
      <c r="I6" s="1631"/>
    </row>
    <row r="7" spans="1:9" ht="15" customHeight="1" x14ac:dyDescent="0.35">
      <c r="A7" s="3" t="s">
        <v>5</v>
      </c>
      <c r="B7" s="1632"/>
      <c r="C7" s="1633"/>
      <c r="D7" s="1632"/>
      <c r="E7" s="1633"/>
      <c r="F7" s="1632"/>
      <c r="G7" s="1633"/>
      <c r="H7" s="1632"/>
      <c r="I7" s="1633"/>
    </row>
    <row r="8" spans="1:9" ht="15" customHeight="1" x14ac:dyDescent="0.35">
      <c r="A8" s="4" t="s">
        <v>6</v>
      </c>
      <c r="B8" s="1634"/>
      <c r="C8" s="1635"/>
      <c r="D8" s="1634"/>
      <c r="E8" s="1635"/>
      <c r="F8" s="1634"/>
      <c r="G8" s="1635"/>
      <c r="H8" s="1634"/>
      <c r="I8" s="1635"/>
    </row>
    <row r="9" spans="1:9" ht="15" customHeight="1" x14ac:dyDescent="0.35">
      <c r="A9" s="4" t="s">
        <v>7</v>
      </c>
      <c r="B9" s="1634"/>
      <c r="C9" s="1635"/>
      <c r="D9" s="1634"/>
      <c r="E9" s="1635"/>
      <c r="F9" s="1634"/>
      <c r="G9" s="1635"/>
      <c r="H9" s="1634"/>
      <c r="I9" s="1635"/>
    </row>
    <row r="10" spans="1:9" ht="15" customHeight="1" thickBot="1" x14ac:dyDescent="0.4">
      <c r="A10" s="4" t="s">
        <v>9</v>
      </c>
      <c r="B10" s="1634"/>
      <c r="C10" s="1635"/>
      <c r="D10" s="1634"/>
      <c r="E10" s="1635"/>
      <c r="F10" s="1634"/>
      <c r="G10" s="1635"/>
      <c r="H10" s="1634"/>
      <c r="I10" s="1635"/>
    </row>
    <row r="11" spans="1:9" ht="15" customHeight="1" x14ac:dyDescent="0.35">
      <c r="A11" s="3" t="s">
        <v>12</v>
      </c>
      <c r="B11" s="1672"/>
      <c r="C11" s="1673"/>
      <c r="D11" s="1672"/>
      <c r="E11" s="1673"/>
      <c r="F11" s="1672"/>
      <c r="G11" s="1673"/>
      <c r="H11" s="1672"/>
      <c r="I11" s="1673"/>
    </row>
    <row r="12" spans="1:9" ht="15" customHeight="1" x14ac:dyDescent="0.35">
      <c r="A12" s="4" t="s">
        <v>14</v>
      </c>
      <c r="B12" s="1634"/>
      <c r="C12" s="1635"/>
      <c r="D12" s="1634"/>
      <c r="E12" s="1635"/>
      <c r="F12" s="1634"/>
      <c r="G12" s="1635"/>
      <c r="H12" s="1634"/>
      <c r="I12" s="1635"/>
    </row>
    <row r="13" spans="1:9" ht="15" customHeight="1" thickBot="1" x14ac:dyDescent="0.4">
      <c r="A13" s="6" t="s">
        <v>17</v>
      </c>
      <c r="B13" s="1636"/>
      <c r="C13" s="1637"/>
      <c r="D13" s="1636" t="s">
        <v>18</v>
      </c>
      <c r="E13" s="1637"/>
      <c r="F13" s="1636"/>
      <c r="G13" s="1637"/>
      <c r="H13" s="1636"/>
      <c r="I13" s="1637"/>
    </row>
    <row r="14" spans="1:9" ht="15" customHeight="1" thickBot="1" x14ac:dyDescent="0.4">
      <c r="A14" s="1640" t="s">
        <v>20</v>
      </c>
      <c r="B14" s="1641"/>
      <c r="C14" s="1641"/>
      <c r="D14" s="1641"/>
      <c r="E14" s="1641"/>
      <c r="F14" s="1641"/>
      <c r="G14" s="1641"/>
      <c r="H14" s="1641"/>
      <c r="I14" s="1642"/>
    </row>
    <row r="15" spans="1:9" ht="15" customHeight="1" x14ac:dyDescent="0.35">
      <c r="A15" s="7" t="s">
        <v>21</v>
      </c>
      <c r="B15" s="8" t="s">
        <v>22</v>
      </c>
      <c r="C15" s="8" t="s">
        <v>23</v>
      </c>
      <c r="D15" s="8" t="s">
        <v>22</v>
      </c>
      <c r="E15" s="8" t="s">
        <v>23</v>
      </c>
      <c r="F15" s="8" t="s">
        <v>22</v>
      </c>
      <c r="G15" s="8" t="s">
        <v>23</v>
      </c>
      <c r="H15" s="8" t="s">
        <v>22</v>
      </c>
      <c r="I15" s="8" t="s">
        <v>23</v>
      </c>
    </row>
    <row r="16" spans="1:9" ht="15" customHeight="1" x14ac:dyDescent="0.35">
      <c r="A16" s="9" t="s">
        <v>24</v>
      </c>
      <c r="B16" s="10"/>
      <c r="C16" s="10"/>
      <c r="D16" s="10"/>
      <c r="E16" s="10"/>
      <c r="F16" s="10"/>
      <c r="G16" s="10"/>
      <c r="H16" s="10"/>
      <c r="I16" s="10"/>
    </row>
    <row r="17" spans="1:9" ht="15" customHeight="1" x14ac:dyDescent="0.35">
      <c r="A17" s="9" t="s">
        <v>25</v>
      </c>
      <c r="B17" s="10"/>
      <c r="C17" s="10"/>
      <c r="D17" s="10"/>
      <c r="E17" s="10"/>
      <c r="F17" s="10"/>
      <c r="G17" s="10"/>
      <c r="H17" s="10"/>
      <c r="I17" s="10"/>
    </row>
    <row r="18" spans="1:9" ht="15" customHeight="1" x14ac:dyDescent="0.35">
      <c r="A18" s="9" t="s">
        <v>26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35">
      <c r="A19" s="9" t="s">
        <v>27</v>
      </c>
      <c r="B19" s="11"/>
      <c r="C19" s="11"/>
      <c r="D19" s="11"/>
      <c r="E19" s="11"/>
      <c r="F19" s="11"/>
      <c r="G19" s="11"/>
      <c r="H19" s="11"/>
      <c r="I19" s="11"/>
    </row>
    <row r="20" spans="1:9" ht="15" customHeight="1" thickBot="1" x14ac:dyDescent="0.4">
      <c r="A20" s="12" t="s">
        <v>28</v>
      </c>
      <c r="B20" s="13"/>
      <c r="C20" s="13"/>
      <c r="D20" s="13"/>
      <c r="E20" s="13"/>
      <c r="F20" s="13"/>
      <c r="G20" s="13"/>
      <c r="H20" s="13"/>
      <c r="I20" s="13"/>
    </row>
    <row r="21" spans="1:9" ht="15" customHeight="1" x14ac:dyDescent="0.35">
      <c r="A21" s="9" t="s">
        <v>24</v>
      </c>
      <c r="B21" s="14"/>
      <c r="C21" s="14"/>
      <c r="D21" s="14"/>
      <c r="E21" s="14"/>
      <c r="F21" s="14"/>
      <c r="G21" s="14"/>
      <c r="H21" s="14"/>
      <c r="I21" s="14"/>
    </row>
    <row r="22" spans="1:9" ht="15" customHeight="1" x14ac:dyDescent="0.35">
      <c r="A22" s="9" t="s">
        <v>25</v>
      </c>
      <c r="B22" s="10"/>
      <c r="C22" s="10"/>
      <c r="D22" s="10"/>
      <c r="E22" s="10"/>
      <c r="F22" s="10"/>
      <c r="G22" s="10"/>
      <c r="H22" s="10"/>
      <c r="I22" s="10"/>
    </row>
    <row r="23" spans="1:9" ht="15" customHeight="1" x14ac:dyDescent="0.35">
      <c r="A23" s="9" t="s">
        <v>26</v>
      </c>
      <c r="B23" s="10"/>
      <c r="C23" s="10"/>
      <c r="D23" s="10"/>
      <c r="E23" s="10"/>
      <c r="F23" s="10"/>
      <c r="G23" s="10"/>
      <c r="H23" s="10"/>
      <c r="I23" s="10"/>
    </row>
    <row r="24" spans="1:9" ht="15" customHeight="1" x14ac:dyDescent="0.35">
      <c r="A24" s="9" t="s">
        <v>27</v>
      </c>
      <c r="B24" s="10"/>
      <c r="C24" s="10"/>
      <c r="D24" s="10"/>
      <c r="E24" s="10"/>
      <c r="F24" s="10"/>
      <c r="G24" s="10"/>
      <c r="H24" s="10"/>
      <c r="I24" s="10"/>
    </row>
    <row r="25" spans="1:9" ht="15" customHeight="1" thickBot="1" x14ac:dyDescent="0.4">
      <c r="A25" s="15" t="s">
        <v>28</v>
      </c>
      <c r="B25" s="16"/>
      <c r="C25" s="16"/>
      <c r="D25" s="16"/>
      <c r="E25" s="16"/>
      <c r="F25" s="16"/>
      <c r="G25" s="16"/>
      <c r="H25" s="16"/>
      <c r="I25" s="16"/>
    </row>
    <row r="26" spans="1:9" ht="15" customHeight="1" x14ac:dyDescent="0.35">
      <c r="A26" s="17" t="s">
        <v>24</v>
      </c>
      <c r="B26" s="18"/>
      <c r="C26" s="1643"/>
      <c r="D26" s="18"/>
      <c r="E26" s="1643"/>
      <c r="F26" s="18"/>
      <c r="G26" s="1643"/>
      <c r="H26" s="18"/>
      <c r="I26" s="1643"/>
    </row>
    <row r="27" spans="1:9" ht="15" customHeight="1" x14ac:dyDescent="0.35">
      <c r="A27" s="9" t="s">
        <v>25</v>
      </c>
      <c r="B27" s="10"/>
      <c r="C27" s="1644"/>
      <c r="D27" s="10"/>
      <c r="E27" s="1644"/>
      <c r="F27" s="10"/>
      <c r="G27" s="1644"/>
      <c r="H27" s="10"/>
      <c r="I27" s="1644"/>
    </row>
    <row r="28" spans="1:9" ht="15" customHeight="1" x14ac:dyDescent="0.35">
      <c r="A28" s="9" t="s">
        <v>26</v>
      </c>
      <c r="B28" s="10"/>
      <c r="C28" s="1644"/>
      <c r="D28" s="10"/>
      <c r="E28" s="1644"/>
      <c r="F28" s="10"/>
      <c r="G28" s="1644"/>
      <c r="H28" s="10"/>
      <c r="I28" s="1644"/>
    </row>
    <row r="29" spans="1:9" ht="15" customHeight="1" x14ac:dyDescent="0.35">
      <c r="A29" s="9" t="s">
        <v>27</v>
      </c>
      <c r="B29" s="11"/>
      <c r="C29" s="1644"/>
      <c r="D29" s="11"/>
      <c r="E29" s="1644"/>
      <c r="F29" s="11"/>
      <c r="G29" s="1644"/>
      <c r="H29" s="11"/>
      <c r="I29" s="1644"/>
    </row>
    <row r="30" spans="1:9" ht="15" customHeight="1" thickBot="1" x14ac:dyDescent="0.4">
      <c r="A30" s="12" t="s">
        <v>28</v>
      </c>
      <c r="B30" s="13"/>
      <c r="C30" s="1645"/>
      <c r="D30" s="13"/>
      <c r="E30" s="1645"/>
      <c r="F30" s="13"/>
      <c r="G30" s="1645"/>
      <c r="H30" s="13"/>
      <c r="I30" s="1645"/>
    </row>
    <row r="31" spans="1:9" ht="15" customHeight="1" thickBot="1" x14ac:dyDescent="0.4">
      <c r="A31" s="1646" t="s">
        <v>29</v>
      </c>
      <c r="B31" s="1647"/>
      <c r="C31" s="1647"/>
      <c r="D31" s="1647"/>
      <c r="E31" s="1647"/>
      <c r="F31" s="1647"/>
      <c r="G31" s="1647"/>
      <c r="H31" s="1647"/>
      <c r="I31" s="1648"/>
    </row>
    <row r="32" spans="1:9" ht="15" customHeight="1" x14ac:dyDescent="0.35">
      <c r="A32" s="19" t="s">
        <v>25</v>
      </c>
      <c r="B32" s="1649"/>
      <c r="C32" s="1650"/>
      <c r="D32" s="1649"/>
      <c r="E32" s="1650"/>
      <c r="F32" s="1649"/>
      <c r="G32" s="1650"/>
      <c r="H32" s="1649"/>
      <c r="I32" s="1650"/>
    </row>
    <row r="33" spans="1:9" ht="15" customHeight="1" x14ac:dyDescent="0.35">
      <c r="A33" s="20" t="s">
        <v>30</v>
      </c>
      <c r="B33" s="1651"/>
      <c r="C33" s="1652"/>
      <c r="D33" s="1651"/>
      <c r="E33" s="1652"/>
      <c r="F33" s="1651"/>
      <c r="G33" s="1652"/>
      <c r="H33" s="1651"/>
      <c r="I33" s="1652"/>
    </row>
    <row r="34" spans="1:9" ht="15" customHeight="1" x14ac:dyDescent="0.35">
      <c r="A34" s="20" t="s">
        <v>31</v>
      </c>
      <c r="B34" s="1651"/>
      <c r="C34" s="1652"/>
      <c r="D34" s="1651"/>
      <c r="E34" s="1652"/>
      <c r="F34" s="1651"/>
      <c r="G34" s="1652"/>
      <c r="H34" s="1651"/>
      <c r="I34" s="1652"/>
    </row>
    <row r="35" spans="1:9" ht="15" customHeight="1" x14ac:dyDescent="0.35">
      <c r="A35" s="20" t="s">
        <v>32</v>
      </c>
      <c r="B35" s="21"/>
      <c r="C35" s="22"/>
      <c r="D35" s="21"/>
      <c r="E35" s="22"/>
      <c r="F35" s="21"/>
      <c r="G35" s="22"/>
      <c r="H35" s="21"/>
      <c r="I35" s="22"/>
    </row>
    <row r="36" spans="1:9" ht="15" customHeight="1" thickBot="1" x14ac:dyDescent="0.4">
      <c r="A36" s="20" t="s">
        <v>33</v>
      </c>
      <c r="B36" s="1651"/>
      <c r="C36" s="1652"/>
      <c r="D36" s="1651"/>
      <c r="E36" s="1652"/>
      <c r="F36" s="1651"/>
      <c r="G36" s="1652"/>
      <c r="H36" s="1651"/>
      <c r="I36" s="1652"/>
    </row>
    <row r="37" spans="1:9" ht="15" customHeight="1" x14ac:dyDescent="0.35">
      <c r="A37" s="1131" t="s">
        <v>34</v>
      </c>
      <c r="B37" s="1653"/>
      <c r="C37" s="1654"/>
      <c r="D37" s="1653"/>
      <c r="E37" s="1654"/>
      <c r="F37" s="1653"/>
      <c r="G37" s="1654"/>
      <c r="H37" s="1653"/>
      <c r="I37" s="1654"/>
    </row>
    <row r="38" spans="1:9" ht="15" customHeight="1" x14ac:dyDescent="0.35">
      <c r="A38" s="1132" t="s">
        <v>35</v>
      </c>
      <c r="B38" s="1655"/>
      <c r="C38" s="1656"/>
      <c r="D38" s="1655"/>
      <c r="E38" s="1656"/>
      <c r="F38" s="1655"/>
      <c r="G38" s="1656"/>
      <c r="H38" s="1655"/>
      <c r="I38" s="1656"/>
    </row>
    <row r="39" spans="1:9" ht="15" customHeight="1" x14ac:dyDescent="0.35">
      <c r="A39" s="1132" t="s">
        <v>36</v>
      </c>
      <c r="B39" s="1655"/>
      <c r="C39" s="1656"/>
      <c r="D39" s="1655"/>
      <c r="E39" s="1656"/>
      <c r="F39" s="1655"/>
      <c r="G39" s="1656"/>
      <c r="H39" s="1655"/>
      <c r="I39" s="1656"/>
    </row>
    <row r="40" spans="1:9" ht="15" customHeight="1" x14ac:dyDescent="0.35">
      <c r="A40" s="23" t="s">
        <v>37</v>
      </c>
      <c r="B40" s="1655"/>
      <c r="C40" s="1656"/>
      <c r="D40" s="1655"/>
      <c r="E40" s="1656"/>
      <c r="F40" s="1655"/>
      <c r="G40" s="1656"/>
      <c r="H40" s="1655"/>
      <c r="I40" s="1656"/>
    </row>
    <row r="41" spans="1:9" ht="15" customHeight="1" x14ac:dyDescent="0.35">
      <c r="A41" s="23" t="s">
        <v>38</v>
      </c>
      <c r="B41" s="1655"/>
      <c r="C41" s="1656"/>
      <c r="D41" s="1655"/>
      <c r="E41" s="1656"/>
      <c r="F41" s="1655"/>
      <c r="G41" s="1656"/>
      <c r="H41" s="1655"/>
      <c r="I41" s="1656"/>
    </row>
    <row r="42" spans="1:9" ht="15" customHeight="1" x14ac:dyDescent="0.35">
      <c r="A42" s="23" t="s">
        <v>39</v>
      </c>
      <c r="B42" s="1526"/>
      <c r="C42" s="1527"/>
      <c r="D42" s="1526"/>
      <c r="E42" s="1527"/>
      <c r="F42" s="1526"/>
      <c r="G42" s="1527"/>
      <c r="H42" s="1526"/>
      <c r="I42" s="1527"/>
    </row>
    <row r="43" spans="1:9" ht="15" customHeight="1" x14ac:dyDescent="0.35">
      <c r="A43" s="23" t="s">
        <v>1082</v>
      </c>
      <c r="B43" s="1655"/>
      <c r="C43" s="1656"/>
      <c r="D43" s="1655"/>
      <c r="E43" s="1656"/>
      <c r="F43" s="1655"/>
      <c r="G43" s="1656"/>
      <c r="H43" s="1655"/>
      <c r="I43" s="1656"/>
    </row>
    <row r="44" spans="1:9" ht="15" customHeight="1" x14ac:dyDescent="0.35">
      <c r="A44" s="23" t="s">
        <v>40</v>
      </c>
      <c r="B44" s="1655"/>
      <c r="C44" s="1656"/>
      <c r="D44" s="1655"/>
      <c r="E44" s="1656"/>
      <c r="F44" s="1655"/>
      <c r="G44" s="1656"/>
      <c r="H44" s="1655"/>
      <c r="I44" s="1656"/>
    </row>
    <row r="45" spans="1:9" ht="15" customHeight="1" x14ac:dyDescent="0.35">
      <c r="A45" s="23" t="s">
        <v>1083</v>
      </c>
      <c r="B45" s="1526"/>
      <c r="C45" s="1527"/>
      <c r="D45" s="1526"/>
      <c r="E45" s="1527"/>
      <c r="F45" s="1526"/>
      <c r="G45" s="1527"/>
      <c r="H45" s="1526"/>
      <c r="I45" s="1527"/>
    </row>
    <row r="46" spans="1:9" ht="15" customHeight="1" x14ac:dyDescent="0.35">
      <c r="A46" s="23" t="s">
        <v>41</v>
      </c>
      <c r="B46" s="1655"/>
      <c r="C46" s="1656"/>
      <c r="D46" s="1655"/>
      <c r="E46" s="1656"/>
      <c r="F46" s="1655"/>
      <c r="G46" s="1656"/>
      <c r="H46" s="1655"/>
      <c r="I46" s="1656"/>
    </row>
    <row r="47" spans="1:9" ht="15" customHeight="1" x14ac:dyDescent="0.35">
      <c r="A47" s="23" t="s">
        <v>1084</v>
      </c>
      <c r="B47" s="1526"/>
      <c r="C47" s="1527"/>
      <c r="D47" s="1526"/>
      <c r="E47" s="1527"/>
      <c r="F47" s="1526"/>
      <c r="G47" s="1527"/>
      <c r="H47" s="1526"/>
      <c r="I47" s="1527"/>
    </row>
    <row r="48" spans="1:9" ht="15" customHeight="1" x14ac:dyDescent="0.35">
      <c r="A48" s="23" t="s">
        <v>1085</v>
      </c>
      <c r="B48" s="1526"/>
      <c r="C48" s="1527"/>
      <c r="D48" s="1526"/>
      <c r="E48" s="1527"/>
      <c r="F48" s="1526"/>
      <c r="G48" s="1527"/>
      <c r="H48" s="1526"/>
      <c r="I48" s="1527"/>
    </row>
    <row r="49" spans="1:9" ht="15" customHeight="1" x14ac:dyDescent="0.35">
      <c r="A49" s="23" t="s">
        <v>42</v>
      </c>
      <c r="B49" s="1651"/>
      <c r="C49" s="1652"/>
      <c r="D49" s="1651"/>
      <c r="E49" s="1652"/>
      <c r="F49" s="1651"/>
      <c r="G49" s="1652"/>
      <c r="H49" s="1651"/>
      <c r="I49" s="1652"/>
    </row>
    <row r="50" spans="1:9" ht="15" customHeight="1" x14ac:dyDescent="0.35">
      <c r="A50" s="23" t="s">
        <v>1086</v>
      </c>
      <c r="B50" s="21"/>
      <c r="C50" s="22"/>
      <c r="D50" s="21"/>
      <c r="E50" s="22"/>
      <c r="F50" s="21"/>
      <c r="G50" s="22"/>
      <c r="H50" s="21"/>
      <c r="I50" s="22"/>
    </row>
    <row r="51" spans="1:9" ht="15" customHeight="1" x14ac:dyDescent="0.35">
      <c r="A51" s="23" t="s">
        <v>1087</v>
      </c>
      <c r="B51" s="1651"/>
      <c r="C51" s="1652"/>
      <c r="D51" s="1651"/>
      <c r="E51" s="1652"/>
      <c r="F51" s="1651"/>
      <c r="G51" s="1652"/>
      <c r="H51" s="1651"/>
      <c r="I51" s="1652"/>
    </row>
    <row r="52" spans="1:9" ht="15" customHeight="1" x14ac:dyDescent="0.35">
      <c r="A52" s="23" t="s">
        <v>44</v>
      </c>
      <c r="B52" s="1651"/>
      <c r="C52" s="1652"/>
      <c r="D52" s="1651"/>
      <c r="E52" s="1652"/>
      <c r="F52" s="1651"/>
      <c r="G52" s="1652"/>
      <c r="H52" s="1651"/>
      <c r="I52" s="1652"/>
    </row>
    <row r="53" spans="1:9" ht="15" customHeight="1" x14ac:dyDescent="0.35">
      <c r="A53" s="23" t="s">
        <v>45</v>
      </c>
      <c r="B53" s="1651"/>
      <c r="C53" s="1652"/>
      <c r="D53" s="1651"/>
      <c r="E53" s="1652"/>
      <c r="F53" s="1651"/>
      <c r="G53" s="1652"/>
      <c r="H53" s="1651"/>
      <c r="I53" s="1652"/>
    </row>
    <row r="54" spans="1:9" ht="15" customHeight="1" x14ac:dyDescent="0.35">
      <c r="A54" s="23" t="s">
        <v>46</v>
      </c>
      <c r="B54" s="1651"/>
      <c r="C54" s="1652"/>
      <c r="D54" s="1651"/>
      <c r="E54" s="1652"/>
      <c r="F54" s="1651"/>
      <c r="G54" s="1652"/>
      <c r="H54" s="1651"/>
      <c r="I54" s="1652"/>
    </row>
    <row r="55" spans="1:9" ht="15" customHeight="1" thickBot="1" x14ac:dyDescent="0.4">
      <c r="A55" s="24" t="s">
        <v>47</v>
      </c>
      <c r="B55" s="1657"/>
      <c r="C55" s="1658"/>
      <c r="D55" s="1657"/>
      <c r="E55" s="1658"/>
      <c r="F55" s="1657"/>
      <c r="G55" s="1658"/>
      <c r="H55" s="1657"/>
      <c r="I55" s="1658"/>
    </row>
    <row r="56" spans="1:9" ht="15" customHeight="1" thickBot="1" x14ac:dyDescent="0.4">
      <c r="A56" s="1659" t="s">
        <v>48</v>
      </c>
      <c r="B56" s="1660"/>
      <c r="C56" s="1660"/>
      <c r="D56" s="1660"/>
      <c r="E56" s="1660"/>
      <c r="F56" s="1660"/>
      <c r="G56" s="1660"/>
      <c r="H56" s="1660"/>
      <c r="I56" s="1661"/>
    </row>
    <row r="57" spans="1:9" ht="15" customHeight="1" x14ac:dyDescent="0.35">
      <c r="A57" s="25" t="s">
        <v>49</v>
      </c>
      <c r="B57" s="26">
        <v>1</v>
      </c>
      <c r="C57" s="27">
        <v>2</v>
      </c>
      <c r="D57" s="26">
        <v>1</v>
      </c>
      <c r="E57" s="27">
        <v>2</v>
      </c>
      <c r="F57" s="26">
        <v>1</v>
      </c>
      <c r="G57" s="27">
        <v>2</v>
      </c>
      <c r="H57" s="26">
        <v>1</v>
      </c>
      <c r="I57" s="27">
        <v>2</v>
      </c>
    </row>
    <row r="58" spans="1:9" ht="15" customHeight="1" x14ac:dyDescent="0.35">
      <c r="A58" s="28" t="s">
        <v>50</v>
      </c>
      <c r="B58" s="29"/>
      <c r="C58" s="30"/>
      <c r="D58" s="29"/>
      <c r="E58" s="30"/>
      <c r="F58" s="29"/>
      <c r="G58" s="30"/>
      <c r="H58" s="29"/>
      <c r="I58" s="30"/>
    </row>
    <row r="59" spans="1:9" ht="15" customHeight="1" x14ac:dyDescent="0.35">
      <c r="A59" s="28" t="s">
        <v>51</v>
      </c>
      <c r="B59" s="29"/>
      <c r="C59" s="30"/>
      <c r="D59" s="29"/>
      <c r="E59" s="30"/>
      <c r="F59" s="29"/>
      <c r="G59" s="30"/>
      <c r="H59" s="29"/>
      <c r="I59" s="30"/>
    </row>
    <row r="60" spans="1:9" ht="19.5" customHeight="1" thickBot="1" x14ac:dyDescent="0.4">
      <c r="A60" s="31" t="s">
        <v>963</v>
      </c>
      <c r="B60" s="32"/>
      <c r="C60" s="33"/>
      <c r="D60" s="32"/>
      <c r="E60" s="33"/>
      <c r="F60" s="32"/>
      <c r="G60" s="33"/>
      <c r="H60" s="32"/>
      <c r="I60" s="33"/>
    </row>
    <row r="61" spans="1:9" ht="15" customHeight="1" x14ac:dyDescent="0.35">
      <c r="A61" s="3" t="s">
        <v>52</v>
      </c>
      <c r="B61" s="1662"/>
      <c r="C61" s="1663"/>
      <c r="D61" s="1662"/>
      <c r="E61" s="1663"/>
      <c r="F61" s="1662"/>
      <c r="G61" s="1663"/>
      <c r="H61" s="1662"/>
      <c r="I61" s="1663"/>
    </row>
    <row r="62" spans="1:9" ht="15" customHeight="1" x14ac:dyDescent="0.35">
      <c r="A62" s="4" t="s">
        <v>53</v>
      </c>
      <c r="B62" s="1664"/>
      <c r="C62" s="1665"/>
      <c r="D62" s="1664"/>
      <c r="E62" s="1665"/>
      <c r="F62" s="1664"/>
      <c r="G62" s="1665"/>
      <c r="H62" s="1664"/>
      <c r="I62" s="1665"/>
    </row>
    <row r="63" spans="1:9" ht="15" customHeight="1" x14ac:dyDescent="0.35">
      <c r="A63" s="4" t="s">
        <v>54</v>
      </c>
      <c r="B63" s="1664"/>
      <c r="C63" s="1665"/>
      <c r="D63" s="1664"/>
      <c r="E63" s="1665"/>
      <c r="F63" s="1664"/>
      <c r="G63" s="1665"/>
      <c r="H63" s="1664"/>
      <c r="I63" s="1665"/>
    </row>
    <row r="64" spans="1:9" ht="15" customHeight="1" x14ac:dyDescent="0.35">
      <c r="A64" s="4" t="s">
        <v>55</v>
      </c>
      <c r="B64" s="1664"/>
      <c r="C64" s="1665"/>
      <c r="D64" s="1664"/>
      <c r="E64" s="1665"/>
      <c r="F64" s="1664"/>
      <c r="G64" s="1665"/>
      <c r="H64" s="1664"/>
      <c r="I64" s="1665"/>
    </row>
    <row r="65" spans="1:19" ht="15" customHeight="1" thickBot="1" x14ac:dyDescent="0.4">
      <c r="A65" s="34" t="s">
        <v>56</v>
      </c>
      <c r="B65" s="1666"/>
      <c r="C65" s="1667"/>
      <c r="D65" s="1666"/>
      <c r="E65" s="1667"/>
      <c r="F65" s="1666"/>
      <c r="G65" s="1667"/>
      <c r="H65" s="1666"/>
      <c r="I65" s="1667"/>
    </row>
    <row r="66" spans="1:19" ht="9" customHeight="1" thickTop="1" x14ac:dyDescent="0.35">
      <c r="A66" s="35"/>
      <c r="B66" s="36"/>
      <c r="C66" s="36"/>
      <c r="F66" s="35"/>
      <c r="G66" s="36"/>
      <c r="H66" s="35"/>
      <c r="I66" s="37"/>
      <c r="J66" s="35"/>
      <c r="K66" s="38"/>
      <c r="L66" s="38"/>
      <c r="M66" s="39"/>
      <c r="N66" s="40"/>
      <c r="O66" s="35"/>
      <c r="Q66" s="41"/>
      <c r="R66" s="40"/>
      <c r="S66" s="40"/>
    </row>
    <row r="67" spans="1:19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1"/>
      <c r="O67" s="41"/>
      <c r="P67" s="41"/>
      <c r="Q67" s="41"/>
      <c r="R67" s="41"/>
      <c r="S67" s="41"/>
    </row>
  </sheetData>
  <mergeCells count="138">
    <mergeCell ref="B65:C65"/>
    <mergeCell ref="D65:E65"/>
    <mergeCell ref="F65:G65"/>
    <mergeCell ref="H65:I65"/>
    <mergeCell ref="B63:C63"/>
    <mergeCell ref="D63:E63"/>
    <mergeCell ref="F63:G63"/>
    <mergeCell ref="H63:I63"/>
    <mergeCell ref="B64:C64"/>
    <mergeCell ref="D64:E64"/>
    <mergeCell ref="F64:G64"/>
    <mergeCell ref="H64:I64"/>
    <mergeCell ref="A56:I56"/>
    <mergeCell ref="B61:C61"/>
    <mergeCell ref="D61:E61"/>
    <mergeCell ref="F61:G61"/>
    <mergeCell ref="H61:I61"/>
    <mergeCell ref="B62:C62"/>
    <mergeCell ref="D62:E62"/>
    <mergeCell ref="F62:G62"/>
    <mergeCell ref="H62:I62"/>
    <mergeCell ref="B54:C54"/>
    <mergeCell ref="D54:E54"/>
    <mergeCell ref="F54:G54"/>
    <mergeCell ref="H54:I54"/>
    <mergeCell ref="B55:C55"/>
    <mergeCell ref="D55:E55"/>
    <mergeCell ref="F55:G55"/>
    <mergeCell ref="H55:I55"/>
    <mergeCell ref="B52:C52"/>
    <mergeCell ref="D52:E52"/>
    <mergeCell ref="F52:G52"/>
    <mergeCell ref="H52:I52"/>
    <mergeCell ref="B53:C53"/>
    <mergeCell ref="D53:E53"/>
    <mergeCell ref="F53:G53"/>
    <mergeCell ref="H53:I53"/>
    <mergeCell ref="B49:C49"/>
    <mergeCell ref="D49:E49"/>
    <mergeCell ref="F49:G49"/>
    <mergeCell ref="H49:I49"/>
    <mergeCell ref="B51:C51"/>
    <mergeCell ref="D51:E51"/>
    <mergeCell ref="F51:G51"/>
    <mergeCell ref="H51:I51"/>
    <mergeCell ref="B44:C44"/>
    <mergeCell ref="D44:E44"/>
    <mergeCell ref="F44:G44"/>
    <mergeCell ref="H44:I44"/>
    <mergeCell ref="B46:C46"/>
    <mergeCell ref="D46:E46"/>
    <mergeCell ref="F46:G46"/>
    <mergeCell ref="H46:I46"/>
    <mergeCell ref="B41:C41"/>
    <mergeCell ref="D41:E41"/>
    <mergeCell ref="F41:G41"/>
    <mergeCell ref="H41:I41"/>
    <mergeCell ref="B43:C43"/>
    <mergeCell ref="D43:E43"/>
    <mergeCell ref="F43:G43"/>
    <mergeCell ref="H43:I43"/>
    <mergeCell ref="B39:C39"/>
    <mergeCell ref="D39:E39"/>
    <mergeCell ref="F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B34:C34"/>
    <mergeCell ref="D34:E34"/>
    <mergeCell ref="F34:G34"/>
    <mergeCell ref="H34:I34"/>
    <mergeCell ref="B36:C36"/>
    <mergeCell ref="D36:E36"/>
    <mergeCell ref="F36:G36"/>
    <mergeCell ref="H36:I36"/>
    <mergeCell ref="A31:I31"/>
    <mergeCell ref="B32:C32"/>
    <mergeCell ref="D32:E32"/>
    <mergeCell ref="F32:G32"/>
    <mergeCell ref="H32:I32"/>
    <mergeCell ref="B33:C33"/>
    <mergeCell ref="D33:E33"/>
    <mergeCell ref="F33:G33"/>
    <mergeCell ref="H33:I33"/>
    <mergeCell ref="A14:I14"/>
    <mergeCell ref="C26:C30"/>
    <mergeCell ref="E26:E30"/>
    <mergeCell ref="G26:G30"/>
    <mergeCell ref="I26:I30"/>
    <mergeCell ref="B12:C12"/>
    <mergeCell ref="D12:E12"/>
    <mergeCell ref="F12:G12"/>
    <mergeCell ref="H12:I12"/>
    <mergeCell ref="B13:C13"/>
    <mergeCell ref="D13:E13"/>
    <mergeCell ref="F13:G13"/>
    <mergeCell ref="H13:I13"/>
    <mergeCell ref="B7:C7"/>
    <mergeCell ref="D7:E7"/>
    <mergeCell ref="F7:G7"/>
    <mergeCell ref="H7:I7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A1:A4"/>
    <mergeCell ref="B1:I1"/>
    <mergeCell ref="B2:E2"/>
    <mergeCell ref="F2:I2"/>
    <mergeCell ref="B3:I3"/>
    <mergeCell ref="B4:I4"/>
    <mergeCell ref="A5:I5"/>
    <mergeCell ref="B6:C6"/>
    <mergeCell ref="D6:E6"/>
    <mergeCell ref="F6:G6"/>
    <mergeCell ref="H6:I6"/>
  </mergeCells>
  <printOptions horizontalCentered="1" verticalCentered="1"/>
  <pageMargins left="0.78740157480314965" right="0" top="0.59055118110236227" bottom="0.19685039370078741" header="0.59055118110236227" footer="0.3937007874015748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L65"/>
  <sheetViews>
    <sheetView showGridLines="0" view="pageBreakPreview" zoomScaleSheetLayoutView="100" workbookViewId="0">
      <selection activeCell="A16" sqref="A16:G16"/>
    </sheetView>
  </sheetViews>
  <sheetFormatPr baseColWidth="10" defaultRowHeight="12.5" x14ac:dyDescent="0.25"/>
  <cols>
    <col min="1" max="1" width="13.1796875" style="45" customWidth="1"/>
    <col min="2" max="9" width="12.7265625" style="45" customWidth="1"/>
    <col min="10" max="10" width="1.81640625" style="45" customWidth="1"/>
    <col min="11" max="255" width="11.453125" style="45"/>
    <col min="256" max="256" width="1.7265625" style="45" customWidth="1"/>
    <col min="257" max="257" width="13.1796875" style="45" customWidth="1"/>
    <col min="258" max="258" width="10.1796875" style="45" customWidth="1"/>
    <col min="259" max="265" width="10.7265625" style="45" customWidth="1"/>
    <col min="266" max="266" width="1.81640625" style="45" customWidth="1"/>
    <col min="267" max="511" width="11.453125" style="45"/>
    <col min="512" max="512" width="1.7265625" style="45" customWidth="1"/>
    <col min="513" max="513" width="13.1796875" style="45" customWidth="1"/>
    <col min="514" max="514" width="10.1796875" style="45" customWidth="1"/>
    <col min="515" max="521" width="10.7265625" style="45" customWidth="1"/>
    <col min="522" max="522" width="1.81640625" style="45" customWidth="1"/>
    <col min="523" max="767" width="11.453125" style="45"/>
    <col min="768" max="768" width="1.7265625" style="45" customWidth="1"/>
    <col min="769" max="769" width="13.1796875" style="45" customWidth="1"/>
    <col min="770" max="770" width="10.1796875" style="45" customWidth="1"/>
    <col min="771" max="777" width="10.7265625" style="45" customWidth="1"/>
    <col min="778" max="778" width="1.81640625" style="45" customWidth="1"/>
    <col min="779" max="1023" width="11.453125" style="45"/>
    <col min="1024" max="1024" width="1.7265625" style="45" customWidth="1"/>
    <col min="1025" max="1025" width="13.1796875" style="45" customWidth="1"/>
    <col min="1026" max="1026" width="10.1796875" style="45" customWidth="1"/>
    <col min="1027" max="1033" width="10.7265625" style="45" customWidth="1"/>
    <col min="1034" max="1034" width="1.81640625" style="45" customWidth="1"/>
    <col min="1035" max="1279" width="11.453125" style="45"/>
    <col min="1280" max="1280" width="1.7265625" style="45" customWidth="1"/>
    <col min="1281" max="1281" width="13.1796875" style="45" customWidth="1"/>
    <col min="1282" max="1282" width="10.1796875" style="45" customWidth="1"/>
    <col min="1283" max="1289" width="10.7265625" style="45" customWidth="1"/>
    <col min="1290" max="1290" width="1.81640625" style="45" customWidth="1"/>
    <col min="1291" max="1535" width="11.453125" style="45"/>
    <col min="1536" max="1536" width="1.7265625" style="45" customWidth="1"/>
    <col min="1537" max="1537" width="13.1796875" style="45" customWidth="1"/>
    <col min="1538" max="1538" width="10.1796875" style="45" customWidth="1"/>
    <col min="1539" max="1545" width="10.7265625" style="45" customWidth="1"/>
    <col min="1546" max="1546" width="1.81640625" style="45" customWidth="1"/>
    <col min="1547" max="1791" width="11.453125" style="45"/>
    <col min="1792" max="1792" width="1.7265625" style="45" customWidth="1"/>
    <col min="1793" max="1793" width="13.1796875" style="45" customWidth="1"/>
    <col min="1794" max="1794" width="10.1796875" style="45" customWidth="1"/>
    <col min="1795" max="1801" width="10.7265625" style="45" customWidth="1"/>
    <col min="1802" max="1802" width="1.81640625" style="45" customWidth="1"/>
    <col min="1803" max="2047" width="11.453125" style="45"/>
    <col min="2048" max="2048" width="1.7265625" style="45" customWidth="1"/>
    <col min="2049" max="2049" width="13.1796875" style="45" customWidth="1"/>
    <col min="2050" max="2050" width="10.1796875" style="45" customWidth="1"/>
    <col min="2051" max="2057" width="10.7265625" style="45" customWidth="1"/>
    <col min="2058" max="2058" width="1.81640625" style="45" customWidth="1"/>
    <col min="2059" max="2303" width="11.453125" style="45"/>
    <col min="2304" max="2304" width="1.7265625" style="45" customWidth="1"/>
    <col min="2305" max="2305" width="13.1796875" style="45" customWidth="1"/>
    <col min="2306" max="2306" width="10.1796875" style="45" customWidth="1"/>
    <col min="2307" max="2313" width="10.7265625" style="45" customWidth="1"/>
    <col min="2314" max="2314" width="1.81640625" style="45" customWidth="1"/>
    <col min="2315" max="2559" width="11.453125" style="45"/>
    <col min="2560" max="2560" width="1.7265625" style="45" customWidth="1"/>
    <col min="2561" max="2561" width="13.1796875" style="45" customWidth="1"/>
    <col min="2562" max="2562" width="10.1796875" style="45" customWidth="1"/>
    <col min="2563" max="2569" width="10.7265625" style="45" customWidth="1"/>
    <col min="2570" max="2570" width="1.81640625" style="45" customWidth="1"/>
    <col min="2571" max="2815" width="11.453125" style="45"/>
    <col min="2816" max="2816" width="1.7265625" style="45" customWidth="1"/>
    <col min="2817" max="2817" width="13.1796875" style="45" customWidth="1"/>
    <col min="2818" max="2818" width="10.1796875" style="45" customWidth="1"/>
    <col min="2819" max="2825" width="10.7265625" style="45" customWidth="1"/>
    <col min="2826" max="2826" width="1.81640625" style="45" customWidth="1"/>
    <col min="2827" max="3071" width="11.453125" style="45"/>
    <col min="3072" max="3072" width="1.7265625" style="45" customWidth="1"/>
    <col min="3073" max="3073" width="13.1796875" style="45" customWidth="1"/>
    <col min="3074" max="3074" width="10.1796875" style="45" customWidth="1"/>
    <col min="3075" max="3081" width="10.7265625" style="45" customWidth="1"/>
    <col min="3082" max="3082" width="1.81640625" style="45" customWidth="1"/>
    <col min="3083" max="3327" width="11.453125" style="45"/>
    <col min="3328" max="3328" width="1.7265625" style="45" customWidth="1"/>
    <col min="3329" max="3329" width="13.1796875" style="45" customWidth="1"/>
    <col min="3330" max="3330" width="10.1796875" style="45" customWidth="1"/>
    <col min="3331" max="3337" width="10.7265625" style="45" customWidth="1"/>
    <col min="3338" max="3338" width="1.81640625" style="45" customWidth="1"/>
    <col min="3339" max="3583" width="11.453125" style="45"/>
    <col min="3584" max="3584" width="1.7265625" style="45" customWidth="1"/>
    <col min="3585" max="3585" width="13.1796875" style="45" customWidth="1"/>
    <col min="3586" max="3586" width="10.1796875" style="45" customWidth="1"/>
    <col min="3587" max="3593" width="10.7265625" style="45" customWidth="1"/>
    <col min="3594" max="3594" width="1.81640625" style="45" customWidth="1"/>
    <col min="3595" max="3839" width="11.453125" style="45"/>
    <col min="3840" max="3840" width="1.7265625" style="45" customWidth="1"/>
    <col min="3841" max="3841" width="13.1796875" style="45" customWidth="1"/>
    <col min="3842" max="3842" width="10.1796875" style="45" customWidth="1"/>
    <col min="3843" max="3849" width="10.7265625" style="45" customWidth="1"/>
    <col min="3850" max="3850" width="1.81640625" style="45" customWidth="1"/>
    <col min="3851" max="4095" width="11.453125" style="45"/>
    <col min="4096" max="4096" width="1.7265625" style="45" customWidth="1"/>
    <col min="4097" max="4097" width="13.1796875" style="45" customWidth="1"/>
    <col min="4098" max="4098" width="10.1796875" style="45" customWidth="1"/>
    <col min="4099" max="4105" width="10.7265625" style="45" customWidth="1"/>
    <col min="4106" max="4106" width="1.81640625" style="45" customWidth="1"/>
    <col min="4107" max="4351" width="11.453125" style="45"/>
    <col min="4352" max="4352" width="1.7265625" style="45" customWidth="1"/>
    <col min="4353" max="4353" width="13.1796875" style="45" customWidth="1"/>
    <col min="4354" max="4354" width="10.1796875" style="45" customWidth="1"/>
    <col min="4355" max="4361" width="10.7265625" style="45" customWidth="1"/>
    <col min="4362" max="4362" width="1.81640625" style="45" customWidth="1"/>
    <col min="4363" max="4607" width="11.453125" style="45"/>
    <col min="4608" max="4608" width="1.7265625" style="45" customWidth="1"/>
    <col min="4609" max="4609" width="13.1796875" style="45" customWidth="1"/>
    <col min="4610" max="4610" width="10.1796875" style="45" customWidth="1"/>
    <col min="4611" max="4617" width="10.7265625" style="45" customWidth="1"/>
    <col min="4618" max="4618" width="1.81640625" style="45" customWidth="1"/>
    <col min="4619" max="4863" width="11.453125" style="45"/>
    <col min="4864" max="4864" width="1.7265625" style="45" customWidth="1"/>
    <col min="4865" max="4865" width="13.1796875" style="45" customWidth="1"/>
    <col min="4866" max="4866" width="10.1796875" style="45" customWidth="1"/>
    <col min="4867" max="4873" width="10.7265625" style="45" customWidth="1"/>
    <col min="4874" max="4874" width="1.81640625" style="45" customWidth="1"/>
    <col min="4875" max="5119" width="11.453125" style="45"/>
    <col min="5120" max="5120" width="1.7265625" style="45" customWidth="1"/>
    <col min="5121" max="5121" width="13.1796875" style="45" customWidth="1"/>
    <col min="5122" max="5122" width="10.1796875" style="45" customWidth="1"/>
    <col min="5123" max="5129" width="10.7265625" style="45" customWidth="1"/>
    <col min="5130" max="5130" width="1.81640625" style="45" customWidth="1"/>
    <col min="5131" max="5375" width="11.453125" style="45"/>
    <col min="5376" max="5376" width="1.7265625" style="45" customWidth="1"/>
    <col min="5377" max="5377" width="13.1796875" style="45" customWidth="1"/>
    <col min="5378" max="5378" width="10.1796875" style="45" customWidth="1"/>
    <col min="5379" max="5385" width="10.7265625" style="45" customWidth="1"/>
    <col min="5386" max="5386" width="1.81640625" style="45" customWidth="1"/>
    <col min="5387" max="5631" width="11.453125" style="45"/>
    <col min="5632" max="5632" width="1.7265625" style="45" customWidth="1"/>
    <col min="5633" max="5633" width="13.1796875" style="45" customWidth="1"/>
    <col min="5634" max="5634" width="10.1796875" style="45" customWidth="1"/>
    <col min="5635" max="5641" width="10.7265625" style="45" customWidth="1"/>
    <col min="5642" max="5642" width="1.81640625" style="45" customWidth="1"/>
    <col min="5643" max="5887" width="11.453125" style="45"/>
    <col min="5888" max="5888" width="1.7265625" style="45" customWidth="1"/>
    <col min="5889" max="5889" width="13.1796875" style="45" customWidth="1"/>
    <col min="5890" max="5890" width="10.1796875" style="45" customWidth="1"/>
    <col min="5891" max="5897" width="10.7265625" style="45" customWidth="1"/>
    <col min="5898" max="5898" width="1.81640625" style="45" customWidth="1"/>
    <col min="5899" max="6143" width="11.453125" style="45"/>
    <col min="6144" max="6144" width="1.7265625" style="45" customWidth="1"/>
    <col min="6145" max="6145" width="13.1796875" style="45" customWidth="1"/>
    <col min="6146" max="6146" width="10.1796875" style="45" customWidth="1"/>
    <col min="6147" max="6153" width="10.7265625" style="45" customWidth="1"/>
    <col min="6154" max="6154" width="1.81640625" style="45" customWidth="1"/>
    <col min="6155" max="6399" width="11.453125" style="45"/>
    <col min="6400" max="6400" width="1.7265625" style="45" customWidth="1"/>
    <col min="6401" max="6401" width="13.1796875" style="45" customWidth="1"/>
    <col min="6402" max="6402" width="10.1796875" style="45" customWidth="1"/>
    <col min="6403" max="6409" width="10.7265625" style="45" customWidth="1"/>
    <col min="6410" max="6410" width="1.81640625" style="45" customWidth="1"/>
    <col min="6411" max="6655" width="11.453125" style="45"/>
    <col min="6656" max="6656" width="1.7265625" style="45" customWidth="1"/>
    <col min="6657" max="6657" width="13.1796875" style="45" customWidth="1"/>
    <col min="6658" max="6658" width="10.1796875" style="45" customWidth="1"/>
    <col min="6659" max="6665" width="10.7265625" style="45" customWidth="1"/>
    <col min="6666" max="6666" width="1.81640625" style="45" customWidth="1"/>
    <col min="6667" max="6911" width="11.453125" style="45"/>
    <col min="6912" max="6912" width="1.7265625" style="45" customWidth="1"/>
    <col min="6913" max="6913" width="13.1796875" style="45" customWidth="1"/>
    <col min="6914" max="6914" width="10.1796875" style="45" customWidth="1"/>
    <col min="6915" max="6921" width="10.7265625" style="45" customWidth="1"/>
    <col min="6922" max="6922" width="1.81640625" style="45" customWidth="1"/>
    <col min="6923" max="7167" width="11.453125" style="45"/>
    <col min="7168" max="7168" width="1.7265625" style="45" customWidth="1"/>
    <col min="7169" max="7169" width="13.1796875" style="45" customWidth="1"/>
    <col min="7170" max="7170" width="10.1796875" style="45" customWidth="1"/>
    <col min="7171" max="7177" width="10.7265625" style="45" customWidth="1"/>
    <col min="7178" max="7178" width="1.81640625" style="45" customWidth="1"/>
    <col min="7179" max="7423" width="11.453125" style="45"/>
    <col min="7424" max="7424" width="1.7265625" style="45" customWidth="1"/>
    <col min="7425" max="7425" width="13.1796875" style="45" customWidth="1"/>
    <col min="7426" max="7426" width="10.1796875" style="45" customWidth="1"/>
    <col min="7427" max="7433" width="10.7265625" style="45" customWidth="1"/>
    <col min="7434" max="7434" width="1.81640625" style="45" customWidth="1"/>
    <col min="7435" max="7679" width="11.453125" style="45"/>
    <col min="7680" max="7680" width="1.7265625" style="45" customWidth="1"/>
    <col min="7681" max="7681" width="13.1796875" style="45" customWidth="1"/>
    <col min="7682" max="7682" width="10.1796875" style="45" customWidth="1"/>
    <col min="7683" max="7689" width="10.7265625" style="45" customWidth="1"/>
    <col min="7690" max="7690" width="1.81640625" style="45" customWidth="1"/>
    <col min="7691" max="7935" width="11.453125" style="45"/>
    <col min="7936" max="7936" width="1.7265625" style="45" customWidth="1"/>
    <col min="7937" max="7937" width="13.1796875" style="45" customWidth="1"/>
    <col min="7938" max="7938" width="10.1796875" style="45" customWidth="1"/>
    <col min="7939" max="7945" width="10.7265625" style="45" customWidth="1"/>
    <col min="7946" max="7946" width="1.81640625" style="45" customWidth="1"/>
    <col min="7947" max="8191" width="11.453125" style="45"/>
    <col min="8192" max="8192" width="1.7265625" style="45" customWidth="1"/>
    <col min="8193" max="8193" width="13.1796875" style="45" customWidth="1"/>
    <col min="8194" max="8194" width="10.1796875" style="45" customWidth="1"/>
    <col min="8195" max="8201" width="10.7265625" style="45" customWidth="1"/>
    <col min="8202" max="8202" width="1.81640625" style="45" customWidth="1"/>
    <col min="8203" max="8447" width="11.453125" style="45"/>
    <col min="8448" max="8448" width="1.7265625" style="45" customWidth="1"/>
    <col min="8449" max="8449" width="13.1796875" style="45" customWidth="1"/>
    <col min="8450" max="8450" width="10.1796875" style="45" customWidth="1"/>
    <col min="8451" max="8457" width="10.7265625" style="45" customWidth="1"/>
    <col min="8458" max="8458" width="1.81640625" style="45" customWidth="1"/>
    <col min="8459" max="8703" width="11.453125" style="45"/>
    <col min="8704" max="8704" width="1.7265625" style="45" customWidth="1"/>
    <col min="8705" max="8705" width="13.1796875" style="45" customWidth="1"/>
    <col min="8706" max="8706" width="10.1796875" style="45" customWidth="1"/>
    <col min="8707" max="8713" width="10.7265625" style="45" customWidth="1"/>
    <col min="8714" max="8714" width="1.81640625" style="45" customWidth="1"/>
    <col min="8715" max="8959" width="11.453125" style="45"/>
    <col min="8960" max="8960" width="1.7265625" style="45" customWidth="1"/>
    <col min="8961" max="8961" width="13.1796875" style="45" customWidth="1"/>
    <col min="8962" max="8962" width="10.1796875" style="45" customWidth="1"/>
    <col min="8963" max="8969" width="10.7265625" style="45" customWidth="1"/>
    <col min="8970" max="8970" width="1.81640625" style="45" customWidth="1"/>
    <col min="8971" max="9215" width="11.453125" style="45"/>
    <col min="9216" max="9216" width="1.7265625" style="45" customWidth="1"/>
    <col min="9217" max="9217" width="13.1796875" style="45" customWidth="1"/>
    <col min="9218" max="9218" width="10.1796875" style="45" customWidth="1"/>
    <col min="9219" max="9225" width="10.7265625" style="45" customWidth="1"/>
    <col min="9226" max="9226" width="1.81640625" style="45" customWidth="1"/>
    <col min="9227" max="9471" width="11.453125" style="45"/>
    <col min="9472" max="9472" width="1.7265625" style="45" customWidth="1"/>
    <col min="9473" max="9473" width="13.1796875" style="45" customWidth="1"/>
    <col min="9474" max="9474" width="10.1796875" style="45" customWidth="1"/>
    <col min="9475" max="9481" width="10.7265625" style="45" customWidth="1"/>
    <col min="9482" max="9482" width="1.81640625" style="45" customWidth="1"/>
    <col min="9483" max="9727" width="11.453125" style="45"/>
    <col min="9728" max="9728" width="1.7265625" style="45" customWidth="1"/>
    <col min="9729" max="9729" width="13.1796875" style="45" customWidth="1"/>
    <col min="9730" max="9730" width="10.1796875" style="45" customWidth="1"/>
    <col min="9731" max="9737" width="10.7265625" style="45" customWidth="1"/>
    <col min="9738" max="9738" width="1.81640625" style="45" customWidth="1"/>
    <col min="9739" max="9983" width="11.453125" style="45"/>
    <col min="9984" max="9984" width="1.7265625" style="45" customWidth="1"/>
    <col min="9985" max="9985" width="13.1796875" style="45" customWidth="1"/>
    <col min="9986" max="9986" width="10.1796875" style="45" customWidth="1"/>
    <col min="9987" max="9993" width="10.7265625" style="45" customWidth="1"/>
    <col min="9994" max="9994" width="1.81640625" style="45" customWidth="1"/>
    <col min="9995" max="10239" width="11.453125" style="45"/>
    <col min="10240" max="10240" width="1.7265625" style="45" customWidth="1"/>
    <col min="10241" max="10241" width="13.1796875" style="45" customWidth="1"/>
    <col min="10242" max="10242" width="10.1796875" style="45" customWidth="1"/>
    <col min="10243" max="10249" width="10.7265625" style="45" customWidth="1"/>
    <col min="10250" max="10250" width="1.81640625" style="45" customWidth="1"/>
    <col min="10251" max="10495" width="11.453125" style="45"/>
    <col min="10496" max="10496" width="1.7265625" style="45" customWidth="1"/>
    <col min="10497" max="10497" width="13.1796875" style="45" customWidth="1"/>
    <col min="10498" max="10498" width="10.1796875" style="45" customWidth="1"/>
    <col min="10499" max="10505" width="10.7265625" style="45" customWidth="1"/>
    <col min="10506" max="10506" width="1.81640625" style="45" customWidth="1"/>
    <col min="10507" max="10751" width="11.453125" style="45"/>
    <col min="10752" max="10752" width="1.7265625" style="45" customWidth="1"/>
    <col min="10753" max="10753" width="13.1796875" style="45" customWidth="1"/>
    <col min="10754" max="10754" width="10.1796875" style="45" customWidth="1"/>
    <col min="10755" max="10761" width="10.7265625" style="45" customWidth="1"/>
    <col min="10762" max="10762" width="1.81640625" style="45" customWidth="1"/>
    <col min="10763" max="11007" width="11.453125" style="45"/>
    <col min="11008" max="11008" width="1.7265625" style="45" customWidth="1"/>
    <col min="11009" max="11009" width="13.1796875" style="45" customWidth="1"/>
    <col min="11010" max="11010" width="10.1796875" style="45" customWidth="1"/>
    <col min="11011" max="11017" width="10.7265625" style="45" customWidth="1"/>
    <col min="11018" max="11018" width="1.81640625" style="45" customWidth="1"/>
    <col min="11019" max="11263" width="11.453125" style="45"/>
    <col min="11264" max="11264" width="1.7265625" style="45" customWidth="1"/>
    <col min="11265" max="11265" width="13.1796875" style="45" customWidth="1"/>
    <col min="11266" max="11266" width="10.1796875" style="45" customWidth="1"/>
    <col min="11267" max="11273" width="10.7265625" style="45" customWidth="1"/>
    <col min="11274" max="11274" width="1.81640625" style="45" customWidth="1"/>
    <col min="11275" max="11519" width="11.453125" style="45"/>
    <col min="11520" max="11520" width="1.7265625" style="45" customWidth="1"/>
    <col min="11521" max="11521" width="13.1796875" style="45" customWidth="1"/>
    <col min="11522" max="11522" width="10.1796875" style="45" customWidth="1"/>
    <col min="11523" max="11529" width="10.7265625" style="45" customWidth="1"/>
    <col min="11530" max="11530" width="1.81640625" style="45" customWidth="1"/>
    <col min="11531" max="11775" width="11.453125" style="45"/>
    <col min="11776" max="11776" width="1.7265625" style="45" customWidth="1"/>
    <col min="11777" max="11777" width="13.1796875" style="45" customWidth="1"/>
    <col min="11778" max="11778" width="10.1796875" style="45" customWidth="1"/>
    <col min="11779" max="11785" width="10.7265625" style="45" customWidth="1"/>
    <col min="11786" max="11786" width="1.81640625" style="45" customWidth="1"/>
    <col min="11787" max="12031" width="11.453125" style="45"/>
    <col min="12032" max="12032" width="1.7265625" style="45" customWidth="1"/>
    <col min="12033" max="12033" width="13.1796875" style="45" customWidth="1"/>
    <col min="12034" max="12034" width="10.1796875" style="45" customWidth="1"/>
    <col min="12035" max="12041" width="10.7265625" style="45" customWidth="1"/>
    <col min="12042" max="12042" width="1.81640625" style="45" customWidth="1"/>
    <col min="12043" max="12287" width="11.453125" style="45"/>
    <col min="12288" max="12288" width="1.7265625" style="45" customWidth="1"/>
    <col min="12289" max="12289" width="13.1796875" style="45" customWidth="1"/>
    <col min="12290" max="12290" width="10.1796875" style="45" customWidth="1"/>
    <col min="12291" max="12297" width="10.7265625" style="45" customWidth="1"/>
    <col min="12298" max="12298" width="1.81640625" style="45" customWidth="1"/>
    <col min="12299" max="12543" width="11.453125" style="45"/>
    <col min="12544" max="12544" width="1.7265625" style="45" customWidth="1"/>
    <col min="12545" max="12545" width="13.1796875" style="45" customWidth="1"/>
    <col min="12546" max="12546" width="10.1796875" style="45" customWidth="1"/>
    <col min="12547" max="12553" width="10.7265625" style="45" customWidth="1"/>
    <col min="12554" max="12554" width="1.81640625" style="45" customWidth="1"/>
    <col min="12555" max="12799" width="11.453125" style="45"/>
    <col min="12800" max="12800" width="1.7265625" style="45" customWidth="1"/>
    <col min="12801" max="12801" width="13.1796875" style="45" customWidth="1"/>
    <col min="12802" max="12802" width="10.1796875" style="45" customWidth="1"/>
    <col min="12803" max="12809" width="10.7265625" style="45" customWidth="1"/>
    <col min="12810" max="12810" width="1.81640625" style="45" customWidth="1"/>
    <col min="12811" max="13055" width="11.453125" style="45"/>
    <col min="13056" max="13056" width="1.7265625" style="45" customWidth="1"/>
    <col min="13057" max="13057" width="13.1796875" style="45" customWidth="1"/>
    <col min="13058" max="13058" width="10.1796875" style="45" customWidth="1"/>
    <col min="13059" max="13065" width="10.7265625" style="45" customWidth="1"/>
    <col min="13066" max="13066" width="1.81640625" style="45" customWidth="1"/>
    <col min="13067" max="13311" width="11.453125" style="45"/>
    <col min="13312" max="13312" width="1.7265625" style="45" customWidth="1"/>
    <col min="13313" max="13313" width="13.1796875" style="45" customWidth="1"/>
    <col min="13314" max="13314" width="10.1796875" style="45" customWidth="1"/>
    <col min="13315" max="13321" width="10.7265625" style="45" customWidth="1"/>
    <col min="13322" max="13322" width="1.81640625" style="45" customWidth="1"/>
    <col min="13323" max="13567" width="11.453125" style="45"/>
    <col min="13568" max="13568" width="1.7265625" style="45" customWidth="1"/>
    <col min="13569" max="13569" width="13.1796875" style="45" customWidth="1"/>
    <col min="13570" max="13570" width="10.1796875" style="45" customWidth="1"/>
    <col min="13571" max="13577" width="10.7265625" style="45" customWidth="1"/>
    <col min="13578" max="13578" width="1.81640625" style="45" customWidth="1"/>
    <col min="13579" max="13823" width="11.453125" style="45"/>
    <col min="13824" max="13824" width="1.7265625" style="45" customWidth="1"/>
    <col min="13825" max="13825" width="13.1796875" style="45" customWidth="1"/>
    <col min="13826" max="13826" width="10.1796875" style="45" customWidth="1"/>
    <col min="13827" max="13833" width="10.7265625" style="45" customWidth="1"/>
    <col min="13834" max="13834" width="1.81640625" style="45" customWidth="1"/>
    <col min="13835" max="14079" width="11.453125" style="45"/>
    <col min="14080" max="14080" width="1.7265625" style="45" customWidth="1"/>
    <col min="14081" max="14081" width="13.1796875" style="45" customWidth="1"/>
    <col min="14082" max="14082" width="10.1796875" style="45" customWidth="1"/>
    <col min="14083" max="14089" width="10.7265625" style="45" customWidth="1"/>
    <col min="14090" max="14090" width="1.81640625" style="45" customWidth="1"/>
    <col min="14091" max="14335" width="11.453125" style="45"/>
    <col min="14336" max="14336" width="1.7265625" style="45" customWidth="1"/>
    <col min="14337" max="14337" width="13.1796875" style="45" customWidth="1"/>
    <col min="14338" max="14338" width="10.1796875" style="45" customWidth="1"/>
    <col min="14339" max="14345" width="10.7265625" style="45" customWidth="1"/>
    <col min="14346" max="14346" width="1.81640625" style="45" customWidth="1"/>
    <col min="14347" max="14591" width="11.453125" style="45"/>
    <col min="14592" max="14592" width="1.7265625" style="45" customWidth="1"/>
    <col min="14593" max="14593" width="13.1796875" style="45" customWidth="1"/>
    <col min="14594" max="14594" width="10.1796875" style="45" customWidth="1"/>
    <col min="14595" max="14601" width="10.7265625" style="45" customWidth="1"/>
    <col min="14602" max="14602" width="1.81640625" style="45" customWidth="1"/>
    <col min="14603" max="14847" width="11.453125" style="45"/>
    <col min="14848" max="14848" width="1.7265625" style="45" customWidth="1"/>
    <col min="14849" max="14849" width="13.1796875" style="45" customWidth="1"/>
    <col min="14850" max="14850" width="10.1796875" style="45" customWidth="1"/>
    <col min="14851" max="14857" width="10.7265625" style="45" customWidth="1"/>
    <col min="14858" max="14858" width="1.81640625" style="45" customWidth="1"/>
    <col min="14859" max="15103" width="11.453125" style="45"/>
    <col min="15104" max="15104" width="1.7265625" style="45" customWidth="1"/>
    <col min="15105" max="15105" width="13.1796875" style="45" customWidth="1"/>
    <col min="15106" max="15106" width="10.1796875" style="45" customWidth="1"/>
    <col min="15107" max="15113" width="10.7265625" style="45" customWidth="1"/>
    <col min="15114" max="15114" width="1.81640625" style="45" customWidth="1"/>
    <col min="15115" max="15359" width="11.453125" style="45"/>
    <col min="15360" max="15360" width="1.7265625" style="45" customWidth="1"/>
    <col min="15361" max="15361" width="13.1796875" style="45" customWidth="1"/>
    <col min="15362" max="15362" width="10.1796875" style="45" customWidth="1"/>
    <col min="15363" max="15369" width="10.7265625" style="45" customWidth="1"/>
    <col min="15370" max="15370" width="1.81640625" style="45" customWidth="1"/>
    <col min="15371" max="15615" width="11.453125" style="45"/>
    <col min="15616" max="15616" width="1.7265625" style="45" customWidth="1"/>
    <col min="15617" max="15617" width="13.1796875" style="45" customWidth="1"/>
    <col min="15618" max="15618" width="10.1796875" style="45" customWidth="1"/>
    <col min="15619" max="15625" width="10.7265625" style="45" customWidth="1"/>
    <col min="15626" max="15626" width="1.81640625" style="45" customWidth="1"/>
    <col min="15627" max="15871" width="11.453125" style="45"/>
    <col min="15872" max="15872" width="1.7265625" style="45" customWidth="1"/>
    <col min="15873" max="15873" width="13.1796875" style="45" customWidth="1"/>
    <col min="15874" max="15874" width="10.1796875" style="45" customWidth="1"/>
    <col min="15875" max="15881" width="10.7265625" style="45" customWidth="1"/>
    <col min="15882" max="15882" width="1.81640625" style="45" customWidth="1"/>
    <col min="15883" max="16127" width="11.453125" style="45"/>
    <col min="16128" max="16128" width="1.7265625" style="45" customWidth="1"/>
    <col min="16129" max="16129" width="13.1796875" style="45" customWidth="1"/>
    <col min="16130" max="16130" width="10.1796875" style="45" customWidth="1"/>
    <col min="16131" max="16137" width="10.7265625" style="45" customWidth="1"/>
    <col min="16138" max="16138" width="1.81640625" style="45" customWidth="1"/>
    <col min="16139" max="16384" width="11.453125" style="45"/>
  </cols>
  <sheetData>
    <row r="1" spans="1:10" ht="38.25" customHeight="1" x14ac:dyDescent="0.25">
      <c r="A1" s="1863"/>
      <c r="B1" s="1864"/>
      <c r="C1" s="1860" t="s">
        <v>224</v>
      </c>
      <c r="D1" s="1861"/>
      <c r="E1" s="1861"/>
      <c r="F1" s="1861"/>
      <c r="G1" s="1861"/>
      <c r="H1" s="1861"/>
      <c r="I1" s="1862"/>
      <c r="J1" s="190"/>
    </row>
    <row r="2" spans="1:10" ht="16" customHeight="1" x14ac:dyDescent="0.25">
      <c r="A2" s="1854"/>
      <c r="B2" s="1865"/>
      <c r="C2" s="641" t="s">
        <v>199</v>
      </c>
      <c r="D2" s="642"/>
      <c r="E2" s="642"/>
      <c r="F2" s="643"/>
      <c r="G2" s="1873" t="s">
        <v>1</v>
      </c>
      <c r="H2" s="1622"/>
      <c r="I2" s="1874"/>
      <c r="J2" s="191"/>
    </row>
    <row r="3" spans="1:10" ht="16" customHeight="1" x14ac:dyDescent="0.25">
      <c r="A3" s="1866"/>
      <c r="B3" s="1867"/>
      <c r="C3" s="641" t="s">
        <v>2</v>
      </c>
      <c r="D3" s="642"/>
      <c r="E3" s="642"/>
      <c r="F3" s="642"/>
      <c r="G3" s="642"/>
      <c r="H3" s="642"/>
      <c r="I3" s="1412"/>
      <c r="J3" s="192"/>
    </row>
    <row r="4" spans="1:10" ht="9.75" customHeight="1" x14ac:dyDescent="0.25">
      <c r="A4" s="1823"/>
      <c r="B4" s="1824"/>
      <c r="C4" s="1824"/>
      <c r="D4" s="1824"/>
      <c r="E4" s="1824"/>
      <c r="F4" s="1824"/>
      <c r="G4" s="1824"/>
      <c r="H4" s="1824"/>
      <c r="I4" s="1825"/>
    </row>
    <row r="5" spans="1:10" ht="20.149999999999999" customHeight="1" x14ac:dyDescent="0.25">
      <c r="A5" s="1413" t="s">
        <v>133</v>
      </c>
      <c r="B5" s="1410"/>
      <c r="C5" s="1411"/>
      <c r="D5" s="1411"/>
      <c r="E5" s="1411"/>
      <c r="F5" s="1868" t="s">
        <v>175</v>
      </c>
      <c r="G5" s="1869"/>
      <c r="H5" s="1411"/>
      <c r="I5" s="1414"/>
    </row>
    <row r="6" spans="1:10" ht="20.149999999999999" customHeight="1" x14ac:dyDescent="0.25">
      <c r="A6" s="1413" t="s">
        <v>135</v>
      </c>
      <c r="B6" s="1875"/>
      <c r="C6" s="1875"/>
      <c r="D6" s="1875"/>
      <c r="E6" s="1875"/>
      <c r="F6" s="1868" t="s">
        <v>201</v>
      </c>
      <c r="G6" s="1869"/>
      <c r="H6" s="1876"/>
      <c r="I6" s="1877"/>
    </row>
    <row r="7" spans="1:10" ht="20.149999999999999" customHeight="1" x14ac:dyDescent="0.25">
      <c r="A7" s="1413" t="s">
        <v>200</v>
      </c>
      <c r="B7" s="1875"/>
      <c r="C7" s="1875"/>
      <c r="D7" s="1875"/>
      <c r="E7" s="1875"/>
      <c r="F7" s="1850" t="s">
        <v>95</v>
      </c>
      <c r="G7" s="1850"/>
      <c r="H7" s="1878"/>
      <c r="I7" s="1879"/>
    </row>
    <row r="8" spans="1:10" ht="20.149999999999999" customHeight="1" x14ac:dyDescent="0.25">
      <c r="A8" s="1413" t="s">
        <v>94</v>
      </c>
      <c r="B8" s="1870"/>
      <c r="C8" s="1871"/>
      <c r="D8" s="1871"/>
      <c r="E8" s="1871"/>
      <c r="F8" s="1871"/>
      <c r="G8" s="1871"/>
      <c r="H8" s="1871"/>
      <c r="I8" s="1872"/>
    </row>
    <row r="9" spans="1:10" ht="15" customHeight="1" x14ac:dyDescent="0.25">
      <c r="A9" s="1880"/>
      <c r="B9" s="1881"/>
      <c r="C9" s="1881"/>
      <c r="D9" s="1881"/>
      <c r="E9" s="1881"/>
      <c r="F9" s="1881"/>
      <c r="G9" s="1881"/>
      <c r="H9" s="1881"/>
      <c r="I9" s="1882"/>
    </row>
    <row r="10" spans="1:10" ht="16.5" customHeight="1" x14ac:dyDescent="0.35">
      <c r="A10" s="1846" t="s">
        <v>225</v>
      </c>
      <c r="B10" s="1847"/>
      <c r="C10" s="1847"/>
      <c r="D10" s="1847"/>
      <c r="E10" s="1847"/>
      <c r="F10" s="1847"/>
      <c r="G10" s="1847"/>
      <c r="H10" s="1847"/>
      <c r="I10" s="1848"/>
    </row>
    <row r="11" spans="1:10" ht="20.149999999999999" customHeight="1" x14ac:dyDescent="0.25">
      <c r="A11" s="1844" t="s">
        <v>176</v>
      </c>
      <c r="B11" s="1845"/>
      <c r="C11" s="1845"/>
      <c r="D11" s="1845"/>
      <c r="E11" s="1845"/>
      <c r="F11" s="1845"/>
      <c r="G11" s="1845"/>
      <c r="H11" s="193" t="s">
        <v>125</v>
      </c>
      <c r="I11" s="1415"/>
    </row>
    <row r="12" spans="1:10" ht="20.149999999999999" customHeight="1" x14ac:dyDescent="0.25">
      <c r="A12" s="1844" t="s">
        <v>202</v>
      </c>
      <c r="B12" s="1845"/>
      <c r="C12" s="1845"/>
      <c r="D12" s="1845"/>
      <c r="E12" s="1845"/>
      <c r="F12" s="1845"/>
      <c r="G12" s="1845"/>
      <c r="H12" s="194">
        <v>12</v>
      </c>
      <c r="I12" s="1416"/>
    </row>
    <row r="13" spans="1:10" ht="20.149999999999999" customHeight="1" x14ac:dyDescent="0.25">
      <c r="A13" s="1844" t="s">
        <v>178</v>
      </c>
      <c r="B13" s="1845"/>
      <c r="C13" s="1845"/>
      <c r="D13" s="1845"/>
      <c r="E13" s="1845"/>
      <c r="F13" s="1845"/>
      <c r="G13" s="1845"/>
      <c r="H13" s="195">
        <v>100</v>
      </c>
      <c r="I13" s="1416"/>
    </row>
    <row r="14" spans="1:10" ht="20.149999999999999" customHeight="1" x14ac:dyDescent="0.25">
      <c r="A14" s="1844" t="s">
        <v>179</v>
      </c>
      <c r="B14" s="1845"/>
      <c r="C14" s="1845"/>
      <c r="D14" s="1845"/>
      <c r="E14" s="1845"/>
      <c r="F14" s="1845"/>
      <c r="G14" s="1845"/>
      <c r="H14" s="195">
        <v>5001</v>
      </c>
      <c r="I14" s="1416"/>
    </row>
    <row r="15" spans="1:10" ht="20.149999999999999" customHeight="1" x14ac:dyDescent="0.25">
      <c r="A15" s="1844" t="s">
        <v>203</v>
      </c>
      <c r="B15" s="1845"/>
      <c r="C15" s="1845"/>
      <c r="D15" s="1845"/>
      <c r="E15" s="1845"/>
      <c r="F15" s="1845"/>
      <c r="G15" s="1845"/>
      <c r="H15" s="196">
        <v>4705.3999999999996</v>
      </c>
      <c r="I15" s="1417"/>
    </row>
    <row r="16" spans="1:10" ht="20.149999999999999" customHeight="1" x14ac:dyDescent="0.25">
      <c r="A16" s="1844" t="s">
        <v>181</v>
      </c>
      <c r="B16" s="1845"/>
      <c r="C16" s="1845"/>
      <c r="D16" s="1845"/>
      <c r="E16" s="1845"/>
      <c r="F16" s="1845"/>
      <c r="G16" s="1845"/>
      <c r="H16" s="195">
        <f>H14-H15</f>
        <v>295.60000000000036</v>
      </c>
      <c r="I16" s="1416"/>
    </row>
    <row r="17" spans="1:9" ht="20.149999999999999" customHeight="1" x14ac:dyDescent="0.3">
      <c r="A17" s="1844" t="s">
        <v>182</v>
      </c>
      <c r="B17" s="1845"/>
      <c r="C17" s="1845"/>
      <c r="D17" s="1845"/>
      <c r="E17" s="1845"/>
      <c r="F17" s="1845"/>
      <c r="G17" s="1845"/>
      <c r="H17" s="197">
        <f>(H16/H14)*100</f>
        <v>5.9108178364327202</v>
      </c>
      <c r="I17" s="1418"/>
    </row>
    <row r="18" spans="1:9" ht="15" customHeight="1" x14ac:dyDescent="0.25">
      <c r="A18" s="1854"/>
      <c r="B18" s="1855"/>
      <c r="C18" s="1855"/>
      <c r="D18" s="1855"/>
      <c r="E18" s="1855"/>
      <c r="F18" s="1855"/>
      <c r="G18" s="1855"/>
      <c r="H18" s="1855"/>
      <c r="I18" s="1856"/>
    </row>
    <row r="19" spans="1:9" ht="15" customHeight="1" x14ac:dyDescent="0.25">
      <c r="A19" s="1838" t="s">
        <v>184</v>
      </c>
      <c r="B19" s="1839"/>
      <c r="C19" s="1839"/>
      <c r="D19" s="1839"/>
      <c r="E19" s="1839"/>
      <c r="F19" s="1839"/>
      <c r="G19" s="1839"/>
      <c r="H19" s="1839"/>
      <c r="I19" s="1840"/>
    </row>
    <row r="20" spans="1:9" s="124" customFormat="1" ht="15" customHeight="1" x14ac:dyDescent="0.35">
      <c r="A20" s="1849" t="s">
        <v>185</v>
      </c>
      <c r="B20" s="1850"/>
      <c r="C20" s="1850" t="s">
        <v>186</v>
      </c>
      <c r="D20" s="1850"/>
      <c r="E20" s="1850"/>
      <c r="F20" s="1850"/>
      <c r="G20" s="1850"/>
      <c r="H20" s="1850"/>
      <c r="I20" s="1851"/>
    </row>
    <row r="21" spans="1:9" s="124" customFormat="1" ht="18" customHeight="1" x14ac:dyDescent="0.35">
      <c r="A21" s="1419" t="s">
        <v>187</v>
      </c>
      <c r="B21" s="198" t="s">
        <v>188</v>
      </c>
      <c r="C21" s="1360" t="s">
        <v>125</v>
      </c>
      <c r="D21" s="1360" t="s">
        <v>126</v>
      </c>
      <c r="E21" s="1360" t="s">
        <v>127</v>
      </c>
      <c r="F21" s="1360" t="s">
        <v>128</v>
      </c>
      <c r="G21" s="1360" t="s">
        <v>204</v>
      </c>
      <c r="H21" s="1360" t="s">
        <v>205</v>
      </c>
      <c r="I21" s="1420" t="s">
        <v>206</v>
      </c>
    </row>
    <row r="22" spans="1:9" ht="16" customHeight="1" x14ac:dyDescent="0.25">
      <c r="A22" s="1421" t="s">
        <v>207</v>
      </c>
      <c r="B22" s="1361" t="s">
        <v>208</v>
      </c>
      <c r="C22" s="874"/>
      <c r="D22" s="874"/>
      <c r="E22" s="874"/>
      <c r="F22" s="874"/>
      <c r="G22" s="874" t="s">
        <v>209</v>
      </c>
      <c r="H22" s="874"/>
      <c r="I22" s="1422"/>
    </row>
    <row r="23" spans="1:9" ht="16" customHeight="1" x14ac:dyDescent="0.25">
      <c r="A23" s="1421" t="s">
        <v>208</v>
      </c>
      <c r="B23" s="1361" t="s">
        <v>34</v>
      </c>
      <c r="C23" s="874"/>
      <c r="D23" s="874"/>
      <c r="E23" s="874"/>
      <c r="F23" s="874"/>
      <c r="G23" s="874" t="s">
        <v>209</v>
      </c>
      <c r="H23" s="874"/>
      <c r="I23" s="1422"/>
    </row>
    <row r="24" spans="1:9" ht="16" customHeight="1" x14ac:dyDescent="0.25">
      <c r="A24" s="1421" t="s">
        <v>34</v>
      </c>
      <c r="B24" s="1361" t="s">
        <v>35</v>
      </c>
      <c r="C24" s="874"/>
      <c r="D24" s="874"/>
      <c r="E24" s="874"/>
      <c r="F24" s="874"/>
      <c r="G24" s="874" t="s">
        <v>210</v>
      </c>
      <c r="H24" s="874" t="s">
        <v>210</v>
      </c>
      <c r="I24" s="1422"/>
    </row>
    <row r="25" spans="1:9" ht="16" customHeight="1" x14ac:dyDescent="0.25">
      <c r="A25" s="1421" t="s">
        <v>35</v>
      </c>
      <c r="B25" s="1361" t="s">
        <v>36</v>
      </c>
      <c r="C25" s="874" t="s">
        <v>211</v>
      </c>
      <c r="D25" s="874"/>
      <c r="E25" s="874"/>
      <c r="F25" s="874"/>
      <c r="G25" s="874"/>
      <c r="H25" s="874" t="s">
        <v>210</v>
      </c>
      <c r="I25" s="1422" t="s">
        <v>210</v>
      </c>
    </row>
    <row r="26" spans="1:9" ht="16" customHeight="1" x14ac:dyDescent="0.25">
      <c r="A26" s="1421" t="s">
        <v>36</v>
      </c>
      <c r="B26" s="1361" t="s">
        <v>37</v>
      </c>
      <c r="C26" s="874" t="s">
        <v>211</v>
      </c>
      <c r="D26" s="874"/>
      <c r="E26" s="874"/>
      <c r="F26" s="874"/>
      <c r="G26" s="874"/>
      <c r="H26" s="874"/>
      <c r="I26" s="1422" t="s">
        <v>210</v>
      </c>
    </row>
    <row r="27" spans="1:9" ht="16" customHeight="1" x14ac:dyDescent="0.25">
      <c r="A27" s="1421" t="s">
        <v>37</v>
      </c>
      <c r="B27" s="1361" t="s">
        <v>212</v>
      </c>
      <c r="C27" s="874" t="s">
        <v>213</v>
      </c>
      <c r="D27" s="874" t="s">
        <v>214</v>
      </c>
      <c r="E27" s="874"/>
      <c r="F27" s="874"/>
      <c r="G27" s="874"/>
      <c r="H27" s="874"/>
      <c r="I27" s="1422"/>
    </row>
    <row r="28" spans="1:9" ht="16" customHeight="1" x14ac:dyDescent="0.25">
      <c r="A28" s="1421" t="s">
        <v>212</v>
      </c>
      <c r="B28" s="1361" t="s">
        <v>39</v>
      </c>
      <c r="C28" s="874" t="s">
        <v>213</v>
      </c>
      <c r="D28" s="874" t="s">
        <v>214</v>
      </c>
      <c r="E28" s="874"/>
      <c r="F28" s="874"/>
      <c r="G28" s="874"/>
      <c r="H28" s="874"/>
      <c r="I28" s="1422"/>
    </row>
    <row r="29" spans="1:9" ht="16" customHeight="1" x14ac:dyDescent="0.25">
      <c r="A29" s="1421" t="s">
        <v>39</v>
      </c>
      <c r="B29" s="1361" t="s">
        <v>215</v>
      </c>
      <c r="C29" s="874"/>
      <c r="D29" s="874"/>
      <c r="E29" s="874" t="s">
        <v>214</v>
      </c>
      <c r="F29" s="874"/>
      <c r="G29" s="874"/>
      <c r="H29" s="874"/>
      <c r="I29" s="1422"/>
    </row>
    <row r="30" spans="1:9" ht="16" customHeight="1" x14ac:dyDescent="0.25">
      <c r="A30" s="1421" t="s">
        <v>215</v>
      </c>
      <c r="B30" s="1361" t="s">
        <v>216</v>
      </c>
      <c r="C30" s="874"/>
      <c r="D30" s="874"/>
      <c r="E30" s="874" t="s">
        <v>214</v>
      </c>
      <c r="F30" s="874"/>
      <c r="G30" s="874"/>
      <c r="H30" s="874"/>
      <c r="I30" s="1422"/>
    </row>
    <row r="31" spans="1:9" ht="16" customHeight="1" x14ac:dyDescent="0.25">
      <c r="A31" s="1421" t="s">
        <v>216</v>
      </c>
      <c r="B31" s="1361" t="s">
        <v>217</v>
      </c>
      <c r="C31" s="874"/>
      <c r="D31" s="874"/>
      <c r="E31" s="874"/>
      <c r="F31" s="874" t="s">
        <v>218</v>
      </c>
      <c r="G31" s="874"/>
      <c r="H31" s="874"/>
      <c r="I31" s="1422"/>
    </row>
    <row r="32" spans="1:9" ht="18" customHeight="1" x14ac:dyDescent="0.25">
      <c r="A32" s="1852" t="s">
        <v>193</v>
      </c>
      <c r="B32" s="1853"/>
      <c r="C32" s="128" t="s">
        <v>218</v>
      </c>
      <c r="D32" s="128" t="s">
        <v>218</v>
      </c>
      <c r="E32" s="128" t="s">
        <v>218</v>
      </c>
      <c r="F32" s="128" t="s">
        <v>218</v>
      </c>
      <c r="G32" s="817" t="s">
        <v>219</v>
      </c>
      <c r="H32" s="128" t="s">
        <v>220</v>
      </c>
      <c r="I32" s="1423" t="s">
        <v>221</v>
      </c>
    </row>
    <row r="33" spans="1:9" ht="18" customHeight="1" x14ac:dyDescent="0.25">
      <c r="A33" s="1424" t="s">
        <v>222</v>
      </c>
      <c r="B33" s="199"/>
      <c r="C33" s="874">
        <v>12</v>
      </c>
      <c r="D33" s="874">
        <v>11</v>
      </c>
      <c r="E33" s="874">
        <v>8</v>
      </c>
      <c r="F33" s="874">
        <v>6</v>
      </c>
      <c r="G33" s="874">
        <v>12</v>
      </c>
      <c r="H33" s="874">
        <v>12</v>
      </c>
      <c r="I33" s="1422">
        <v>12</v>
      </c>
    </row>
    <row r="34" spans="1:9" ht="18" customHeight="1" x14ac:dyDescent="0.25">
      <c r="A34" s="1424" t="s">
        <v>223</v>
      </c>
      <c r="B34" s="199"/>
      <c r="C34" s="874">
        <v>500</v>
      </c>
      <c r="D34" s="874">
        <v>500</v>
      </c>
      <c r="E34" s="874">
        <v>500</v>
      </c>
      <c r="F34" s="874">
        <v>500</v>
      </c>
      <c r="G34" s="874">
        <v>1000</v>
      </c>
      <c r="H34" s="874">
        <v>1000</v>
      </c>
      <c r="I34" s="1422">
        <v>1000</v>
      </c>
    </row>
    <row r="35" spans="1:9" x14ac:dyDescent="0.25">
      <c r="A35" s="1854"/>
      <c r="B35" s="1855"/>
      <c r="C35" s="1855"/>
      <c r="D35" s="1855"/>
      <c r="E35" s="1855"/>
      <c r="F35" s="1855"/>
      <c r="G35" s="1855"/>
      <c r="H35" s="1855"/>
      <c r="I35" s="1856"/>
    </row>
    <row r="36" spans="1:9" ht="18" customHeight="1" x14ac:dyDescent="0.35">
      <c r="A36" s="1846" t="s">
        <v>226</v>
      </c>
      <c r="B36" s="1847"/>
      <c r="C36" s="1847"/>
      <c r="D36" s="1847"/>
      <c r="E36" s="1847"/>
      <c r="F36" s="1847"/>
      <c r="G36" s="1847"/>
      <c r="H36" s="1847"/>
      <c r="I36" s="1848"/>
    </row>
    <row r="37" spans="1:9" ht="20.149999999999999" customHeight="1" x14ac:dyDescent="0.25">
      <c r="A37" s="1857" t="s">
        <v>176</v>
      </c>
      <c r="B37" s="1858"/>
      <c r="C37" s="1858"/>
      <c r="D37" s="1858"/>
      <c r="E37" s="1858"/>
      <c r="F37" s="1858"/>
      <c r="G37" s="1858"/>
      <c r="H37" s="1405"/>
      <c r="I37" s="1425"/>
    </row>
    <row r="38" spans="1:9" ht="20.149999999999999" customHeight="1" x14ac:dyDescent="0.25">
      <c r="A38" s="1857" t="s">
        <v>177</v>
      </c>
      <c r="B38" s="1858"/>
      <c r="C38" s="1858"/>
      <c r="D38" s="1858"/>
      <c r="E38" s="1858"/>
      <c r="F38" s="1858"/>
      <c r="G38" s="1858"/>
      <c r="H38" s="1405"/>
      <c r="I38" s="1425"/>
    </row>
    <row r="39" spans="1:9" ht="20.149999999999999" customHeight="1" x14ac:dyDescent="0.25">
      <c r="A39" s="1857" t="s">
        <v>178</v>
      </c>
      <c r="B39" s="1858"/>
      <c r="C39" s="1858"/>
      <c r="D39" s="1858"/>
      <c r="E39" s="1858"/>
      <c r="F39" s="1858"/>
      <c r="G39" s="1858"/>
      <c r="H39" s="1406"/>
      <c r="I39" s="1426"/>
    </row>
    <row r="40" spans="1:9" ht="20.149999999999999" customHeight="1" x14ac:dyDescent="0.25">
      <c r="A40" s="1857" t="s">
        <v>179</v>
      </c>
      <c r="B40" s="1858"/>
      <c r="C40" s="1858"/>
      <c r="D40" s="1858"/>
      <c r="E40" s="1858"/>
      <c r="F40" s="1858"/>
      <c r="G40" s="1859"/>
      <c r="H40" s="1406"/>
      <c r="I40" s="1426"/>
    </row>
    <row r="41" spans="1:9" ht="20.149999999999999" customHeight="1" x14ac:dyDescent="0.25">
      <c r="A41" s="1857" t="s">
        <v>180</v>
      </c>
      <c r="B41" s="1858"/>
      <c r="C41" s="1858"/>
      <c r="D41" s="1858"/>
      <c r="E41" s="1858"/>
      <c r="F41" s="1858"/>
      <c r="G41" s="1859"/>
      <c r="H41" s="1407"/>
      <c r="I41" s="1427"/>
    </row>
    <row r="42" spans="1:9" ht="20.149999999999999" customHeight="1" x14ac:dyDescent="0.25">
      <c r="A42" s="1857" t="s">
        <v>181</v>
      </c>
      <c r="B42" s="1858"/>
      <c r="C42" s="1858"/>
      <c r="D42" s="1858"/>
      <c r="E42" s="1858"/>
      <c r="F42" s="1858"/>
      <c r="G42" s="1859"/>
      <c r="H42" s="1406"/>
      <c r="I42" s="1426"/>
    </row>
    <row r="43" spans="1:9" ht="20.149999999999999" customHeight="1" x14ac:dyDescent="0.25">
      <c r="A43" s="1857" t="s">
        <v>182</v>
      </c>
      <c r="B43" s="1858"/>
      <c r="C43" s="1858"/>
      <c r="D43" s="1858"/>
      <c r="E43" s="1858"/>
      <c r="F43" s="1858"/>
      <c r="G43" s="1859"/>
      <c r="H43" s="1406"/>
      <c r="I43" s="1426"/>
    </row>
    <row r="44" spans="1:9" ht="20.149999999999999" customHeight="1" x14ac:dyDescent="0.25">
      <c r="A44" s="1857" t="s">
        <v>183</v>
      </c>
      <c r="B44" s="1858"/>
      <c r="C44" s="1858"/>
      <c r="D44" s="1858"/>
      <c r="E44" s="1858"/>
      <c r="F44" s="1858"/>
      <c r="G44" s="1859"/>
      <c r="H44" s="1408"/>
      <c r="I44" s="1428"/>
    </row>
    <row r="45" spans="1:9" ht="11.25" customHeight="1" x14ac:dyDescent="0.25">
      <c r="A45" s="1823"/>
      <c r="B45" s="1824"/>
      <c r="C45" s="1824"/>
      <c r="D45" s="1824"/>
      <c r="E45" s="1824"/>
      <c r="F45" s="1824"/>
      <c r="G45" s="1824"/>
      <c r="H45" s="1824"/>
      <c r="I45" s="1825"/>
    </row>
    <row r="46" spans="1:9" ht="16" customHeight="1" x14ac:dyDescent="0.25">
      <c r="A46" s="1838" t="s">
        <v>184</v>
      </c>
      <c r="B46" s="1839"/>
      <c r="C46" s="1839"/>
      <c r="D46" s="1839"/>
      <c r="E46" s="1839"/>
      <c r="F46" s="1839"/>
      <c r="G46" s="1839"/>
      <c r="H46" s="1839"/>
      <c r="I46" s="1840"/>
    </row>
    <row r="47" spans="1:9" ht="16" customHeight="1" x14ac:dyDescent="0.25">
      <c r="A47" s="1841" t="s">
        <v>185</v>
      </c>
      <c r="B47" s="1842"/>
      <c r="C47" s="1842" t="s">
        <v>186</v>
      </c>
      <c r="D47" s="1842"/>
      <c r="E47" s="1842"/>
      <c r="F47" s="1842"/>
      <c r="G47" s="1842"/>
      <c r="H47" s="1842"/>
      <c r="I47" s="1843"/>
    </row>
    <row r="48" spans="1:9" ht="15" customHeight="1" x14ac:dyDescent="0.25">
      <c r="A48" s="1429" t="s">
        <v>187</v>
      </c>
      <c r="B48" s="1409" t="s">
        <v>188</v>
      </c>
      <c r="C48" s="1815" t="s">
        <v>189</v>
      </c>
      <c r="D48" s="1815"/>
      <c r="E48" s="1815" t="s">
        <v>190</v>
      </c>
      <c r="F48" s="1815"/>
      <c r="G48" s="1815" t="s">
        <v>191</v>
      </c>
      <c r="H48" s="1815"/>
      <c r="I48" s="1430"/>
    </row>
    <row r="49" spans="1:12" ht="15" customHeight="1" x14ac:dyDescent="0.25">
      <c r="A49" s="1429" t="s">
        <v>185</v>
      </c>
      <c r="B49" s="1409" t="s">
        <v>185</v>
      </c>
      <c r="C49" s="1815" t="s">
        <v>192</v>
      </c>
      <c r="D49" s="1815"/>
      <c r="E49" s="1815" t="s">
        <v>192</v>
      </c>
      <c r="F49" s="1815"/>
      <c r="G49" s="1815" t="s">
        <v>192</v>
      </c>
      <c r="H49" s="1815"/>
      <c r="I49" s="1431"/>
    </row>
    <row r="50" spans="1:12" ht="15" customHeight="1" x14ac:dyDescent="0.25">
      <c r="A50" s="1432" t="s">
        <v>37</v>
      </c>
      <c r="B50" s="1406" t="s">
        <v>460</v>
      </c>
      <c r="C50" s="1837">
        <v>375</v>
      </c>
      <c r="D50" s="1837"/>
      <c r="E50" s="1837"/>
      <c r="F50" s="1837"/>
      <c r="G50" s="1812"/>
      <c r="H50" s="1812"/>
      <c r="I50" s="1433"/>
    </row>
    <row r="51" spans="1:12" ht="15" customHeight="1" x14ac:dyDescent="0.25">
      <c r="A51" s="1432" t="s">
        <v>460</v>
      </c>
      <c r="B51" s="1406" t="s">
        <v>212</v>
      </c>
      <c r="C51" s="1837">
        <v>375</v>
      </c>
      <c r="D51" s="1837"/>
      <c r="E51" s="1837"/>
      <c r="F51" s="1837"/>
      <c r="G51" s="1812"/>
      <c r="H51" s="1812"/>
      <c r="I51" s="1433"/>
    </row>
    <row r="52" spans="1:12" ht="15" customHeight="1" x14ac:dyDescent="0.25">
      <c r="A52" s="1432" t="s">
        <v>212</v>
      </c>
      <c r="B52" s="1406" t="s">
        <v>39</v>
      </c>
      <c r="C52" s="1837">
        <v>750</v>
      </c>
      <c r="D52" s="1837"/>
      <c r="E52" s="1837">
        <v>750</v>
      </c>
      <c r="F52" s="1837"/>
      <c r="G52" s="1812"/>
      <c r="H52" s="1812"/>
      <c r="I52" s="1433"/>
    </row>
    <row r="53" spans="1:12" ht="15" customHeight="1" x14ac:dyDescent="0.25">
      <c r="A53" s="1432" t="s">
        <v>39</v>
      </c>
      <c r="B53" s="1406" t="s">
        <v>215</v>
      </c>
      <c r="C53" s="1837"/>
      <c r="D53" s="1837"/>
      <c r="E53" s="1837">
        <v>375</v>
      </c>
      <c r="F53" s="1837"/>
      <c r="G53" s="1812">
        <v>750</v>
      </c>
      <c r="H53" s="1812"/>
      <c r="I53" s="1433"/>
    </row>
    <row r="54" spans="1:12" ht="15" customHeight="1" x14ac:dyDescent="0.25">
      <c r="A54" s="1432" t="s">
        <v>215</v>
      </c>
      <c r="B54" s="1406" t="s">
        <v>462</v>
      </c>
      <c r="C54" s="1837"/>
      <c r="D54" s="1837"/>
      <c r="E54" s="1837">
        <v>375</v>
      </c>
      <c r="F54" s="1837"/>
      <c r="G54" s="1812">
        <v>750</v>
      </c>
      <c r="H54" s="1812"/>
      <c r="I54" s="1433"/>
    </row>
    <row r="55" spans="1:12" ht="15" customHeight="1" x14ac:dyDescent="0.25">
      <c r="A55" s="1811" t="s">
        <v>193</v>
      </c>
      <c r="B55" s="1812"/>
      <c r="C55" s="1815">
        <v>1500</v>
      </c>
      <c r="D55" s="1815"/>
      <c r="E55" s="1815">
        <v>1500</v>
      </c>
      <c r="F55" s="1815"/>
      <c r="G55" s="1816">
        <v>1500</v>
      </c>
      <c r="H55" s="1816"/>
      <c r="I55" s="1434"/>
    </row>
    <row r="56" spans="1:12" ht="18" customHeight="1" x14ac:dyDescent="0.25">
      <c r="A56" s="1817"/>
      <c r="B56" s="1818"/>
      <c r="C56" s="1818"/>
      <c r="D56" s="1818"/>
      <c r="E56" s="1818"/>
      <c r="F56" s="1818"/>
      <c r="G56" s="1818"/>
      <c r="H56" s="1818"/>
      <c r="I56" s="1819"/>
    </row>
    <row r="57" spans="1:12" ht="15" customHeight="1" x14ac:dyDescent="0.25">
      <c r="A57" s="1811" t="s">
        <v>194</v>
      </c>
      <c r="B57" s="1812"/>
      <c r="C57" s="1812">
        <v>5000</v>
      </c>
      <c r="D57" s="1812"/>
      <c r="E57" s="1812">
        <v>5000</v>
      </c>
      <c r="F57" s="1812"/>
      <c r="G57" s="1812">
        <v>5000</v>
      </c>
      <c r="H57" s="1812"/>
      <c r="I57" s="1426"/>
    </row>
    <row r="58" spans="1:12" ht="15" customHeight="1" x14ac:dyDescent="0.25">
      <c r="A58" s="1811" t="s">
        <v>195</v>
      </c>
      <c r="B58" s="1812"/>
      <c r="C58" s="1813" t="s">
        <v>196</v>
      </c>
      <c r="D58" s="1814"/>
      <c r="E58" s="1813" t="s">
        <v>197</v>
      </c>
      <c r="F58" s="1814"/>
      <c r="G58" s="1813" t="s">
        <v>198</v>
      </c>
      <c r="H58" s="1814"/>
      <c r="I58" s="1426"/>
    </row>
    <row r="59" spans="1:12" ht="15" customHeight="1" x14ac:dyDescent="0.25">
      <c r="A59" s="1823"/>
      <c r="B59" s="1824"/>
      <c r="C59" s="1824"/>
      <c r="D59" s="1824"/>
      <c r="E59" s="1824"/>
      <c r="F59" s="1824"/>
      <c r="G59" s="1824"/>
      <c r="H59" s="1824"/>
      <c r="I59" s="1825"/>
    </row>
    <row r="60" spans="1:12" s="100" customFormat="1" ht="15.75" customHeight="1" x14ac:dyDescent="0.25">
      <c r="A60" s="1826" t="s">
        <v>88</v>
      </c>
      <c r="B60" s="1827"/>
      <c r="C60" s="1827"/>
      <c r="D60" s="1827"/>
      <c r="E60" s="1827"/>
      <c r="F60" s="1827"/>
      <c r="G60" s="1827"/>
      <c r="H60" s="1827"/>
      <c r="I60" s="1828"/>
    </row>
    <row r="61" spans="1:12" s="101" customFormat="1" ht="36.75" customHeight="1" x14ac:dyDescent="0.3">
      <c r="A61" s="1435"/>
      <c r="B61" s="1214"/>
      <c r="C61" s="1214"/>
      <c r="D61" s="1214"/>
      <c r="E61" s="1214"/>
      <c r="F61" s="1214"/>
      <c r="G61" s="1214"/>
      <c r="H61" s="1214"/>
      <c r="I61" s="1436"/>
      <c r="J61" s="188"/>
    </row>
    <row r="62" spans="1:12" s="101" customFormat="1" ht="10.5" customHeight="1" x14ac:dyDescent="0.3">
      <c r="A62" s="1829"/>
      <c r="B62" s="1830"/>
      <c r="C62" s="1830"/>
      <c r="D62" s="1830"/>
      <c r="E62" s="1830"/>
      <c r="F62" s="1830"/>
      <c r="G62" s="1830"/>
      <c r="H62" s="1830"/>
      <c r="I62" s="1831"/>
    </row>
    <row r="63" spans="1:12" s="101" customFormat="1" ht="15" customHeight="1" x14ac:dyDescent="0.3">
      <c r="A63" s="1832" t="s">
        <v>89</v>
      </c>
      <c r="B63" s="1739"/>
      <c r="C63" s="1740"/>
      <c r="D63" s="1738" t="s">
        <v>90</v>
      </c>
      <c r="E63" s="1739"/>
      <c r="F63" s="1740"/>
      <c r="G63" s="1738" t="s">
        <v>91</v>
      </c>
      <c r="H63" s="1739"/>
      <c r="I63" s="1833"/>
      <c r="J63" s="188"/>
      <c r="K63" s="188"/>
      <c r="L63" s="188"/>
    </row>
    <row r="64" spans="1:12" s="101" customFormat="1" ht="43.5" customHeight="1" x14ac:dyDescent="0.3">
      <c r="A64" s="1401" t="s">
        <v>92</v>
      </c>
      <c r="B64" s="1834"/>
      <c r="C64" s="1835"/>
      <c r="D64" s="97" t="s">
        <v>92</v>
      </c>
      <c r="E64" s="1834"/>
      <c r="F64" s="1835"/>
      <c r="G64" s="97" t="s">
        <v>92</v>
      </c>
      <c r="H64" s="1834"/>
      <c r="I64" s="1836"/>
      <c r="J64" s="189"/>
      <c r="K64" s="189"/>
      <c r="L64" s="189"/>
    </row>
    <row r="65" spans="1:12" s="101" customFormat="1" ht="21.75" customHeight="1" thickBot="1" x14ac:dyDescent="0.35">
      <c r="A65" s="1437" t="s">
        <v>93</v>
      </c>
      <c r="B65" s="1820"/>
      <c r="C65" s="1821"/>
      <c r="D65" s="1438" t="s">
        <v>93</v>
      </c>
      <c r="E65" s="1820"/>
      <c r="F65" s="1821"/>
      <c r="G65" s="1438" t="s">
        <v>93</v>
      </c>
      <c r="H65" s="1820"/>
      <c r="I65" s="1822"/>
      <c r="J65" s="188"/>
      <c r="K65" s="188"/>
      <c r="L65" s="188"/>
    </row>
  </sheetData>
  <mergeCells count="86">
    <mergeCell ref="C1:I1"/>
    <mergeCell ref="A1:B3"/>
    <mergeCell ref="F5:G5"/>
    <mergeCell ref="B8:I8"/>
    <mergeCell ref="A38:G38"/>
    <mergeCell ref="A4:I4"/>
    <mergeCell ref="G2:I2"/>
    <mergeCell ref="B6:E6"/>
    <mergeCell ref="F6:G6"/>
    <mergeCell ref="H6:I6"/>
    <mergeCell ref="B7:E7"/>
    <mergeCell ref="F7:G7"/>
    <mergeCell ref="H7:I7"/>
    <mergeCell ref="A18:I18"/>
    <mergeCell ref="A9:I9"/>
    <mergeCell ref="A11:G11"/>
    <mergeCell ref="A12:G12"/>
    <mergeCell ref="A13:G13"/>
    <mergeCell ref="A14:G14"/>
    <mergeCell ref="A15:G15"/>
    <mergeCell ref="A16:G16"/>
    <mergeCell ref="A17:G17"/>
    <mergeCell ref="A10:I10"/>
    <mergeCell ref="A45:I45"/>
    <mergeCell ref="A19:I19"/>
    <mergeCell ref="A20:B20"/>
    <mergeCell ref="C20:I20"/>
    <mergeCell ref="A32:B32"/>
    <mergeCell ref="A35:I35"/>
    <mergeCell ref="A36:I36"/>
    <mergeCell ref="A37:G37"/>
    <mergeCell ref="A43:G43"/>
    <mergeCell ref="A44:G44"/>
    <mergeCell ref="A39:G39"/>
    <mergeCell ref="A40:G40"/>
    <mergeCell ref="A41:G41"/>
    <mergeCell ref="A42:G42"/>
    <mergeCell ref="A46:I46"/>
    <mergeCell ref="A47:B47"/>
    <mergeCell ref="C47:I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B65:C65"/>
    <mergeCell ref="E65:F65"/>
    <mergeCell ref="H65:I65"/>
    <mergeCell ref="A59:I59"/>
    <mergeCell ref="A60:I60"/>
    <mergeCell ref="A62:I62"/>
    <mergeCell ref="A63:C63"/>
    <mergeCell ref="D63:F63"/>
    <mergeCell ref="G63:I63"/>
    <mergeCell ref="B64:C64"/>
    <mergeCell ref="E64:F64"/>
    <mergeCell ref="H64:I64"/>
    <mergeCell ref="A58:B58"/>
    <mergeCell ref="C58:D58"/>
    <mergeCell ref="E58:F58"/>
    <mergeCell ref="G58:H58"/>
    <mergeCell ref="A55:B55"/>
    <mergeCell ref="C55:D55"/>
    <mergeCell ref="E55:F55"/>
    <mergeCell ref="G55:H55"/>
    <mergeCell ref="A56:I56"/>
    <mergeCell ref="A57:B57"/>
    <mergeCell ref="C57:D57"/>
    <mergeCell ref="E57:F57"/>
    <mergeCell ref="G57:H57"/>
  </mergeCells>
  <printOptions horizontalCentered="1"/>
  <pageMargins left="0.78740157480314965" right="0.19685039370078741" top="0.59055118110236227" bottom="0.35433070866141736" header="0" footer="0.51181102362204722"/>
  <pageSetup paperSize="5" scale="75" orientation="portrait" r:id="rId1"/>
  <headerFooter alignWithMargins="0">
    <oddFooter>&amp;L&amp;8Cra. 30 N° 25-90 Piso 16 - CP: 1113111            
Tel. 7470909 -  Info: Línea 195       
www.umv.gov.co     &amp;CPRO-FM-042
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IV28"/>
  <sheetViews>
    <sheetView showGridLines="0" view="pageBreakPreview" topLeftCell="A31" zoomScaleNormal="70" zoomScaleSheetLayoutView="100" workbookViewId="0">
      <selection activeCell="N33" sqref="N33"/>
    </sheetView>
  </sheetViews>
  <sheetFormatPr baseColWidth="10" defaultColWidth="9.1796875" defaultRowHeight="12.5" x14ac:dyDescent="0.25"/>
  <cols>
    <col min="1" max="1" width="1.26953125" style="45" customWidth="1"/>
    <col min="2" max="2" width="13.7265625" style="45" customWidth="1"/>
    <col min="3" max="3" width="9.1796875" style="45" customWidth="1"/>
    <col min="4" max="5" width="10.7265625" style="45" customWidth="1"/>
    <col min="6" max="7" width="10.7265625" style="71" customWidth="1"/>
    <col min="8" max="8" width="10.7265625" style="45" customWidth="1"/>
    <col min="9" max="9" width="19.54296875" style="45" customWidth="1"/>
    <col min="10" max="10" width="1" style="45" customWidth="1"/>
    <col min="11" max="256" width="9.1796875" style="45"/>
    <col min="257" max="257" width="1.26953125" style="45" customWidth="1"/>
    <col min="258" max="258" width="13.7265625" style="45" customWidth="1"/>
    <col min="259" max="259" width="9.1796875" style="45" customWidth="1"/>
    <col min="260" max="264" width="10.7265625" style="45" customWidth="1"/>
    <col min="265" max="265" width="19.54296875" style="45" customWidth="1"/>
    <col min="266" max="266" width="1" style="45" customWidth="1"/>
    <col min="267" max="512" width="9.1796875" style="45"/>
    <col min="513" max="513" width="1.26953125" style="45" customWidth="1"/>
    <col min="514" max="514" width="13.7265625" style="45" customWidth="1"/>
    <col min="515" max="515" width="9.1796875" style="45" customWidth="1"/>
    <col min="516" max="520" width="10.7265625" style="45" customWidth="1"/>
    <col min="521" max="521" width="19.54296875" style="45" customWidth="1"/>
    <col min="522" max="522" width="1" style="45" customWidth="1"/>
    <col min="523" max="768" width="9.1796875" style="45"/>
    <col min="769" max="769" width="1.26953125" style="45" customWidth="1"/>
    <col min="770" max="770" width="13.7265625" style="45" customWidth="1"/>
    <col min="771" max="771" width="9.1796875" style="45" customWidth="1"/>
    <col min="772" max="776" width="10.7265625" style="45" customWidth="1"/>
    <col min="777" max="777" width="19.54296875" style="45" customWidth="1"/>
    <col min="778" max="778" width="1" style="45" customWidth="1"/>
    <col min="779" max="1024" width="9.1796875" style="45"/>
    <col min="1025" max="1025" width="1.26953125" style="45" customWidth="1"/>
    <col min="1026" max="1026" width="13.7265625" style="45" customWidth="1"/>
    <col min="1027" max="1027" width="9.1796875" style="45" customWidth="1"/>
    <col min="1028" max="1032" width="10.7265625" style="45" customWidth="1"/>
    <col min="1033" max="1033" width="19.54296875" style="45" customWidth="1"/>
    <col min="1034" max="1034" width="1" style="45" customWidth="1"/>
    <col min="1035" max="1280" width="9.1796875" style="45"/>
    <col min="1281" max="1281" width="1.26953125" style="45" customWidth="1"/>
    <col min="1282" max="1282" width="13.7265625" style="45" customWidth="1"/>
    <col min="1283" max="1283" width="9.1796875" style="45" customWidth="1"/>
    <col min="1284" max="1288" width="10.7265625" style="45" customWidth="1"/>
    <col min="1289" max="1289" width="19.54296875" style="45" customWidth="1"/>
    <col min="1290" max="1290" width="1" style="45" customWidth="1"/>
    <col min="1291" max="1536" width="9.1796875" style="45"/>
    <col min="1537" max="1537" width="1.26953125" style="45" customWidth="1"/>
    <col min="1538" max="1538" width="13.7265625" style="45" customWidth="1"/>
    <col min="1539" max="1539" width="9.1796875" style="45" customWidth="1"/>
    <col min="1540" max="1544" width="10.7265625" style="45" customWidth="1"/>
    <col min="1545" max="1545" width="19.54296875" style="45" customWidth="1"/>
    <col min="1546" max="1546" width="1" style="45" customWidth="1"/>
    <col min="1547" max="1792" width="9.1796875" style="45"/>
    <col min="1793" max="1793" width="1.26953125" style="45" customWidth="1"/>
    <col min="1794" max="1794" width="13.7265625" style="45" customWidth="1"/>
    <col min="1795" max="1795" width="9.1796875" style="45" customWidth="1"/>
    <col min="1796" max="1800" width="10.7265625" style="45" customWidth="1"/>
    <col min="1801" max="1801" width="19.54296875" style="45" customWidth="1"/>
    <col min="1802" max="1802" width="1" style="45" customWidth="1"/>
    <col min="1803" max="2048" width="9.1796875" style="45"/>
    <col min="2049" max="2049" width="1.26953125" style="45" customWidth="1"/>
    <col min="2050" max="2050" width="13.7265625" style="45" customWidth="1"/>
    <col min="2051" max="2051" width="9.1796875" style="45" customWidth="1"/>
    <col min="2052" max="2056" width="10.7265625" style="45" customWidth="1"/>
    <col min="2057" max="2057" width="19.54296875" style="45" customWidth="1"/>
    <col min="2058" max="2058" width="1" style="45" customWidth="1"/>
    <col min="2059" max="2304" width="9.1796875" style="45"/>
    <col min="2305" max="2305" width="1.26953125" style="45" customWidth="1"/>
    <col min="2306" max="2306" width="13.7265625" style="45" customWidth="1"/>
    <col min="2307" max="2307" width="9.1796875" style="45" customWidth="1"/>
    <col min="2308" max="2312" width="10.7265625" style="45" customWidth="1"/>
    <col min="2313" max="2313" width="19.54296875" style="45" customWidth="1"/>
    <col min="2314" max="2314" width="1" style="45" customWidth="1"/>
    <col min="2315" max="2560" width="9.1796875" style="45"/>
    <col min="2561" max="2561" width="1.26953125" style="45" customWidth="1"/>
    <col min="2562" max="2562" width="13.7265625" style="45" customWidth="1"/>
    <col min="2563" max="2563" width="9.1796875" style="45" customWidth="1"/>
    <col min="2564" max="2568" width="10.7265625" style="45" customWidth="1"/>
    <col min="2569" max="2569" width="19.54296875" style="45" customWidth="1"/>
    <col min="2570" max="2570" width="1" style="45" customWidth="1"/>
    <col min="2571" max="2816" width="9.1796875" style="45"/>
    <col min="2817" max="2817" width="1.26953125" style="45" customWidth="1"/>
    <col min="2818" max="2818" width="13.7265625" style="45" customWidth="1"/>
    <col min="2819" max="2819" width="9.1796875" style="45" customWidth="1"/>
    <col min="2820" max="2824" width="10.7265625" style="45" customWidth="1"/>
    <col min="2825" max="2825" width="19.54296875" style="45" customWidth="1"/>
    <col min="2826" max="2826" width="1" style="45" customWidth="1"/>
    <col min="2827" max="3072" width="9.1796875" style="45"/>
    <col min="3073" max="3073" width="1.26953125" style="45" customWidth="1"/>
    <col min="3074" max="3074" width="13.7265625" style="45" customWidth="1"/>
    <col min="3075" max="3075" width="9.1796875" style="45" customWidth="1"/>
    <col min="3076" max="3080" width="10.7265625" style="45" customWidth="1"/>
    <col min="3081" max="3081" width="19.54296875" style="45" customWidth="1"/>
    <col min="3082" max="3082" width="1" style="45" customWidth="1"/>
    <col min="3083" max="3328" width="9.1796875" style="45"/>
    <col min="3329" max="3329" width="1.26953125" style="45" customWidth="1"/>
    <col min="3330" max="3330" width="13.7265625" style="45" customWidth="1"/>
    <col min="3331" max="3331" width="9.1796875" style="45" customWidth="1"/>
    <col min="3332" max="3336" width="10.7265625" style="45" customWidth="1"/>
    <col min="3337" max="3337" width="19.54296875" style="45" customWidth="1"/>
    <col min="3338" max="3338" width="1" style="45" customWidth="1"/>
    <col min="3339" max="3584" width="9.1796875" style="45"/>
    <col min="3585" max="3585" width="1.26953125" style="45" customWidth="1"/>
    <col min="3586" max="3586" width="13.7265625" style="45" customWidth="1"/>
    <col min="3587" max="3587" width="9.1796875" style="45" customWidth="1"/>
    <col min="3588" max="3592" width="10.7265625" style="45" customWidth="1"/>
    <col min="3593" max="3593" width="19.54296875" style="45" customWidth="1"/>
    <col min="3594" max="3594" width="1" style="45" customWidth="1"/>
    <col min="3595" max="3840" width="9.1796875" style="45"/>
    <col min="3841" max="3841" width="1.26953125" style="45" customWidth="1"/>
    <col min="3842" max="3842" width="13.7265625" style="45" customWidth="1"/>
    <col min="3843" max="3843" width="9.1796875" style="45" customWidth="1"/>
    <col min="3844" max="3848" width="10.7265625" style="45" customWidth="1"/>
    <col min="3849" max="3849" width="19.54296875" style="45" customWidth="1"/>
    <col min="3850" max="3850" width="1" style="45" customWidth="1"/>
    <col min="3851" max="4096" width="9.1796875" style="45"/>
    <col min="4097" max="4097" width="1.26953125" style="45" customWidth="1"/>
    <col min="4098" max="4098" width="13.7265625" style="45" customWidth="1"/>
    <col min="4099" max="4099" width="9.1796875" style="45" customWidth="1"/>
    <col min="4100" max="4104" width="10.7265625" style="45" customWidth="1"/>
    <col min="4105" max="4105" width="19.54296875" style="45" customWidth="1"/>
    <col min="4106" max="4106" width="1" style="45" customWidth="1"/>
    <col min="4107" max="4352" width="9.1796875" style="45"/>
    <col min="4353" max="4353" width="1.26953125" style="45" customWidth="1"/>
    <col min="4354" max="4354" width="13.7265625" style="45" customWidth="1"/>
    <col min="4355" max="4355" width="9.1796875" style="45" customWidth="1"/>
    <col min="4356" max="4360" width="10.7265625" style="45" customWidth="1"/>
    <col min="4361" max="4361" width="19.54296875" style="45" customWidth="1"/>
    <col min="4362" max="4362" width="1" style="45" customWidth="1"/>
    <col min="4363" max="4608" width="9.1796875" style="45"/>
    <col min="4609" max="4609" width="1.26953125" style="45" customWidth="1"/>
    <col min="4610" max="4610" width="13.7265625" style="45" customWidth="1"/>
    <col min="4611" max="4611" width="9.1796875" style="45" customWidth="1"/>
    <col min="4612" max="4616" width="10.7265625" style="45" customWidth="1"/>
    <col min="4617" max="4617" width="19.54296875" style="45" customWidth="1"/>
    <col min="4618" max="4618" width="1" style="45" customWidth="1"/>
    <col min="4619" max="4864" width="9.1796875" style="45"/>
    <col min="4865" max="4865" width="1.26953125" style="45" customWidth="1"/>
    <col min="4866" max="4866" width="13.7265625" style="45" customWidth="1"/>
    <col min="4867" max="4867" width="9.1796875" style="45" customWidth="1"/>
    <col min="4868" max="4872" width="10.7265625" style="45" customWidth="1"/>
    <col min="4873" max="4873" width="19.54296875" style="45" customWidth="1"/>
    <col min="4874" max="4874" width="1" style="45" customWidth="1"/>
    <col min="4875" max="5120" width="9.1796875" style="45"/>
    <col min="5121" max="5121" width="1.26953125" style="45" customWidth="1"/>
    <col min="5122" max="5122" width="13.7265625" style="45" customWidth="1"/>
    <col min="5123" max="5123" width="9.1796875" style="45" customWidth="1"/>
    <col min="5124" max="5128" width="10.7265625" style="45" customWidth="1"/>
    <col min="5129" max="5129" width="19.54296875" style="45" customWidth="1"/>
    <col min="5130" max="5130" width="1" style="45" customWidth="1"/>
    <col min="5131" max="5376" width="9.1796875" style="45"/>
    <col min="5377" max="5377" width="1.26953125" style="45" customWidth="1"/>
    <col min="5378" max="5378" width="13.7265625" style="45" customWidth="1"/>
    <col min="5379" max="5379" width="9.1796875" style="45" customWidth="1"/>
    <col min="5380" max="5384" width="10.7265625" style="45" customWidth="1"/>
    <col min="5385" max="5385" width="19.54296875" style="45" customWidth="1"/>
    <col min="5386" max="5386" width="1" style="45" customWidth="1"/>
    <col min="5387" max="5632" width="9.1796875" style="45"/>
    <col min="5633" max="5633" width="1.26953125" style="45" customWidth="1"/>
    <col min="5634" max="5634" width="13.7265625" style="45" customWidth="1"/>
    <col min="5635" max="5635" width="9.1796875" style="45" customWidth="1"/>
    <col min="5636" max="5640" width="10.7265625" style="45" customWidth="1"/>
    <col min="5641" max="5641" width="19.54296875" style="45" customWidth="1"/>
    <col min="5642" max="5642" width="1" style="45" customWidth="1"/>
    <col min="5643" max="5888" width="9.1796875" style="45"/>
    <col min="5889" max="5889" width="1.26953125" style="45" customWidth="1"/>
    <col min="5890" max="5890" width="13.7265625" style="45" customWidth="1"/>
    <col min="5891" max="5891" width="9.1796875" style="45" customWidth="1"/>
    <col min="5892" max="5896" width="10.7265625" style="45" customWidth="1"/>
    <col min="5897" max="5897" width="19.54296875" style="45" customWidth="1"/>
    <col min="5898" max="5898" width="1" style="45" customWidth="1"/>
    <col min="5899" max="6144" width="9.1796875" style="45"/>
    <col min="6145" max="6145" width="1.26953125" style="45" customWidth="1"/>
    <col min="6146" max="6146" width="13.7265625" style="45" customWidth="1"/>
    <col min="6147" max="6147" width="9.1796875" style="45" customWidth="1"/>
    <col min="6148" max="6152" width="10.7265625" style="45" customWidth="1"/>
    <col min="6153" max="6153" width="19.54296875" style="45" customWidth="1"/>
    <col min="6154" max="6154" width="1" style="45" customWidth="1"/>
    <col min="6155" max="6400" width="9.1796875" style="45"/>
    <col min="6401" max="6401" width="1.26953125" style="45" customWidth="1"/>
    <col min="6402" max="6402" width="13.7265625" style="45" customWidth="1"/>
    <col min="6403" max="6403" width="9.1796875" style="45" customWidth="1"/>
    <col min="6404" max="6408" width="10.7265625" style="45" customWidth="1"/>
    <col min="6409" max="6409" width="19.54296875" style="45" customWidth="1"/>
    <col min="6410" max="6410" width="1" style="45" customWidth="1"/>
    <col min="6411" max="6656" width="9.1796875" style="45"/>
    <col min="6657" max="6657" width="1.26953125" style="45" customWidth="1"/>
    <col min="6658" max="6658" width="13.7265625" style="45" customWidth="1"/>
    <col min="6659" max="6659" width="9.1796875" style="45" customWidth="1"/>
    <col min="6660" max="6664" width="10.7265625" style="45" customWidth="1"/>
    <col min="6665" max="6665" width="19.54296875" style="45" customWidth="1"/>
    <col min="6666" max="6666" width="1" style="45" customWidth="1"/>
    <col min="6667" max="6912" width="9.1796875" style="45"/>
    <col min="6913" max="6913" width="1.26953125" style="45" customWidth="1"/>
    <col min="6914" max="6914" width="13.7265625" style="45" customWidth="1"/>
    <col min="6915" max="6915" width="9.1796875" style="45" customWidth="1"/>
    <col min="6916" max="6920" width="10.7265625" style="45" customWidth="1"/>
    <col min="6921" max="6921" width="19.54296875" style="45" customWidth="1"/>
    <col min="6922" max="6922" width="1" style="45" customWidth="1"/>
    <col min="6923" max="7168" width="9.1796875" style="45"/>
    <col min="7169" max="7169" width="1.26953125" style="45" customWidth="1"/>
    <col min="7170" max="7170" width="13.7265625" style="45" customWidth="1"/>
    <col min="7171" max="7171" width="9.1796875" style="45" customWidth="1"/>
    <col min="7172" max="7176" width="10.7265625" style="45" customWidth="1"/>
    <col min="7177" max="7177" width="19.54296875" style="45" customWidth="1"/>
    <col min="7178" max="7178" width="1" style="45" customWidth="1"/>
    <col min="7179" max="7424" width="9.1796875" style="45"/>
    <col min="7425" max="7425" width="1.26953125" style="45" customWidth="1"/>
    <col min="7426" max="7426" width="13.7265625" style="45" customWidth="1"/>
    <col min="7427" max="7427" width="9.1796875" style="45" customWidth="1"/>
    <col min="7428" max="7432" width="10.7265625" style="45" customWidth="1"/>
    <col min="7433" max="7433" width="19.54296875" style="45" customWidth="1"/>
    <col min="7434" max="7434" width="1" style="45" customWidth="1"/>
    <col min="7435" max="7680" width="9.1796875" style="45"/>
    <col min="7681" max="7681" width="1.26953125" style="45" customWidth="1"/>
    <col min="7682" max="7682" width="13.7265625" style="45" customWidth="1"/>
    <col min="7683" max="7683" width="9.1796875" style="45" customWidth="1"/>
    <col min="7684" max="7688" width="10.7265625" style="45" customWidth="1"/>
    <col min="7689" max="7689" width="19.54296875" style="45" customWidth="1"/>
    <col min="7690" max="7690" width="1" style="45" customWidth="1"/>
    <col min="7691" max="7936" width="9.1796875" style="45"/>
    <col min="7937" max="7937" width="1.26953125" style="45" customWidth="1"/>
    <col min="7938" max="7938" width="13.7265625" style="45" customWidth="1"/>
    <col min="7939" max="7939" width="9.1796875" style="45" customWidth="1"/>
    <col min="7940" max="7944" width="10.7265625" style="45" customWidth="1"/>
    <col min="7945" max="7945" width="19.54296875" style="45" customWidth="1"/>
    <col min="7946" max="7946" width="1" style="45" customWidth="1"/>
    <col min="7947" max="8192" width="9.1796875" style="45"/>
    <col min="8193" max="8193" width="1.26953125" style="45" customWidth="1"/>
    <col min="8194" max="8194" width="13.7265625" style="45" customWidth="1"/>
    <col min="8195" max="8195" width="9.1796875" style="45" customWidth="1"/>
    <col min="8196" max="8200" width="10.7265625" style="45" customWidth="1"/>
    <col min="8201" max="8201" width="19.54296875" style="45" customWidth="1"/>
    <col min="8202" max="8202" width="1" style="45" customWidth="1"/>
    <col min="8203" max="8448" width="9.1796875" style="45"/>
    <col min="8449" max="8449" width="1.26953125" style="45" customWidth="1"/>
    <col min="8450" max="8450" width="13.7265625" style="45" customWidth="1"/>
    <col min="8451" max="8451" width="9.1796875" style="45" customWidth="1"/>
    <col min="8452" max="8456" width="10.7265625" style="45" customWidth="1"/>
    <col min="8457" max="8457" width="19.54296875" style="45" customWidth="1"/>
    <col min="8458" max="8458" width="1" style="45" customWidth="1"/>
    <col min="8459" max="8704" width="9.1796875" style="45"/>
    <col min="8705" max="8705" width="1.26953125" style="45" customWidth="1"/>
    <col min="8706" max="8706" width="13.7265625" style="45" customWidth="1"/>
    <col min="8707" max="8707" width="9.1796875" style="45" customWidth="1"/>
    <col min="8708" max="8712" width="10.7265625" style="45" customWidth="1"/>
    <col min="8713" max="8713" width="19.54296875" style="45" customWidth="1"/>
    <col min="8714" max="8714" width="1" style="45" customWidth="1"/>
    <col min="8715" max="8960" width="9.1796875" style="45"/>
    <col min="8961" max="8961" width="1.26953125" style="45" customWidth="1"/>
    <col min="8962" max="8962" width="13.7265625" style="45" customWidth="1"/>
    <col min="8963" max="8963" width="9.1796875" style="45" customWidth="1"/>
    <col min="8964" max="8968" width="10.7265625" style="45" customWidth="1"/>
    <col min="8969" max="8969" width="19.54296875" style="45" customWidth="1"/>
    <col min="8970" max="8970" width="1" style="45" customWidth="1"/>
    <col min="8971" max="9216" width="9.1796875" style="45"/>
    <col min="9217" max="9217" width="1.26953125" style="45" customWidth="1"/>
    <col min="9218" max="9218" width="13.7265625" style="45" customWidth="1"/>
    <col min="9219" max="9219" width="9.1796875" style="45" customWidth="1"/>
    <col min="9220" max="9224" width="10.7265625" style="45" customWidth="1"/>
    <col min="9225" max="9225" width="19.54296875" style="45" customWidth="1"/>
    <col min="9226" max="9226" width="1" style="45" customWidth="1"/>
    <col min="9227" max="9472" width="9.1796875" style="45"/>
    <col min="9473" max="9473" width="1.26953125" style="45" customWidth="1"/>
    <col min="9474" max="9474" width="13.7265625" style="45" customWidth="1"/>
    <col min="9475" max="9475" width="9.1796875" style="45" customWidth="1"/>
    <col min="9476" max="9480" width="10.7265625" style="45" customWidth="1"/>
    <col min="9481" max="9481" width="19.54296875" style="45" customWidth="1"/>
    <col min="9482" max="9482" width="1" style="45" customWidth="1"/>
    <col min="9483" max="9728" width="9.1796875" style="45"/>
    <col min="9729" max="9729" width="1.26953125" style="45" customWidth="1"/>
    <col min="9730" max="9730" width="13.7265625" style="45" customWidth="1"/>
    <col min="9731" max="9731" width="9.1796875" style="45" customWidth="1"/>
    <col min="9732" max="9736" width="10.7265625" style="45" customWidth="1"/>
    <col min="9737" max="9737" width="19.54296875" style="45" customWidth="1"/>
    <col min="9738" max="9738" width="1" style="45" customWidth="1"/>
    <col min="9739" max="9984" width="9.1796875" style="45"/>
    <col min="9985" max="9985" width="1.26953125" style="45" customWidth="1"/>
    <col min="9986" max="9986" width="13.7265625" style="45" customWidth="1"/>
    <col min="9987" max="9987" width="9.1796875" style="45" customWidth="1"/>
    <col min="9988" max="9992" width="10.7265625" style="45" customWidth="1"/>
    <col min="9993" max="9993" width="19.54296875" style="45" customWidth="1"/>
    <col min="9994" max="9994" width="1" style="45" customWidth="1"/>
    <col min="9995" max="10240" width="9.1796875" style="45"/>
    <col min="10241" max="10241" width="1.26953125" style="45" customWidth="1"/>
    <col min="10242" max="10242" width="13.7265625" style="45" customWidth="1"/>
    <col min="10243" max="10243" width="9.1796875" style="45" customWidth="1"/>
    <col min="10244" max="10248" width="10.7265625" style="45" customWidth="1"/>
    <col min="10249" max="10249" width="19.54296875" style="45" customWidth="1"/>
    <col min="10250" max="10250" width="1" style="45" customWidth="1"/>
    <col min="10251" max="10496" width="9.1796875" style="45"/>
    <col min="10497" max="10497" width="1.26953125" style="45" customWidth="1"/>
    <col min="10498" max="10498" width="13.7265625" style="45" customWidth="1"/>
    <col min="10499" max="10499" width="9.1796875" style="45" customWidth="1"/>
    <col min="10500" max="10504" width="10.7265625" style="45" customWidth="1"/>
    <col min="10505" max="10505" width="19.54296875" style="45" customWidth="1"/>
    <col min="10506" max="10506" width="1" style="45" customWidth="1"/>
    <col min="10507" max="10752" width="9.1796875" style="45"/>
    <col min="10753" max="10753" width="1.26953125" style="45" customWidth="1"/>
    <col min="10754" max="10754" width="13.7265625" style="45" customWidth="1"/>
    <col min="10755" max="10755" width="9.1796875" style="45" customWidth="1"/>
    <col min="10756" max="10760" width="10.7265625" style="45" customWidth="1"/>
    <col min="10761" max="10761" width="19.54296875" style="45" customWidth="1"/>
    <col min="10762" max="10762" width="1" style="45" customWidth="1"/>
    <col min="10763" max="11008" width="9.1796875" style="45"/>
    <col min="11009" max="11009" width="1.26953125" style="45" customWidth="1"/>
    <col min="11010" max="11010" width="13.7265625" style="45" customWidth="1"/>
    <col min="11011" max="11011" width="9.1796875" style="45" customWidth="1"/>
    <col min="11012" max="11016" width="10.7265625" style="45" customWidth="1"/>
    <col min="11017" max="11017" width="19.54296875" style="45" customWidth="1"/>
    <col min="11018" max="11018" width="1" style="45" customWidth="1"/>
    <col min="11019" max="11264" width="9.1796875" style="45"/>
    <col min="11265" max="11265" width="1.26953125" style="45" customWidth="1"/>
    <col min="11266" max="11266" width="13.7265625" style="45" customWidth="1"/>
    <col min="11267" max="11267" width="9.1796875" style="45" customWidth="1"/>
    <col min="11268" max="11272" width="10.7265625" style="45" customWidth="1"/>
    <col min="11273" max="11273" width="19.54296875" style="45" customWidth="1"/>
    <col min="11274" max="11274" width="1" style="45" customWidth="1"/>
    <col min="11275" max="11520" width="9.1796875" style="45"/>
    <col min="11521" max="11521" width="1.26953125" style="45" customWidth="1"/>
    <col min="11522" max="11522" width="13.7265625" style="45" customWidth="1"/>
    <col min="11523" max="11523" width="9.1796875" style="45" customWidth="1"/>
    <col min="11524" max="11528" width="10.7265625" style="45" customWidth="1"/>
    <col min="11529" max="11529" width="19.54296875" style="45" customWidth="1"/>
    <col min="11530" max="11530" width="1" style="45" customWidth="1"/>
    <col min="11531" max="11776" width="9.1796875" style="45"/>
    <col min="11777" max="11777" width="1.26953125" style="45" customWidth="1"/>
    <col min="11778" max="11778" width="13.7265625" style="45" customWidth="1"/>
    <col min="11779" max="11779" width="9.1796875" style="45" customWidth="1"/>
    <col min="11780" max="11784" width="10.7265625" style="45" customWidth="1"/>
    <col min="11785" max="11785" width="19.54296875" style="45" customWidth="1"/>
    <col min="11786" max="11786" width="1" style="45" customWidth="1"/>
    <col min="11787" max="12032" width="9.1796875" style="45"/>
    <col min="12033" max="12033" width="1.26953125" style="45" customWidth="1"/>
    <col min="12034" max="12034" width="13.7265625" style="45" customWidth="1"/>
    <col min="12035" max="12035" width="9.1796875" style="45" customWidth="1"/>
    <col min="12036" max="12040" width="10.7265625" style="45" customWidth="1"/>
    <col min="12041" max="12041" width="19.54296875" style="45" customWidth="1"/>
    <col min="12042" max="12042" width="1" style="45" customWidth="1"/>
    <col min="12043" max="12288" width="9.1796875" style="45"/>
    <col min="12289" max="12289" width="1.26953125" style="45" customWidth="1"/>
    <col min="12290" max="12290" width="13.7265625" style="45" customWidth="1"/>
    <col min="12291" max="12291" width="9.1796875" style="45" customWidth="1"/>
    <col min="12292" max="12296" width="10.7265625" style="45" customWidth="1"/>
    <col min="12297" max="12297" width="19.54296875" style="45" customWidth="1"/>
    <col min="12298" max="12298" width="1" style="45" customWidth="1"/>
    <col min="12299" max="12544" width="9.1796875" style="45"/>
    <col min="12545" max="12545" width="1.26953125" style="45" customWidth="1"/>
    <col min="12546" max="12546" width="13.7265625" style="45" customWidth="1"/>
    <col min="12547" max="12547" width="9.1796875" style="45" customWidth="1"/>
    <col min="12548" max="12552" width="10.7265625" style="45" customWidth="1"/>
    <col min="12553" max="12553" width="19.54296875" style="45" customWidth="1"/>
    <col min="12554" max="12554" width="1" style="45" customWidth="1"/>
    <col min="12555" max="12800" width="9.1796875" style="45"/>
    <col min="12801" max="12801" width="1.26953125" style="45" customWidth="1"/>
    <col min="12802" max="12802" width="13.7265625" style="45" customWidth="1"/>
    <col min="12803" max="12803" width="9.1796875" style="45" customWidth="1"/>
    <col min="12804" max="12808" width="10.7265625" style="45" customWidth="1"/>
    <col min="12809" max="12809" width="19.54296875" style="45" customWidth="1"/>
    <col min="12810" max="12810" width="1" style="45" customWidth="1"/>
    <col min="12811" max="13056" width="9.1796875" style="45"/>
    <col min="13057" max="13057" width="1.26953125" style="45" customWidth="1"/>
    <col min="13058" max="13058" width="13.7265625" style="45" customWidth="1"/>
    <col min="13059" max="13059" width="9.1796875" style="45" customWidth="1"/>
    <col min="13060" max="13064" width="10.7265625" style="45" customWidth="1"/>
    <col min="13065" max="13065" width="19.54296875" style="45" customWidth="1"/>
    <col min="13066" max="13066" width="1" style="45" customWidth="1"/>
    <col min="13067" max="13312" width="9.1796875" style="45"/>
    <col min="13313" max="13313" width="1.26953125" style="45" customWidth="1"/>
    <col min="13314" max="13314" width="13.7265625" style="45" customWidth="1"/>
    <col min="13315" max="13315" width="9.1796875" style="45" customWidth="1"/>
    <col min="13316" max="13320" width="10.7265625" style="45" customWidth="1"/>
    <col min="13321" max="13321" width="19.54296875" style="45" customWidth="1"/>
    <col min="13322" max="13322" width="1" style="45" customWidth="1"/>
    <col min="13323" max="13568" width="9.1796875" style="45"/>
    <col min="13569" max="13569" width="1.26953125" style="45" customWidth="1"/>
    <col min="13570" max="13570" width="13.7265625" style="45" customWidth="1"/>
    <col min="13571" max="13571" width="9.1796875" style="45" customWidth="1"/>
    <col min="13572" max="13576" width="10.7265625" style="45" customWidth="1"/>
    <col min="13577" max="13577" width="19.54296875" style="45" customWidth="1"/>
    <col min="13578" max="13578" width="1" style="45" customWidth="1"/>
    <col min="13579" max="13824" width="9.1796875" style="45"/>
    <col min="13825" max="13825" width="1.26953125" style="45" customWidth="1"/>
    <col min="13826" max="13826" width="13.7265625" style="45" customWidth="1"/>
    <col min="13827" max="13827" width="9.1796875" style="45" customWidth="1"/>
    <col min="13828" max="13832" width="10.7265625" style="45" customWidth="1"/>
    <col min="13833" max="13833" width="19.54296875" style="45" customWidth="1"/>
    <col min="13834" max="13834" width="1" style="45" customWidth="1"/>
    <col min="13835" max="14080" width="9.1796875" style="45"/>
    <col min="14081" max="14081" width="1.26953125" style="45" customWidth="1"/>
    <col min="14082" max="14082" width="13.7265625" style="45" customWidth="1"/>
    <col min="14083" max="14083" width="9.1796875" style="45" customWidth="1"/>
    <col min="14084" max="14088" width="10.7265625" style="45" customWidth="1"/>
    <col min="14089" max="14089" width="19.54296875" style="45" customWidth="1"/>
    <col min="14090" max="14090" width="1" style="45" customWidth="1"/>
    <col min="14091" max="14336" width="9.1796875" style="45"/>
    <col min="14337" max="14337" width="1.26953125" style="45" customWidth="1"/>
    <col min="14338" max="14338" width="13.7265625" style="45" customWidth="1"/>
    <col min="14339" max="14339" width="9.1796875" style="45" customWidth="1"/>
    <col min="14340" max="14344" width="10.7265625" style="45" customWidth="1"/>
    <col min="14345" max="14345" width="19.54296875" style="45" customWidth="1"/>
    <col min="14346" max="14346" width="1" style="45" customWidth="1"/>
    <col min="14347" max="14592" width="9.1796875" style="45"/>
    <col min="14593" max="14593" width="1.26953125" style="45" customWidth="1"/>
    <col min="14594" max="14594" width="13.7265625" style="45" customWidth="1"/>
    <col min="14595" max="14595" width="9.1796875" style="45" customWidth="1"/>
    <col min="14596" max="14600" width="10.7265625" style="45" customWidth="1"/>
    <col min="14601" max="14601" width="19.54296875" style="45" customWidth="1"/>
    <col min="14602" max="14602" width="1" style="45" customWidth="1"/>
    <col min="14603" max="14848" width="9.1796875" style="45"/>
    <col min="14849" max="14849" width="1.26953125" style="45" customWidth="1"/>
    <col min="14850" max="14850" width="13.7265625" style="45" customWidth="1"/>
    <col min="14851" max="14851" width="9.1796875" style="45" customWidth="1"/>
    <col min="14852" max="14856" width="10.7265625" style="45" customWidth="1"/>
    <col min="14857" max="14857" width="19.54296875" style="45" customWidth="1"/>
    <col min="14858" max="14858" width="1" style="45" customWidth="1"/>
    <col min="14859" max="15104" width="9.1796875" style="45"/>
    <col min="15105" max="15105" width="1.26953125" style="45" customWidth="1"/>
    <col min="15106" max="15106" width="13.7265625" style="45" customWidth="1"/>
    <col min="15107" max="15107" width="9.1796875" style="45" customWidth="1"/>
    <col min="15108" max="15112" width="10.7265625" style="45" customWidth="1"/>
    <col min="15113" max="15113" width="19.54296875" style="45" customWidth="1"/>
    <col min="15114" max="15114" width="1" style="45" customWidth="1"/>
    <col min="15115" max="15360" width="9.1796875" style="45"/>
    <col min="15361" max="15361" width="1.26953125" style="45" customWidth="1"/>
    <col min="15362" max="15362" width="13.7265625" style="45" customWidth="1"/>
    <col min="15363" max="15363" width="9.1796875" style="45" customWidth="1"/>
    <col min="15364" max="15368" width="10.7265625" style="45" customWidth="1"/>
    <col min="15369" max="15369" width="19.54296875" style="45" customWidth="1"/>
    <col min="15370" max="15370" width="1" style="45" customWidth="1"/>
    <col min="15371" max="15616" width="9.1796875" style="45"/>
    <col min="15617" max="15617" width="1.26953125" style="45" customWidth="1"/>
    <col min="15618" max="15618" width="13.7265625" style="45" customWidth="1"/>
    <col min="15619" max="15619" width="9.1796875" style="45" customWidth="1"/>
    <col min="15620" max="15624" width="10.7265625" style="45" customWidth="1"/>
    <col min="15625" max="15625" width="19.54296875" style="45" customWidth="1"/>
    <col min="15626" max="15626" width="1" style="45" customWidth="1"/>
    <col min="15627" max="15872" width="9.1796875" style="45"/>
    <col min="15873" max="15873" width="1.26953125" style="45" customWidth="1"/>
    <col min="15874" max="15874" width="13.7265625" style="45" customWidth="1"/>
    <col min="15875" max="15875" width="9.1796875" style="45" customWidth="1"/>
    <col min="15876" max="15880" width="10.7265625" style="45" customWidth="1"/>
    <col min="15881" max="15881" width="19.54296875" style="45" customWidth="1"/>
    <col min="15882" max="15882" width="1" style="45" customWidth="1"/>
    <col min="15883" max="16128" width="9.1796875" style="45"/>
    <col min="16129" max="16129" width="1.26953125" style="45" customWidth="1"/>
    <col min="16130" max="16130" width="13.7265625" style="45" customWidth="1"/>
    <col min="16131" max="16131" width="9.1796875" style="45" customWidth="1"/>
    <col min="16132" max="16136" width="10.7265625" style="45" customWidth="1"/>
    <col min="16137" max="16137" width="19.54296875" style="45" customWidth="1"/>
    <col min="16138" max="16138" width="1" style="45" customWidth="1"/>
    <col min="16139" max="16384" width="9.1796875" style="45"/>
  </cols>
  <sheetData>
    <row r="1" spans="2:256" s="218" customFormat="1" ht="6.75" customHeight="1" x14ac:dyDescent="0.2">
      <c r="F1" s="219"/>
      <c r="G1" s="219"/>
      <c r="J1" s="220"/>
    </row>
    <row r="2" spans="2:256" s="124" customFormat="1" ht="38.25" customHeight="1" x14ac:dyDescent="0.2">
      <c r="B2" s="1897"/>
      <c r="C2" s="1899" t="s">
        <v>227</v>
      </c>
      <c r="D2" s="1900"/>
      <c r="E2" s="1900"/>
      <c r="F2" s="1900"/>
      <c r="G2" s="1900"/>
      <c r="H2" s="1900"/>
      <c r="I2" s="1901"/>
      <c r="J2" s="220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spans="2:256" s="124" customFormat="1" ht="15.75" customHeight="1" x14ac:dyDescent="0.2">
      <c r="B3" s="1897"/>
      <c r="C3" s="1873" t="s">
        <v>228</v>
      </c>
      <c r="D3" s="1622"/>
      <c r="E3" s="1622"/>
      <c r="F3" s="1902"/>
      <c r="G3" s="1619" t="s">
        <v>229</v>
      </c>
      <c r="H3" s="1619"/>
      <c r="I3" s="1619"/>
      <c r="J3" s="220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spans="2:256" s="124" customFormat="1" ht="15.75" customHeight="1" x14ac:dyDescent="0.2">
      <c r="B4" s="1897"/>
      <c r="C4" s="1873" t="s">
        <v>2</v>
      </c>
      <c r="D4" s="1622"/>
      <c r="E4" s="1622"/>
      <c r="F4" s="1622"/>
      <c r="G4" s="1622"/>
      <c r="H4" s="1622"/>
      <c r="I4" s="1902"/>
      <c r="J4" s="220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spans="2:256" s="124" customFormat="1" ht="15.75" customHeight="1" x14ac:dyDescent="0.2">
      <c r="B5" s="1903"/>
      <c r="C5" s="1903"/>
      <c r="D5" s="1903"/>
      <c r="E5" s="1903"/>
      <c r="F5" s="1903"/>
      <c r="G5" s="1903"/>
      <c r="H5" s="1903"/>
      <c r="I5" s="1903"/>
      <c r="J5" s="220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spans="2:256" ht="13" x14ac:dyDescent="0.25">
      <c r="B6" s="222" t="s">
        <v>230</v>
      </c>
      <c r="C6" s="1904"/>
      <c r="D6" s="1904"/>
      <c r="E6" s="1904"/>
      <c r="F6" s="1904"/>
      <c r="G6" s="222" t="s">
        <v>175</v>
      </c>
      <c r="H6" s="1905"/>
      <c r="I6" s="1905"/>
    </row>
    <row r="7" spans="2:256" ht="13" x14ac:dyDescent="0.25">
      <c r="B7" s="222" t="s">
        <v>135</v>
      </c>
      <c r="C7" s="1906"/>
      <c r="D7" s="1906"/>
      <c r="E7" s="1906"/>
      <c r="F7" s="1906"/>
      <c r="G7" s="1906"/>
      <c r="H7" s="1906"/>
      <c r="I7" s="1906"/>
    </row>
    <row r="8" spans="2:256" ht="13" x14ac:dyDescent="0.25">
      <c r="B8" s="222" t="s">
        <v>133</v>
      </c>
      <c r="C8" s="1906"/>
      <c r="D8" s="1906"/>
      <c r="E8" s="1906"/>
      <c r="F8" s="1906"/>
      <c r="G8" s="1906"/>
      <c r="H8" s="1906"/>
      <c r="I8" s="1906"/>
    </row>
    <row r="9" spans="2:256" ht="13" x14ac:dyDescent="0.25">
      <c r="B9" s="222" t="s">
        <v>231</v>
      </c>
      <c r="C9" s="1907"/>
      <c r="D9" s="1907"/>
      <c r="E9" s="1907"/>
      <c r="F9" s="1907"/>
      <c r="G9" s="1907"/>
      <c r="H9" s="1907"/>
      <c r="I9" s="1907"/>
    </row>
    <row r="10" spans="2:256" ht="13.5" customHeight="1" x14ac:dyDescent="0.25">
      <c r="B10" s="1824"/>
      <c r="C10" s="1824"/>
      <c r="D10" s="1824"/>
      <c r="E10" s="1824"/>
      <c r="F10" s="1824"/>
      <c r="G10" s="1824"/>
      <c r="H10" s="1824"/>
      <c r="I10" s="1824"/>
    </row>
    <row r="11" spans="2:256" ht="25.5" customHeight="1" x14ac:dyDescent="0.25">
      <c r="B11" s="1839" t="s">
        <v>232</v>
      </c>
      <c r="C11" s="1839"/>
      <c r="D11" s="1839"/>
      <c r="E11" s="1839"/>
      <c r="F11" s="1839"/>
      <c r="G11" s="1839"/>
      <c r="H11" s="1839"/>
      <c r="I11" s="1839"/>
    </row>
    <row r="12" spans="2:256" ht="28.5" customHeight="1" x14ac:dyDescent="0.25">
      <c r="B12" s="1850" t="s">
        <v>233</v>
      </c>
      <c r="C12" s="1850"/>
      <c r="D12" s="1850" t="s">
        <v>234</v>
      </c>
      <c r="E12" s="1850"/>
      <c r="F12" s="1850"/>
      <c r="G12" s="1850" t="s">
        <v>235</v>
      </c>
      <c r="H12" s="1850"/>
      <c r="I12" s="1850"/>
    </row>
    <row r="13" spans="2:256" ht="23.25" customHeight="1" x14ac:dyDescent="0.25">
      <c r="B13" s="1897"/>
      <c r="C13" s="1897"/>
      <c r="D13" s="1883"/>
      <c r="E13" s="1883"/>
      <c r="F13" s="1883"/>
      <c r="G13" s="1898">
        <f>((B13*B13*3.1416)/4)*D13</f>
        <v>0</v>
      </c>
      <c r="H13" s="1898" t="e">
        <f>((#REF!*#REF!*3.1416)/4)*#REF!</f>
        <v>#REF!</v>
      </c>
      <c r="I13" s="1898" t="e">
        <f>((#REF!*#REF!*3.1416)/4)*B13</f>
        <v>#REF!</v>
      </c>
    </row>
    <row r="14" spans="2:256" ht="9" customHeight="1" x14ac:dyDescent="0.25">
      <c r="B14" s="1824"/>
      <c r="C14" s="1824"/>
      <c r="D14" s="1824"/>
      <c r="E14" s="1824"/>
      <c r="F14" s="1824"/>
      <c r="G14" s="1824"/>
      <c r="H14" s="1824"/>
      <c r="I14" s="1824"/>
    </row>
    <row r="15" spans="2:256" ht="29.25" customHeight="1" x14ac:dyDescent="0.25">
      <c r="B15" s="1839" t="s">
        <v>236</v>
      </c>
      <c r="C15" s="1839"/>
      <c r="D15" s="1839"/>
      <c r="E15" s="1839"/>
      <c r="F15" s="1839"/>
      <c r="G15" s="1839"/>
      <c r="H15" s="1839"/>
      <c r="I15" s="1839"/>
    </row>
    <row r="16" spans="2:256" ht="31.5" customHeight="1" x14ac:dyDescent="0.25">
      <c r="B16" s="1885" t="s">
        <v>237</v>
      </c>
      <c r="C16" s="1885"/>
      <c r="D16" s="1885" t="s">
        <v>238</v>
      </c>
      <c r="E16" s="1885"/>
      <c r="F16" s="1885" t="s">
        <v>239</v>
      </c>
      <c r="G16" s="1885"/>
      <c r="H16" s="1885" t="s">
        <v>240</v>
      </c>
      <c r="I16" s="1885"/>
    </row>
    <row r="17" spans="2:33" ht="23.25" customHeight="1" x14ac:dyDescent="0.25">
      <c r="B17" s="1883"/>
      <c r="C17" s="1883"/>
      <c r="D17" s="1883"/>
      <c r="E17" s="1883"/>
      <c r="F17" s="1883"/>
      <c r="G17" s="1883"/>
      <c r="H17" s="1884" t="e">
        <f>AVERAGE(B17,D17,F17)</f>
        <v>#DIV/0!</v>
      </c>
      <c r="I17" s="1884"/>
    </row>
    <row r="18" spans="2:33" ht="8.25" customHeight="1" x14ac:dyDescent="0.25">
      <c r="B18" s="1824"/>
      <c r="C18" s="1824"/>
      <c r="D18" s="1824"/>
      <c r="E18" s="1824"/>
      <c r="F18" s="1824"/>
      <c r="G18" s="1824"/>
      <c r="H18" s="1824"/>
      <c r="I18" s="1824"/>
    </row>
    <row r="19" spans="2:33" ht="29.25" customHeight="1" x14ac:dyDescent="0.25">
      <c r="B19" s="1839" t="s">
        <v>244</v>
      </c>
      <c r="C19" s="1839"/>
      <c r="D19" s="1839"/>
      <c r="E19" s="1839"/>
      <c r="F19" s="1839"/>
      <c r="G19" s="1839"/>
      <c r="H19" s="1839"/>
      <c r="I19" s="1839"/>
    </row>
    <row r="20" spans="2:33" ht="31.5" customHeight="1" x14ac:dyDescent="0.25">
      <c r="B20" s="1885" t="s">
        <v>237</v>
      </c>
      <c r="C20" s="1885"/>
      <c r="D20" s="1885" t="s">
        <v>238</v>
      </c>
      <c r="E20" s="1885"/>
      <c r="F20" s="1885" t="s">
        <v>239</v>
      </c>
      <c r="G20" s="1885"/>
      <c r="H20" s="1885" t="s">
        <v>240</v>
      </c>
      <c r="I20" s="1885"/>
    </row>
    <row r="21" spans="2:33" ht="23.25" customHeight="1" x14ac:dyDescent="0.25">
      <c r="B21" s="1883"/>
      <c r="C21" s="1883"/>
      <c r="D21" s="1883"/>
      <c r="E21" s="1883"/>
      <c r="F21" s="1883"/>
      <c r="G21" s="1883"/>
      <c r="H21" s="1884" t="e">
        <f>AVERAGE(B21,D21,F21)</f>
        <v>#DIV/0!</v>
      </c>
      <c r="I21" s="1884"/>
    </row>
    <row r="22" spans="2:33" ht="8.25" customHeight="1" x14ac:dyDescent="0.25">
      <c r="B22" s="1824"/>
      <c r="C22" s="1824"/>
      <c r="D22" s="1824"/>
      <c r="E22" s="1824"/>
      <c r="F22" s="1824"/>
      <c r="G22" s="1824"/>
      <c r="H22" s="1824"/>
      <c r="I22" s="1824"/>
    </row>
    <row r="23" spans="2:33" ht="27" customHeight="1" x14ac:dyDescent="0.25">
      <c r="B23" s="1886" t="s">
        <v>241</v>
      </c>
      <c r="C23" s="1839"/>
      <c r="D23" s="1839"/>
      <c r="E23" s="1839"/>
      <c r="F23" s="1887" t="s">
        <v>242</v>
      </c>
      <c r="G23" s="1887"/>
      <c r="H23" s="1887" t="s">
        <v>243</v>
      </c>
      <c r="I23" s="1887"/>
    </row>
    <row r="24" spans="2:33" ht="26.25" customHeight="1" x14ac:dyDescent="0.25">
      <c r="B24" s="1839"/>
      <c r="C24" s="1839"/>
      <c r="D24" s="1839"/>
      <c r="E24" s="1839"/>
      <c r="F24" s="1888"/>
      <c r="G24" s="1888"/>
      <c r="H24" s="1888"/>
      <c r="I24" s="1888"/>
    </row>
    <row r="25" spans="2:33" s="43" customFormat="1" ht="24.75" customHeight="1" x14ac:dyDescent="0.25">
      <c r="B25" s="1889" t="s">
        <v>89</v>
      </c>
      <c r="C25" s="1890"/>
      <c r="D25" s="1891"/>
      <c r="E25" s="1892" t="s">
        <v>90</v>
      </c>
      <c r="F25" s="1892"/>
      <c r="G25" s="1892"/>
      <c r="H25" s="1892" t="s">
        <v>91</v>
      </c>
      <c r="I25" s="1892"/>
      <c r="J25" s="44"/>
      <c r="K25" s="223"/>
      <c r="AA25" s="200">
        <v>30</v>
      </c>
      <c r="AB25" s="201">
        <v>675.8</v>
      </c>
      <c r="AC25" s="201">
        <v>666.85</v>
      </c>
      <c r="AD25" s="201">
        <v>664.75</v>
      </c>
      <c r="AE25" s="201">
        <v>670.7</v>
      </c>
      <c r="AF25" s="201">
        <v>665.75</v>
      </c>
      <c r="AG25" s="224"/>
    </row>
    <row r="26" spans="2:33" s="43" customFormat="1" ht="47.25" customHeight="1" x14ac:dyDescent="0.3">
      <c r="B26" s="225" t="s">
        <v>92</v>
      </c>
      <c r="C26" s="1895"/>
      <c r="D26" s="1896"/>
      <c r="E26" s="225" t="s">
        <v>92</v>
      </c>
      <c r="F26" s="1895"/>
      <c r="G26" s="1896"/>
      <c r="H26" s="225" t="s">
        <v>92</v>
      </c>
      <c r="I26" s="226"/>
      <c r="J26" s="44"/>
      <c r="AA26" s="44">
        <v>31</v>
      </c>
      <c r="AB26" s="44"/>
      <c r="AC26" s="201" t="e">
        <f>#REF!</f>
        <v>#REF!</v>
      </c>
      <c r="AD26" s="201" t="e">
        <f>#REF!</f>
        <v>#REF!</v>
      </c>
      <c r="AE26" s="201"/>
      <c r="AF26" s="44"/>
    </row>
    <row r="27" spans="2:33" s="43" customFormat="1" ht="19" customHeight="1" x14ac:dyDescent="0.3">
      <c r="B27" s="228" t="s">
        <v>93</v>
      </c>
      <c r="C27" s="1893"/>
      <c r="D27" s="1894"/>
      <c r="E27" s="228" t="s">
        <v>93</v>
      </c>
      <c r="F27" s="1893"/>
      <c r="G27" s="1894"/>
      <c r="H27" s="228" t="s">
        <v>93</v>
      </c>
      <c r="I27" s="229"/>
      <c r="J27" s="44"/>
      <c r="K27" s="227"/>
    </row>
    <row r="28" spans="2:33" s="43" customFormat="1" ht="9" customHeight="1" x14ac:dyDescent="0.25">
      <c r="G28" s="44"/>
      <c r="H28" s="44"/>
      <c r="M28" s="202"/>
    </row>
  </sheetData>
  <mergeCells count="52">
    <mergeCell ref="B10:I10"/>
    <mergeCell ref="B2:B4"/>
    <mergeCell ref="C2:I2"/>
    <mergeCell ref="C3:F3"/>
    <mergeCell ref="G3:I3"/>
    <mergeCell ref="C4:I4"/>
    <mergeCell ref="B5:I5"/>
    <mergeCell ref="C6:F6"/>
    <mergeCell ref="H6:I6"/>
    <mergeCell ref="C7:I7"/>
    <mergeCell ref="C8:I8"/>
    <mergeCell ref="C9:I9"/>
    <mergeCell ref="B11:I11"/>
    <mergeCell ref="B12:C12"/>
    <mergeCell ref="D12:F12"/>
    <mergeCell ref="G12:I12"/>
    <mergeCell ref="B13:C13"/>
    <mergeCell ref="D13:F13"/>
    <mergeCell ref="G13:I13"/>
    <mergeCell ref="B14:I14"/>
    <mergeCell ref="B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I18"/>
    <mergeCell ref="B25:D25"/>
    <mergeCell ref="E25:G25"/>
    <mergeCell ref="H25:I25"/>
    <mergeCell ref="C27:D27"/>
    <mergeCell ref="F27:G27"/>
    <mergeCell ref="C26:D26"/>
    <mergeCell ref="F26:G26"/>
    <mergeCell ref="B23:E24"/>
    <mergeCell ref="F23:G23"/>
    <mergeCell ref="H23:I23"/>
    <mergeCell ref="F24:G24"/>
    <mergeCell ref="H24:I24"/>
    <mergeCell ref="B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I22"/>
  </mergeCells>
  <printOptions horizontalCentered="1" verticalCentered="1"/>
  <pageMargins left="0.39370078740157483" right="0.39370078740157483" top="0.39370078740157483" bottom="0.39370078740157483" header="0" footer="0.39370078740157483"/>
  <pageSetup scale="90" orientation="portrait" verticalDpi="360" r:id="rId1"/>
  <headerFooter alignWithMargins="0">
    <oddFooter>&amp;L&amp;9Cra. 30 N° 25-90 Piso 16 - CP: 1113111            
Tel. 7470909 -  Info: Línea 195       
www.umv.gov.co&amp;C&amp;10
PRO-FM-039
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B1:IU85"/>
  <sheetViews>
    <sheetView showGridLines="0" view="pageBreakPreview" topLeftCell="A61" zoomScaleNormal="100" zoomScaleSheetLayoutView="100" zoomScalePageLayoutView="80" workbookViewId="0">
      <selection activeCell="N14" sqref="N14"/>
    </sheetView>
  </sheetViews>
  <sheetFormatPr baseColWidth="10" defaultRowHeight="18" customHeight="1" x14ac:dyDescent="0.25"/>
  <cols>
    <col min="1" max="1" width="1.54296875" style="45" customWidth="1"/>
    <col min="2" max="2" width="13" style="45" customWidth="1"/>
    <col min="3" max="3" width="10.1796875" style="45" customWidth="1"/>
    <col min="4" max="4" width="11" style="45" customWidth="1"/>
    <col min="5" max="10" width="12.7265625" style="45" customWidth="1"/>
    <col min="11" max="11" width="1.7265625" style="45" customWidth="1"/>
    <col min="12" max="12" width="11.453125" style="45"/>
    <col min="13" max="13" width="13.54296875" style="45" bestFit="1" customWidth="1"/>
    <col min="14" max="14" width="13.54296875" style="45" customWidth="1"/>
    <col min="15" max="17" width="11.453125" style="45"/>
    <col min="18" max="18" width="14.1796875" style="45" customWidth="1"/>
    <col min="19" max="255" width="11.453125" style="45"/>
    <col min="256" max="256" width="1.54296875" style="45" customWidth="1"/>
    <col min="257" max="257" width="13" style="45" customWidth="1"/>
    <col min="258" max="258" width="10.1796875" style="45" customWidth="1"/>
    <col min="259" max="259" width="9.1796875" style="45" customWidth="1"/>
    <col min="260" max="260" width="8.453125" style="45" customWidth="1"/>
    <col min="261" max="266" width="12.7265625" style="45" customWidth="1"/>
    <col min="267" max="267" width="1.7265625" style="45" customWidth="1"/>
    <col min="268" max="268" width="11.453125" style="45"/>
    <col min="269" max="269" width="13.54296875" style="45" bestFit="1" customWidth="1"/>
    <col min="270" max="270" width="13.54296875" style="45" customWidth="1"/>
    <col min="271" max="273" width="11.453125" style="45"/>
    <col min="274" max="274" width="14.1796875" style="45" customWidth="1"/>
    <col min="275" max="511" width="11.453125" style="45"/>
    <col min="512" max="512" width="1.54296875" style="45" customWidth="1"/>
    <col min="513" max="513" width="13" style="45" customWidth="1"/>
    <col min="514" max="514" width="10.1796875" style="45" customWidth="1"/>
    <col min="515" max="515" width="9.1796875" style="45" customWidth="1"/>
    <col min="516" max="516" width="8.453125" style="45" customWidth="1"/>
    <col min="517" max="522" width="12.7265625" style="45" customWidth="1"/>
    <col min="523" max="523" width="1.7265625" style="45" customWidth="1"/>
    <col min="524" max="524" width="11.453125" style="45"/>
    <col min="525" max="525" width="13.54296875" style="45" bestFit="1" customWidth="1"/>
    <col min="526" max="526" width="13.54296875" style="45" customWidth="1"/>
    <col min="527" max="529" width="11.453125" style="45"/>
    <col min="530" max="530" width="14.1796875" style="45" customWidth="1"/>
    <col min="531" max="767" width="11.453125" style="45"/>
    <col min="768" max="768" width="1.54296875" style="45" customWidth="1"/>
    <col min="769" max="769" width="13" style="45" customWidth="1"/>
    <col min="770" max="770" width="10.1796875" style="45" customWidth="1"/>
    <col min="771" max="771" width="9.1796875" style="45" customWidth="1"/>
    <col min="772" max="772" width="8.453125" style="45" customWidth="1"/>
    <col min="773" max="778" width="12.7265625" style="45" customWidth="1"/>
    <col min="779" max="779" width="1.7265625" style="45" customWidth="1"/>
    <col min="780" max="780" width="11.453125" style="45"/>
    <col min="781" max="781" width="13.54296875" style="45" bestFit="1" customWidth="1"/>
    <col min="782" max="782" width="13.54296875" style="45" customWidth="1"/>
    <col min="783" max="785" width="11.453125" style="45"/>
    <col min="786" max="786" width="14.1796875" style="45" customWidth="1"/>
    <col min="787" max="1023" width="11.453125" style="45"/>
    <col min="1024" max="1024" width="1.54296875" style="45" customWidth="1"/>
    <col min="1025" max="1025" width="13" style="45" customWidth="1"/>
    <col min="1026" max="1026" width="10.1796875" style="45" customWidth="1"/>
    <col min="1027" max="1027" width="9.1796875" style="45" customWidth="1"/>
    <col min="1028" max="1028" width="8.453125" style="45" customWidth="1"/>
    <col min="1029" max="1034" width="12.7265625" style="45" customWidth="1"/>
    <col min="1035" max="1035" width="1.7265625" style="45" customWidth="1"/>
    <col min="1036" max="1036" width="11.453125" style="45"/>
    <col min="1037" max="1037" width="13.54296875" style="45" bestFit="1" customWidth="1"/>
    <col min="1038" max="1038" width="13.54296875" style="45" customWidth="1"/>
    <col min="1039" max="1041" width="11.453125" style="45"/>
    <col min="1042" max="1042" width="14.1796875" style="45" customWidth="1"/>
    <col min="1043" max="1279" width="11.453125" style="45"/>
    <col min="1280" max="1280" width="1.54296875" style="45" customWidth="1"/>
    <col min="1281" max="1281" width="13" style="45" customWidth="1"/>
    <col min="1282" max="1282" width="10.1796875" style="45" customWidth="1"/>
    <col min="1283" max="1283" width="9.1796875" style="45" customWidth="1"/>
    <col min="1284" max="1284" width="8.453125" style="45" customWidth="1"/>
    <col min="1285" max="1290" width="12.7265625" style="45" customWidth="1"/>
    <col min="1291" max="1291" width="1.7265625" style="45" customWidth="1"/>
    <col min="1292" max="1292" width="11.453125" style="45"/>
    <col min="1293" max="1293" width="13.54296875" style="45" bestFit="1" customWidth="1"/>
    <col min="1294" max="1294" width="13.54296875" style="45" customWidth="1"/>
    <col min="1295" max="1297" width="11.453125" style="45"/>
    <col min="1298" max="1298" width="14.1796875" style="45" customWidth="1"/>
    <col min="1299" max="1535" width="11.453125" style="45"/>
    <col min="1536" max="1536" width="1.54296875" style="45" customWidth="1"/>
    <col min="1537" max="1537" width="13" style="45" customWidth="1"/>
    <col min="1538" max="1538" width="10.1796875" style="45" customWidth="1"/>
    <col min="1539" max="1539" width="9.1796875" style="45" customWidth="1"/>
    <col min="1540" max="1540" width="8.453125" style="45" customWidth="1"/>
    <col min="1541" max="1546" width="12.7265625" style="45" customWidth="1"/>
    <col min="1547" max="1547" width="1.7265625" style="45" customWidth="1"/>
    <col min="1548" max="1548" width="11.453125" style="45"/>
    <col min="1549" max="1549" width="13.54296875" style="45" bestFit="1" customWidth="1"/>
    <col min="1550" max="1550" width="13.54296875" style="45" customWidth="1"/>
    <col min="1551" max="1553" width="11.453125" style="45"/>
    <col min="1554" max="1554" width="14.1796875" style="45" customWidth="1"/>
    <col min="1555" max="1791" width="11.453125" style="45"/>
    <col min="1792" max="1792" width="1.54296875" style="45" customWidth="1"/>
    <col min="1793" max="1793" width="13" style="45" customWidth="1"/>
    <col min="1794" max="1794" width="10.1796875" style="45" customWidth="1"/>
    <col min="1795" max="1795" width="9.1796875" style="45" customWidth="1"/>
    <col min="1796" max="1796" width="8.453125" style="45" customWidth="1"/>
    <col min="1797" max="1802" width="12.7265625" style="45" customWidth="1"/>
    <col min="1803" max="1803" width="1.7265625" style="45" customWidth="1"/>
    <col min="1804" max="1804" width="11.453125" style="45"/>
    <col min="1805" max="1805" width="13.54296875" style="45" bestFit="1" customWidth="1"/>
    <col min="1806" max="1806" width="13.54296875" style="45" customWidth="1"/>
    <col min="1807" max="1809" width="11.453125" style="45"/>
    <col min="1810" max="1810" width="14.1796875" style="45" customWidth="1"/>
    <col min="1811" max="2047" width="11.453125" style="45"/>
    <col min="2048" max="2048" width="1.54296875" style="45" customWidth="1"/>
    <col min="2049" max="2049" width="13" style="45" customWidth="1"/>
    <col min="2050" max="2050" width="10.1796875" style="45" customWidth="1"/>
    <col min="2051" max="2051" width="9.1796875" style="45" customWidth="1"/>
    <col min="2052" max="2052" width="8.453125" style="45" customWidth="1"/>
    <col min="2053" max="2058" width="12.7265625" style="45" customWidth="1"/>
    <col min="2059" max="2059" width="1.7265625" style="45" customWidth="1"/>
    <col min="2060" max="2060" width="11.453125" style="45"/>
    <col min="2061" max="2061" width="13.54296875" style="45" bestFit="1" customWidth="1"/>
    <col min="2062" max="2062" width="13.54296875" style="45" customWidth="1"/>
    <col min="2063" max="2065" width="11.453125" style="45"/>
    <col min="2066" max="2066" width="14.1796875" style="45" customWidth="1"/>
    <col min="2067" max="2303" width="11.453125" style="45"/>
    <col min="2304" max="2304" width="1.54296875" style="45" customWidth="1"/>
    <col min="2305" max="2305" width="13" style="45" customWidth="1"/>
    <col min="2306" max="2306" width="10.1796875" style="45" customWidth="1"/>
    <col min="2307" max="2307" width="9.1796875" style="45" customWidth="1"/>
    <col min="2308" max="2308" width="8.453125" style="45" customWidth="1"/>
    <col min="2309" max="2314" width="12.7265625" style="45" customWidth="1"/>
    <col min="2315" max="2315" width="1.7265625" style="45" customWidth="1"/>
    <col min="2316" max="2316" width="11.453125" style="45"/>
    <col min="2317" max="2317" width="13.54296875" style="45" bestFit="1" customWidth="1"/>
    <col min="2318" max="2318" width="13.54296875" style="45" customWidth="1"/>
    <col min="2319" max="2321" width="11.453125" style="45"/>
    <col min="2322" max="2322" width="14.1796875" style="45" customWidth="1"/>
    <col min="2323" max="2559" width="11.453125" style="45"/>
    <col min="2560" max="2560" width="1.54296875" style="45" customWidth="1"/>
    <col min="2561" max="2561" width="13" style="45" customWidth="1"/>
    <col min="2562" max="2562" width="10.1796875" style="45" customWidth="1"/>
    <col min="2563" max="2563" width="9.1796875" style="45" customWidth="1"/>
    <col min="2564" max="2564" width="8.453125" style="45" customWidth="1"/>
    <col min="2565" max="2570" width="12.7265625" style="45" customWidth="1"/>
    <col min="2571" max="2571" width="1.7265625" style="45" customWidth="1"/>
    <col min="2572" max="2572" width="11.453125" style="45"/>
    <col min="2573" max="2573" width="13.54296875" style="45" bestFit="1" customWidth="1"/>
    <col min="2574" max="2574" width="13.54296875" style="45" customWidth="1"/>
    <col min="2575" max="2577" width="11.453125" style="45"/>
    <col min="2578" max="2578" width="14.1796875" style="45" customWidth="1"/>
    <col min="2579" max="2815" width="11.453125" style="45"/>
    <col min="2816" max="2816" width="1.54296875" style="45" customWidth="1"/>
    <col min="2817" max="2817" width="13" style="45" customWidth="1"/>
    <col min="2818" max="2818" width="10.1796875" style="45" customWidth="1"/>
    <col min="2819" max="2819" width="9.1796875" style="45" customWidth="1"/>
    <col min="2820" max="2820" width="8.453125" style="45" customWidth="1"/>
    <col min="2821" max="2826" width="12.7265625" style="45" customWidth="1"/>
    <col min="2827" max="2827" width="1.7265625" style="45" customWidth="1"/>
    <col min="2828" max="2828" width="11.453125" style="45"/>
    <col min="2829" max="2829" width="13.54296875" style="45" bestFit="1" customWidth="1"/>
    <col min="2830" max="2830" width="13.54296875" style="45" customWidth="1"/>
    <col min="2831" max="2833" width="11.453125" style="45"/>
    <col min="2834" max="2834" width="14.1796875" style="45" customWidth="1"/>
    <col min="2835" max="3071" width="11.453125" style="45"/>
    <col min="3072" max="3072" width="1.54296875" style="45" customWidth="1"/>
    <col min="3073" max="3073" width="13" style="45" customWidth="1"/>
    <col min="3074" max="3074" width="10.1796875" style="45" customWidth="1"/>
    <col min="3075" max="3075" width="9.1796875" style="45" customWidth="1"/>
    <col min="3076" max="3076" width="8.453125" style="45" customWidth="1"/>
    <col min="3077" max="3082" width="12.7265625" style="45" customWidth="1"/>
    <col min="3083" max="3083" width="1.7265625" style="45" customWidth="1"/>
    <col min="3084" max="3084" width="11.453125" style="45"/>
    <col min="3085" max="3085" width="13.54296875" style="45" bestFit="1" customWidth="1"/>
    <col min="3086" max="3086" width="13.54296875" style="45" customWidth="1"/>
    <col min="3087" max="3089" width="11.453125" style="45"/>
    <col min="3090" max="3090" width="14.1796875" style="45" customWidth="1"/>
    <col min="3091" max="3327" width="11.453125" style="45"/>
    <col min="3328" max="3328" width="1.54296875" style="45" customWidth="1"/>
    <col min="3329" max="3329" width="13" style="45" customWidth="1"/>
    <col min="3330" max="3330" width="10.1796875" style="45" customWidth="1"/>
    <col min="3331" max="3331" width="9.1796875" style="45" customWidth="1"/>
    <col min="3332" max="3332" width="8.453125" style="45" customWidth="1"/>
    <col min="3333" max="3338" width="12.7265625" style="45" customWidth="1"/>
    <col min="3339" max="3339" width="1.7265625" style="45" customWidth="1"/>
    <col min="3340" max="3340" width="11.453125" style="45"/>
    <col min="3341" max="3341" width="13.54296875" style="45" bestFit="1" customWidth="1"/>
    <col min="3342" max="3342" width="13.54296875" style="45" customWidth="1"/>
    <col min="3343" max="3345" width="11.453125" style="45"/>
    <col min="3346" max="3346" width="14.1796875" style="45" customWidth="1"/>
    <col min="3347" max="3583" width="11.453125" style="45"/>
    <col min="3584" max="3584" width="1.54296875" style="45" customWidth="1"/>
    <col min="3585" max="3585" width="13" style="45" customWidth="1"/>
    <col min="3586" max="3586" width="10.1796875" style="45" customWidth="1"/>
    <col min="3587" max="3587" width="9.1796875" style="45" customWidth="1"/>
    <col min="3588" max="3588" width="8.453125" style="45" customWidth="1"/>
    <col min="3589" max="3594" width="12.7265625" style="45" customWidth="1"/>
    <col min="3595" max="3595" width="1.7265625" style="45" customWidth="1"/>
    <col min="3596" max="3596" width="11.453125" style="45"/>
    <col min="3597" max="3597" width="13.54296875" style="45" bestFit="1" customWidth="1"/>
    <col min="3598" max="3598" width="13.54296875" style="45" customWidth="1"/>
    <col min="3599" max="3601" width="11.453125" style="45"/>
    <col min="3602" max="3602" width="14.1796875" style="45" customWidth="1"/>
    <col min="3603" max="3839" width="11.453125" style="45"/>
    <col min="3840" max="3840" width="1.54296875" style="45" customWidth="1"/>
    <col min="3841" max="3841" width="13" style="45" customWidth="1"/>
    <col min="3842" max="3842" width="10.1796875" style="45" customWidth="1"/>
    <col min="3843" max="3843" width="9.1796875" style="45" customWidth="1"/>
    <col min="3844" max="3844" width="8.453125" style="45" customWidth="1"/>
    <col min="3845" max="3850" width="12.7265625" style="45" customWidth="1"/>
    <col min="3851" max="3851" width="1.7265625" style="45" customWidth="1"/>
    <col min="3852" max="3852" width="11.453125" style="45"/>
    <col min="3853" max="3853" width="13.54296875" style="45" bestFit="1" customWidth="1"/>
    <col min="3854" max="3854" width="13.54296875" style="45" customWidth="1"/>
    <col min="3855" max="3857" width="11.453125" style="45"/>
    <col min="3858" max="3858" width="14.1796875" style="45" customWidth="1"/>
    <col min="3859" max="4095" width="11.453125" style="45"/>
    <col min="4096" max="4096" width="1.54296875" style="45" customWidth="1"/>
    <col min="4097" max="4097" width="13" style="45" customWidth="1"/>
    <col min="4098" max="4098" width="10.1796875" style="45" customWidth="1"/>
    <col min="4099" max="4099" width="9.1796875" style="45" customWidth="1"/>
    <col min="4100" max="4100" width="8.453125" style="45" customWidth="1"/>
    <col min="4101" max="4106" width="12.7265625" style="45" customWidth="1"/>
    <col min="4107" max="4107" width="1.7265625" style="45" customWidth="1"/>
    <col min="4108" max="4108" width="11.453125" style="45"/>
    <col min="4109" max="4109" width="13.54296875" style="45" bestFit="1" customWidth="1"/>
    <col min="4110" max="4110" width="13.54296875" style="45" customWidth="1"/>
    <col min="4111" max="4113" width="11.453125" style="45"/>
    <col min="4114" max="4114" width="14.1796875" style="45" customWidth="1"/>
    <col min="4115" max="4351" width="11.453125" style="45"/>
    <col min="4352" max="4352" width="1.54296875" style="45" customWidth="1"/>
    <col min="4353" max="4353" width="13" style="45" customWidth="1"/>
    <col min="4354" max="4354" width="10.1796875" style="45" customWidth="1"/>
    <col min="4355" max="4355" width="9.1796875" style="45" customWidth="1"/>
    <col min="4356" max="4356" width="8.453125" style="45" customWidth="1"/>
    <col min="4357" max="4362" width="12.7265625" style="45" customWidth="1"/>
    <col min="4363" max="4363" width="1.7265625" style="45" customWidth="1"/>
    <col min="4364" max="4364" width="11.453125" style="45"/>
    <col min="4365" max="4365" width="13.54296875" style="45" bestFit="1" customWidth="1"/>
    <col min="4366" max="4366" width="13.54296875" style="45" customWidth="1"/>
    <col min="4367" max="4369" width="11.453125" style="45"/>
    <col min="4370" max="4370" width="14.1796875" style="45" customWidth="1"/>
    <col min="4371" max="4607" width="11.453125" style="45"/>
    <col min="4608" max="4608" width="1.54296875" style="45" customWidth="1"/>
    <col min="4609" max="4609" width="13" style="45" customWidth="1"/>
    <col min="4610" max="4610" width="10.1796875" style="45" customWidth="1"/>
    <col min="4611" max="4611" width="9.1796875" style="45" customWidth="1"/>
    <col min="4612" max="4612" width="8.453125" style="45" customWidth="1"/>
    <col min="4613" max="4618" width="12.7265625" style="45" customWidth="1"/>
    <col min="4619" max="4619" width="1.7265625" style="45" customWidth="1"/>
    <col min="4620" max="4620" width="11.453125" style="45"/>
    <col min="4621" max="4621" width="13.54296875" style="45" bestFit="1" customWidth="1"/>
    <col min="4622" max="4622" width="13.54296875" style="45" customWidth="1"/>
    <col min="4623" max="4625" width="11.453125" style="45"/>
    <col min="4626" max="4626" width="14.1796875" style="45" customWidth="1"/>
    <col min="4627" max="4863" width="11.453125" style="45"/>
    <col min="4864" max="4864" width="1.54296875" style="45" customWidth="1"/>
    <col min="4865" max="4865" width="13" style="45" customWidth="1"/>
    <col min="4866" max="4866" width="10.1796875" style="45" customWidth="1"/>
    <col min="4867" max="4867" width="9.1796875" style="45" customWidth="1"/>
    <col min="4868" max="4868" width="8.453125" style="45" customWidth="1"/>
    <col min="4869" max="4874" width="12.7265625" style="45" customWidth="1"/>
    <col min="4875" max="4875" width="1.7265625" style="45" customWidth="1"/>
    <col min="4876" max="4876" width="11.453125" style="45"/>
    <col min="4877" max="4877" width="13.54296875" style="45" bestFit="1" customWidth="1"/>
    <col min="4878" max="4878" width="13.54296875" style="45" customWidth="1"/>
    <col min="4879" max="4881" width="11.453125" style="45"/>
    <col min="4882" max="4882" width="14.1796875" style="45" customWidth="1"/>
    <col min="4883" max="5119" width="11.453125" style="45"/>
    <col min="5120" max="5120" width="1.54296875" style="45" customWidth="1"/>
    <col min="5121" max="5121" width="13" style="45" customWidth="1"/>
    <col min="5122" max="5122" width="10.1796875" style="45" customWidth="1"/>
    <col min="5123" max="5123" width="9.1796875" style="45" customWidth="1"/>
    <col min="5124" max="5124" width="8.453125" style="45" customWidth="1"/>
    <col min="5125" max="5130" width="12.7265625" style="45" customWidth="1"/>
    <col min="5131" max="5131" width="1.7265625" style="45" customWidth="1"/>
    <col min="5132" max="5132" width="11.453125" style="45"/>
    <col min="5133" max="5133" width="13.54296875" style="45" bestFit="1" customWidth="1"/>
    <col min="5134" max="5134" width="13.54296875" style="45" customWidth="1"/>
    <col min="5135" max="5137" width="11.453125" style="45"/>
    <col min="5138" max="5138" width="14.1796875" style="45" customWidth="1"/>
    <col min="5139" max="5375" width="11.453125" style="45"/>
    <col min="5376" max="5376" width="1.54296875" style="45" customWidth="1"/>
    <col min="5377" max="5377" width="13" style="45" customWidth="1"/>
    <col min="5378" max="5378" width="10.1796875" style="45" customWidth="1"/>
    <col min="5379" max="5379" width="9.1796875" style="45" customWidth="1"/>
    <col min="5380" max="5380" width="8.453125" style="45" customWidth="1"/>
    <col min="5381" max="5386" width="12.7265625" style="45" customWidth="1"/>
    <col min="5387" max="5387" width="1.7265625" style="45" customWidth="1"/>
    <col min="5388" max="5388" width="11.453125" style="45"/>
    <col min="5389" max="5389" width="13.54296875" style="45" bestFit="1" customWidth="1"/>
    <col min="5390" max="5390" width="13.54296875" style="45" customWidth="1"/>
    <col min="5391" max="5393" width="11.453125" style="45"/>
    <col min="5394" max="5394" width="14.1796875" style="45" customWidth="1"/>
    <col min="5395" max="5631" width="11.453125" style="45"/>
    <col min="5632" max="5632" width="1.54296875" style="45" customWidth="1"/>
    <col min="5633" max="5633" width="13" style="45" customWidth="1"/>
    <col min="5634" max="5634" width="10.1796875" style="45" customWidth="1"/>
    <col min="5635" max="5635" width="9.1796875" style="45" customWidth="1"/>
    <col min="5636" max="5636" width="8.453125" style="45" customWidth="1"/>
    <col min="5637" max="5642" width="12.7265625" style="45" customWidth="1"/>
    <col min="5643" max="5643" width="1.7265625" style="45" customWidth="1"/>
    <col min="5644" max="5644" width="11.453125" style="45"/>
    <col min="5645" max="5645" width="13.54296875" style="45" bestFit="1" customWidth="1"/>
    <col min="5646" max="5646" width="13.54296875" style="45" customWidth="1"/>
    <col min="5647" max="5649" width="11.453125" style="45"/>
    <col min="5650" max="5650" width="14.1796875" style="45" customWidth="1"/>
    <col min="5651" max="5887" width="11.453125" style="45"/>
    <col min="5888" max="5888" width="1.54296875" style="45" customWidth="1"/>
    <col min="5889" max="5889" width="13" style="45" customWidth="1"/>
    <col min="5890" max="5890" width="10.1796875" style="45" customWidth="1"/>
    <col min="5891" max="5891" width="9.1796875" style="45" customWidth="1"/>
    <col min="5892" max="5892" width="8.453125" style="45" customWidth="1"/>
    <col min="5893" max="5898" width="12.7265625" style="45" customWidth="1"/>
    <col min="5899" max="5899" width="1.7265625" style="45" customWidth="1"/>
    <col min="5900" max="5900" width="11.453125" style="45"/>
    <col min="5901" max="5901" width="13.54296875" style="45" bestFit="1" customWidth="1"/>
    <col min="5902" max="5902" width="13.54296875" style="45" customWidth="1"/>
    <col min="5903" max="5905" width="11.453125" style="45"/>
    <col min="5906" max="5906" width="14.1796875" style="45" customWidth="1"/>
    <col min="5907" max="6143" width="11.453125" style="45"/>
    <col min="6144" max="6144" width="1.54296875" style="45" customWidth="1"/>
    <col min="6145" max="6145" width="13" style="45" customWidth="1"/>
    <col min="6146" max="6146" width="10.1796875" style="45" customWidth="1"/>
    <col min="6147" max="6147" width="9.1796875" style="45" customWidth="1"/>
    <col min="6148" max="6148" width="8.453125" style="45" customWidth="1"/>
    <col min="6149" max="6154" width="12.7265625" style="45" customWidth="1"/>
    <col min="6155" max="6155" width="1.7265625" style="45" customWidth="1"/>
    <col min="6156" max="6156" width="11.453125" style="45"/>
    <col min="6157" max="6157" width="13.54296875" style="45" bestFit="1" customWidth="1"/>
    <col min="6158" max="6158" width="13.54296875" style="45" customWidth="1"/>
    <col min="6159" max="6161" width="11.453125" style="45"/>
    <col min="6162" max="6162" width="14.1796875" style="45" customWidth="1"/>
    <col min="6163" max="6399" width="11.453125" style="45"/>
    <col min="6400" max="6400" width="1.54296875" style="45" customWidth="1"/>
    <col min="6401" max="6401" width="13" style="45" customWidth="1"/>
    <col min="6402" max="6402" width="10.1796875" style="45" customWidth="1"/>
    <col min="6403" max="6403" width="9.1796875" style="45" customWidth="1"/>
    <col min="6404" max="6404" width="8.453125" style="45" customWidth="1"/>
    <col min="6405" max="6410" width="12.7265625" style="45" customWidth="1"/>
    <col min="6411" max="6411" width="1.7265625" style="45" customWidth="1"/>
    <col min="6412" max="6412" width="11.453125" style="45"/>
    <col min="6413" max="6413" width="13.54296875" style="45" bestFit="1" customWidth="1"/>
    <col min="6414" max="6414" width="13.54296875" style="45" customWidth="1"/>
    <col min="6415" max="6417" width="11.453125" style="45"/>
    <col min="6418" max="6418" width="14.1796875" style="45" customWidth="1"/>
    <col min="6419" max="6655" width="11.453125" style="45"/>
    <col min="6656" max="6656" width="1.54296875" style="45" customWidth="1"/>
    <col min="6657" max="6657" width="13" style="45" customWidth="1"/>
    <col min="6658" max="6658" width="10.1796875" style="45" customWidth="1"/>
    <col min="6659" max="6659" width="9.1796875" style="45" customWidth="1"/>
    <col min="6660" max="6660" width="8.453125" style="45" customWidth="1"/>
    <col min="6661" max="6666" width="12.7265625" style="45" customWidth="1"/>
    <col min="6667" max="6667" width="1.7265625" style="45" customWidth="1"/>
    <col min="6668" max="6668" width="11.453125" style="45"/>
    <col min="6669" max="6669" width="13.54296875" style="45" bestFit="1" customWidth="1"/>
    <col min="6670" max="6670" width="13.54296875" style="45" customWidth="1"/>
    <col min="6671" max="6673" width="11.453125" style="45"/>
    <col min="6674" max="6674" width="14.1796875" style="45" customWidth="1"/>
    <col min="6675" max="6911" width="11.453125" style="45"/>
    <col min="6912" max="6912" width="1.54296875" style="45" customWidth="1"/>
    <col min="6913" max="6913" width="13" style="45" customWidth="1"/>
    <col min="6914" max="6914" width="10.1796875" style="45" customWidth="1"/>
    <col min="6915" max="6915" width="9.1796875" style="45" customWidth="1"/>
    <col min="6916" max="6916" width="8.453125" style="45" customWidth="1"/>
    <col min="6917" max="6922" width="12.7265625" style="45" customWidth="1"/>
    <col min="6923" max="6923" width="1.7265625" style="45" customWidth="1"/>
    <col min="6924" max="6924" width="11.453125" style="45"/>
    <col min="6925" max="6925" width="13.54296875" style="45" bestFit="1" customWidth="1"/>
    <col min="6926" max="6926" width="13.54296875" style="45" customWidth="1"/>
    <col min="6927" max="6929" width="11.453125" style="45"/>
    <col min="6930" max="6930" width="14.1796875" style="45" customWidth="1"/>
    <col min="6931" max="7167" width="11.453125" style="45"/>
    <col min="7168" max="7168" width="1.54296875" style="45" customWidth="1"/>
    <col min="7169" max="7169" width="13" style="45" customWidth="1"/>
    <col min="7170" max="7170" width="10.1796875" style="45" customWidth="1"/>
    <col min="7171" max="7171" width="9.1796875" style="45" customWidth="1"/>
    <col min="7172" max="7172" width="8.453125" style="45" customWidth="1"/>
    <col min="7173" max="7178" width="12.7265625" style="45" customWidth="1"/>
    <col min="7179" max="7179" width="1.7265625" style="45" customWidth="1"/>
    <col min="7180" max="7180" width="11.453125" style="45"/>
    <col min="7181" max="7181" width="13.54296875" style="45" bestFit="1" customWidth="1"/>
    <col min="7182" max="7182" width="13.54296875" style="45" customWidth="1"/>
    <col min="7183" max="7185" width="11.453125" style="45"/>
    <col min="7186" max="7186" width="14.1796875" style="45" customWidth="1"/>
    <col min="7187" max="7423" width="11.453125" style="45"/>
    <col min="7424" max="7424" width="1.54296875" style="45" customWidth="1"/>
    <col min="7425" max="7425" width="13" style="45" customWidth="1"/>
    <col min="7426" max="7426" width="10.1796875" style="45" customWidth="1"/>
    <col min="7427" max="7427" width="9.1796875" style="45" customWidth="1"/>
    <col min="7428" max="7428" width="8.453125" style="45" customWidth="1"/>
    <col min="7429" max="7434" width="12.7265625" style="45" customWidth="1"/>
    <col min="7435" max="7435" width="1.7265625" style="45" customWidth="1"/>
    <col min="7436" max="7436" width="11.453125" style="45"/>
    <col min="7437" max="7437" width="13.54296875" style="45" bestFit="1" customWidth="1"/>
    <col min="7438" max="7438" width="13.54296875" style="45" customWidth="1"/>
    <col min="7439" max="7441" width="11.453125" style="45"/>
    <col min="7442" max="7442" width="14.1796875" style="45" customWidth="1"/>
    <col min="7443" max="7679" width="11.453125" style="45"/>
    <col min="7680" max="7680" width="1.54296875" style="45" customWidth="1"/>
    <col min="7681" max="7681" width="13" style="45" customWidth="1"/>
    <col min="7682" max="7682" width="10.1796875" style="45" customWidth="1"/>
    <col min="7683" max="7683" width="9.1796875" style="45" customWidth="1"/>
    <col min="7684" max="7684" width="8.453125" style="45" customWidth="1"/>
    <col min="7685" max="7690" width="12.7265625" style="45" customWidth="1"/>
    <col min="7691" max="7691" width="1.7265625" style="45" customWidth="1"/>
    <col min="7692" max="7692" width="11.453125" style="45"/>
    <col min="7693" max="7693" width="13.54296875" style="45" bestFit="1" customWidth="1"/>
    <col min="7694" max="7694" width="13.54296875" style="45" customWidth="1"/>
    <col min="7695" max="7697" width="11.453125" style="45"/>
    <col min="7698" max="7698" width="14.1796875" style="45" customWidth="1"/>
    <col min="7699" max="7935" width="11.453125" style="45"/>
    <col min="7936" max="7936" width="1.54296875" style="45" customWidth="1"/>
    <col min="7937" max="7937" width="13" style="45" customWidth="1"/>
    <col min="7938" max="7938" width="10.1796875" style="45" customWidth="1"/>
    <col min="7939" max="7939" width="9.1796875" style="45" customWidth="1"/>
    <col min="7940" max="7940" width="8.453125" style="45" customWidth="1"/>
    <col min="7941" max="7946" width="12.7265625" style="45" customWidth="1"/>
    <col min="7947" max="7947" width="1.7265625" style="45" customWidth="1"/>
    <col min="7948" max="7948" width="11.453125" style="45"/>
    <col min="7949" max="7949" width="13.54296875" style="45" bestFit="1" customWidth="1"/>
    <col min="7950" max="7950" width="13.54296875" style="45" customWidth="1"/>
    <col min="7951" max="7953" width="11.453125" style="45"/>
    <col min="7954" max="7954" width="14.1796875" style="45" customWidth="1"/>
    <col min="7955" max="8191" width="11.453125" style="45"/>
    <col min="8192" max="8192" width="1.54296875" style="45" customWidth="1"/>
    <col min="8193" max="8193" width="13" style="45" customWidth="1"/>
    <col min="8194" max="8194" width="10.1796875" style="45" customWidth="1"/>
    <col min="8195" max="8195" width="9.1796875" style="45" customWidth="1"/>
    <col min="8196" max="8196" width="8.453125" style="45" customWidth="1"/>
    <col min="8197" max="8202" width="12.7265625" style="45" customWidth="1"/>
    <col min="8203" max="8203" width="1.7265625" style="45" customWidth="1"/>
    <col min="8204" max="8204" width="11.453125" style="45"/>
    <col min="8205" max="8205" width="13.54296875" style="45" bestFit="1" customWidth="1"/>
    <col min="8206" max="8206" width="13.54296875" style="45" customWidth="1"/>
    <col min="8207" max="8209" width="11.453125" style="45"/>
    <col min="8210" max="8210" width="14.1796875" style="45" customWidth="1"/>
    <col min="8211" max="8447" width="11.453125" style="45"/>
    <col min="8448" max="8448" width="1.54296875" style="45" customWidth="1"/>
    <col min="8449" max="8449" width="13" style="45" customWidth="1"/>
    <col min="8450" max="8450" width="10.1796875" style="45" customWidth="1"/>
    <col min="8451" max="8451" width="9.1796875" style="45" customWidth="1"/>
    <col min="8452" max="8452" width="8.453125" style="45" customWidth="1"/>
    <col min="8453" max="8458" width="12.7265625" style="45" customWidth="1"/>
    <col min="8459" max="8459" width="1.7265625" style="45" customWidth="1"/>
    <col min="8460" max="8460" width="11.453125" style="45"/>
    <col min="8461" max="8461" width="13.54296875" style="45" bestFit="1" customWidth="1"/>
    <col min="8462" max="8462" width="13.54296875" style="45" customWidth="1"/>
    <col min="8463" max="8465" width="11.453125" style="45"/>
    <col min="8466" max="8466" width="14.1796875" style="45" customWidth="1"/>
    <col min="8467" max="8703" width="11.453125" style="45"/>
    <col min="8704" max="8704" width="1.54296875" style="45" customWidth="1"/>
    <col min="8705" max="8705" width="13" style="45" customWidth="1"/>
    <col min="8706" max="8706" width="10.1796875" style="45" customWidth="1"/>
    <col min="8707" max="8707" width="9.1796875" style="45" customWidth="1"/>
    <col min="8708" max="8708" width="8.453125" style="45" customWidth="1"/>
    <col min="8709" max="8714" width="12.7265625" style="45" customWidth="1"/>
    <col min="8715" max="8715" width="1.7265625" style="45" customWidth="1"/>
    <col min="8716" max="8716" width="11.453125" style="45"/>
    <col min="8717" max="8717" width="13.54296875" style="45" bestFit="1" customWidth="1"/>
    <col min="8718" max="8718" width="13.54296875" style="45" customWidth="1"/>
    <col min="8719" max="8721" width="11.453125" style="45"/>
    <col min="8722" max="8722" width="14.1796875" style="45" customWidth="1"/>
    <col min="8723" max="8959" width="11.453125" style="45"/>
    <col min="8960" max="8960" width="1.54296875" style="45" customWidth="1"/>
    <col min="8961" max="8961" width="13" style="45" customWidth="1"/>
    <col min="8962" max="8962" width="10.1796875" style="45" customWidth="1"/>
    <col min="8963" max="8963" width="9.1796875" style="45" customWidth="1"/>
    <col min="8964" max="8964" width="8.453125" style="45" customWidth="1"/>
    <col min="8965" max="8970" width="12.7265625" style="45" customWidth="1"/>
    <col min="8971" max="8971" width="1.7265625" style="45" customWidth="1"/>
    <col min="8972" max="8972" width="11.453125" style="45"/>
    <col min="8973" max="8973" width="13.54296875" style="45" bestFit="1" customWidth="1"/>
    <col min="8974" max="8974" width="13.54296875" style="45" customWidth="1"/>
    <col min="8975" max="8977" width="11.453125" style="45"/>
    <col min="8978" max="8978" width="14.1796875" style="45" customWidth="1"/>
    <col min="8979" max="9215" width="11.453125" style="45"/>
    <col min="9216" max="9216" width="1.54296875" style="45" customWidth="1"/>
    <col min="9217" max="9217" width="13" style="45" customWidth="1"/>
    <col min="9218" max="9218" width="10.1796875" style="45" customWidth="1"/>
    <col min="9219" max="9219" width="9.1796875" style="45" customWidth="1"/>
    <col min="9220" max="9220" width="8.453125" style="45" customWidth="1"/>
    <col min="9221" max="9226" width="12.7265625" style="45" customWidth="1"/>
    <col min="9227" max="9227" width="1.7265625" style="45" customWidth="1"/>
    <col min="9228" max="9228" width="11.453125" style="45"/>
    <col min="9229" max="9229" width="13.54296875" style="45" bestFit="1" customWidth="1"/>
    <col min="9230" max="9230" width="13.54296875" style="45" customWidth="1"/>
    <col min="9231" max="9233" width="11.453125" style="45"/>
    <col min="9234" max="9234" width="14.1796875" style="45" customWidth="1"/>
    <col min="9235" max="9471" width="11.453125" style="45"/>
    <col min="9472" max="9472" width="1.54296875" style="45" customWidth="1"/>
    <col min="9473" max="9473" width="13" style="45" customWidth="1"/>
    <col min="9474" max="9474" width="10.1796875" style="45" customWidth="1"/>
    <col min="9475" max="9475" width="9.1796875" style="45" customWidth="1"/>
    <col min="9476" max="9476" width="8.453125" style="45" customWidth="1"/>
    <col min="9477" max="9482" width="12.7265625" style="45" customWidth="1"/>
    <col min="9483" max="9483" width="1.7265625" style="45" customWidth="1"/>
    <col min="9484" max="9484" width="11.453125" style="45"/>
    <col min="9485" max="9485" width="13.54296875" style="45" bestFit="1" customWidth="1"/>
    <col min="9486" max="9486" width="13.54296875" style="45" customWidth="1"/>
    <col min="9487" max="9489" width="11.453125" style="45"/>
    <col min="9490" max="9490" width="14.1796875" style="45" customWidth="1"/>
    <col min="9491" max="9727" width="11.453125" style="45"/>
    <col min="9728" max="9728" width="1.54296875" style="45" customWidth="1"/>
    <col min="9729" max="9729" width="13" style="45" customWidth="1"/>
    <col min="9730" max="9730" width="10.1796875" style="45" customWidth="1"/>
    <col min="9731" max="9731" width="9.1796875" style="45" customWidth="1"/>
    <col min="9732" max="9732" width="8.453125" style="45" customWidth="1"/>
    <col min="9733" max="9738" width="12.7265625" style="45" customWidth="1"/>
    <col min="9739" max="9739" width="1.7265625" style="45" customWidth="1"/>
    <col min="9740" max="9740" width="11.453125" style="45"/>
    <col min="9741" max="9741" width="13.54296875" style="45" bestFit="1" customWidth="1"/>
    <col min="9742" max="9742" width="13.54296875" style="45" customWidth="1"/>
    <col min="9743" max="9745" width="11.453125" style="45"/>
    <col min="9746" max="9746" width="14.1796875" style="45" customWidth="1"/>
    <col min="9747" max="9983" width="11.453125" style="45"/>
    <col min="9984" max="9984" width="1.54296875" style="45" customWidth="1"/>
    <col min="9985" max="9985" width="13" style="45" customWidth="1"/>
    <col min="9986" max="9986" width="10.1796875" style="45" customWidth="1"/>
    <col min="9987" max="9987" width="9.1796875" style="45" customWidth="1"/>
    <col min="9988" max="9988" width="8.453125" style="45" customWidth="1"/>
    <col min="9989" max="9994" width="12.7265625" style="45" customWidth="1"/>
    <col min="9995" max="9995" width="1.7265625" style="45" customWidth="1"/>
    <col min="9996" max="9996" width="11.453125" style="45"/>
    <col min="9997" max="9997" width="13.54296875" style="45" bestFit="1" customWidth="1"/>
    <col min="9998" max="9998" width="13.54296875" style="45" customWidth="1"/>
    <col min="9999" max="10001" width="11.453125" style="45"/>
    <col min="10002" max="10002" width="14.1796875" style="45" customWidth="1"/>
    <col min="10003" max="10239" width="11.453125" style="45"/>
    <col min="10240" max="10240" width="1.54296875" style="45" customWidth="1"/>
    <col min="10241" max="10241" width="13" style="45" customWidth="1"/>
    <col min="10242" max="10242" width="10.1796875" style="45" customWidth="1"/>
    <col min="10243" max="10243" width="9.1796875" style="45" customWidth="1"/>
    <col min="10244" max="10244" width="8.453125" style="45" customWidth="1"/>
    <col min="10245" max="10250" width="12.7265625" style="45" customWidth="1"/>
    <col min="10251" max="10251" width="1.7265625" style="45" customWidth="1"/>
    <col min="10252" max="10252" width="11.453125" style="45"/>
    <col min="10253" max="10253" width="13.54296875" style="45" bestFit="1" customWidth="1"/>
    <col min="10254" max="10254" width="13.54296875" style="45" customWidth="1"/>
    <col min="10255" max="10257" width="11.453125" style="45"/>
    <col min="10258" max="10258" width="14.1796875" style="45" customWidth="1"/>
    <col min="10259" max="10495" width="11.453125" style="45"/>
    <col min="10496" max="10496" width="1.54296875" style="45" customWidth="1"/>
    <col min="10497" max="10497" width="13" style="45" customWidth="1"/>
    <col min="10498" max="10498" width="10.1796875" style="45" customWidth="1"/>
    <col min="10499" max="10499" width="9.1796875" style="45" customWidth="1"/>
    <col min="10500" max="10500" width="8.453125" style="45" customWidth="1"/>
    <col min="10501" max="10506" width="12.7265625" style="45" customWidth="1"/>
    <col min="10507" max="10507" width="1.7265625" style="45" customWidth="1"/>
    <col min="10508" max="10508" width="11.453125" style="45"/>
    <col min="10509" max="10509" width="13.54296875" style="45" bestFit="1" customWidth="1"/>
    <col min="10510" max="10510" width="13.54296875" style="45" customWidth="1"/>
    <col min="10511" max="10513" width="11.453125" style="45"/>
    <col min="10514" max="10514" width="14.1796875" style="45" customWidth="1"/>
    <col min="10515" max="10751" width="11.453125" style="45"/>
    <col min="10752" max="10752" width="1.54296875" style="45" customWidth="1"/>
    <col min="10753" max="10753" width="13" style="45" customWidth="1"/>
    <col min="10754" max="10754" width="10.1796875" style="45" customWidth="1"/>
    <col min="10755" max="10755" width="9.1796875" style="45" customWidth="1"/>
    <col min="10756" max="10756" width="8.453125" style="45" customWidth="1"/>
    <col min="10757" max="10762" width="12.7265625" style="45" customWidth="1"/>
    <col min="10763" max="10763" width="1.7265625" style="45" customWidth="1"/>
    <col min="10764" max="10764" width="11.453125" style="45"/>
    <col min="10765" max="10765" width="13.54296875" style="45" bestFit="1" customWidth="1"/>
    <col min="10766" max="10766" width="13.54296875" style="45" customWidth="1"/>
    <col min="10767" max="10769" width="11.453125" style="45"/>
    <col min="10770" max="10770" width="14.1796875" style="45" customWidth="1"/>
    <col min="10771" max="11007" width="11.453125" style="45"/>
    <col min="11008" max="11008" width="1.54296875" style="45" customWidth="1"/>
    <col min="11009" max="11009" width="13" style="45" customWidth="1"/>
    <col min="11010" max="11010" width="10.1796875" style="45" customWidth="1"/>
    <col min="11011" max="11011" width="9.1796875" style="45" customWidth="1"/>
    <col min="11012" max="11012" width="8.453125" style="45" customWidth="1"/>
    <col min="11013" max="11018" width="12.7265625" style="45" customWidth="1"/>
    <col min="11019" max="11019" width="1.7265625" style="45" customWidth="1"/>
    <col min="11020" max="11020" width="11.453125" style="45"/>
    <col min="11021" max="11021" width="13.54296875" style="45" bestFit="1" customWidth="1"/>
    <col min="11022" max="11022" width="13.54296875" style="45" customWidth="1"/>
    <col min="11023" max="11025" width="11.453125" style="45"/>
    <col min="11026" max="11026" width="14.1796875" style="45" customWidth="1"/>
    <col min="11027" max="11263" width="11.453125" style="45"/>
    <col min="11264" max="11264" width="1.54296875" style="45" customWidth="1"/>
    <col min="11265" max="11265" width="13" style="45" customWidth="1"/>
    <col min="11266" max="11266" width="10.1796875" style="45" customWidth="1"/>
    <col min="11267" max="11267" width="9.1796875" style="45" customWidth="1"/>
    <col min="11268" max="11268" width="8.453125" style="45" customWidth="1"/>
    <col min="11269" max="11274" width="12.7265625" style="45" customWidth="1"/>
    <col min="11275" max="11275" width="1.7265625" style="45" customWidth="1"/>
    <col min="11276" max="11276" width="11.453125" style="45"/>
    <col min="11277" max="11277" width="13.54296875" style="45" bestFit="1" customWidth="1"/>
    <col min="11278" max="11278" width="13.54296875" style="45" customWidth="1"/>
    <col min="11279" max="11281" width="11.453125" style="45"/>
    <col min="11282" max="11282" width="14.1796875" style="45" customWidth="1"/>
    <col min="11283" max="11519" width="11.453125" style="45"/>
    <col min="11520" max="11520" width="1.54296875" style="45" customWidth="1"/>
    <col min="11521" max="11521" width="13" style="45" customWidth="1"/>
    <col min="11522" max="11522" width="10.1796875" style="45" customWidth="1"/>
    <col min="11523" max="11523" width="9.1796875" style="45" customWidth="1"/>
    <col min="11524" max="11524" width="8.453125" style="45" customWidth="1"/>
    <col min="11525" max="11530" width="12.7265625" style="45" customWidth="1"/>
    <col min="11531" max="11531" width="1.7265625" style="45" customWidth="1"/>
    <col min="11532" max="11532" width="11.453125" style="45"/>
    <col min="11533" max="11533" width="13.54296875" style="45" bestFit="1" customWidth="1"/>
    <col min="11534" max="11534" width="13.54296875" style="45" customWidth="1"/>
    <col min="11535" max="11537" width="11.453125" style="45"/>
    <col min="11538" max="11538" width="14.1796875" style="45" customWidth="1"/>
    <col min="11539" max="11775" width="11.453125" style="45"/>
    <col min="11776" max="11776" width="1.54296875" style="45" customWidth="1"/>
    <col min="11777" max="11777" width="13" style="45" customWidth="1"/>
    <col min="11778" max="11778" width="10.1796875" style="45" customWidth="1"/>
    <col min="11779" max="11779" width="9.1796875" style="45" customWidth="1"/>
    <col min="11780" max="11780" width="8.453125" style="45" customWidth="1"/>
    <col min="11781" max="11786" width="12.7265625" style="45" customWidth="1"/>
    <col min="11787" max="11787" width="1.7265625" style="45" customWidth="1"/>
    <col min="11788" max="11788" width="11.453125" style="45"/>
    <col min="11789" max="11789" width="13.54296875" style="45" bestFit="1" customWidth="1"/>
    <col min="11790" max="11790" width="13.54296875" style="45" customWidth="1"/>
    <col min="11791" max="11793" width="11.453125" style="45"/>
    <col min="11794" max="11794" width="14.1796875" style="45" customWidth="1"/>
    <col min="11795" max="12031" width="11.453125" style="45"/>
    <col min="12032" max="12032" width="1.54296875" style="45" customWidth="1"/>
    <col min="12033" max="12033" width="13" style="45" customWidth="1"/>
    <col min="12034" max="12034" width="10.1796875" style="45" customWidth="1"/>
    <col min="12035" max="12035" width="9.1796875" style="45" customWidth="1"/>
    <col min="12036" max="12036" width="8.453125" style="45" customWidth="1"/>
    <col min="12037" max="12042" width="12.7265625" style="45" customWidth="1"/>
    <col min="12043" max="12043" width="1.7265625" style="45" customWidth="1"/>
    <col min="12044" max="12044" width="11.453125" style="45"/>
    <col min="12045" max="12045" width="13.54296875" style="45" bestFit="1" customWidth="1"/>
    <col min="12046" max="12046" width="13.54296875" style="45" customWidth="1"/>
    <col min="12047" max="12049" width="11.453125" style="45"/>
    <col min="12050" max="12050" width="14.1796875" style="45" customWidth="1"/>
    <col min="12051" max="12287" width="11.453125" style="45"/>
    <col min="12288" max="12288" width="1.54296875" style="45" customWidth="1"/>
    <col min="12289" max="12289" width="13" style="45" customWidth="1"/>
    <col min="12290" max="12290" width="10.1796875" style="45" customWidth="1"/>
    <col min="12291" max="12291" width="9.1796875" style="45" customWidth="1"/>
    <col min="12292" max="12292" width="8.453125" style="45" customWidth="1"/>
    <col min="12293" max="12298" width="12.7265625" style="45" customWidth="1"/>
    <col min="12299" max="12299" width="1.7265625" style="45" customWidth="1"/>
    <col min="12300" max="12300" width="11.453125" style="45"/>
    <col min="12301" max="12301" width="13.54296875" style="45" bestFit="1" customWidth="1"/>
    <col min="12302" max="12302" width="13.54296875" style="45" customWidth="1"/>
    <col min="12303" max="12305" width="11.453125" style="45"/>
    <col min="12306" max="12306" width="14.1796875" style="45" customWidth="1"/>
    <col min="12307" max="12543" width="11.453125" style="45"/>
    <col min="12544" max="12544" width="1.54296875" style="45" customWidth="1"/>
    <col min="12545" max="12545" width="13" style="45" customWidth="1"/>
    <col min="12546" max="12546" width="10.1796875" style="45" customWidth="1"/>
    <col min="12547" max="12547" width="9.1796875" style="45" customWidth="1"/>
    <col min="12548" max="12548" width="8.453125" style="45" customWidth="1"/>
    <col min="12549" max="12554" width="12.7265625" style="45" customWidth="1"/>
    <col min="12555" max="12555" width="1.7265625" style="45" customWidth="1"/>
    <col min="12556" max="12556" width="11.453125" style="45"/>
    <col min="12557" max="12557" width="13.54296875" style="45" bestFit="1" customWidth="1"/>
    <col min="12558" max="12558" width="13.54296875" style="45" customWidth="1"/>
    <col min="12559" max="12561" width="11.453125" style="45"/>
    <col min="12562" max="12562" width="14.1796875" style="45" customWidth="1"/>
    <col min="12563" max="12799" width="11.453125" style="45"/>
    <col min="12800" max="12800" width="1.54296875" style="45" customWidth="1"/>
    <col min="12801" max="12801" width="13" style="45" customWidth="1"/>
    <col min="12802" max="12802" width="10.1796875" style="45" customWidth="1"/>
    <col min="12803" max="12803" width="9.1796875" style="45" customWidth="1"/>
    <col min="12804" max="12804" width="8.453125" style="45" customWidth="1"/>
    <col min="12805" max="12810" width="12.7265625" style="45" customWidth="1"/>
    <col min="12811" max="12811" width="1.7265625" style="45" customWidth="1"/>
    <col min="12812" max="12812" width="11.453125" style="45"/>
    <col min="12813" max="12813" width="13.54296875" style="45" bestFit="1" customWidth="1"/>
    <col min="12814" max="12814" width="13.54296875" style="45" customWidth="1"/>
    <col min="12815" max="12817" width="11.453125" style="45"/>
    <col min="12818" max="12818" width="14.1796875" style="45" customWidth="1"/>
    <col min="12819" max="13055" width="11.453125" style="45"/>
    <col min="13056" max="13056" width="1.54296875" style="45" customWidth="1"/>
    <col min="13057" max="13057" width="13" style="45" customWidth="1"/>
    <col min="13058" max="13058" width="10.1796875" style="45" customWidth="1"/>
    <col min="13059" max="13059" width="9.1796875" style="45" customWidth="1"/>
    <col min="13060" max="13060" width="8.453125" style="45" customWidth="1"/>
    <col min="13061" max="13066" width="12.7265625" style="45" customWidth="1"/>
    <col min="13067" max="13067" width="1.7265625" style="45" customWidth="1"/>
    <col min="13068" max="13068" width="11.453125" style="45"/>
    <col min="13069" max="13069" width="13.54296875" style="45" bestFit="1" customWidth="1"/>
    <col min="13070" max="13070" width="13.54296875" style="45" customWidth="1"/>
    <col min="13071" max="13073" width="11.453125" style="45"/>
    <col min="13074" max="13074" width="14.1796875" style="45" customWidth="1"/>
    <col min="13075" max="13311" width="11.453125" style="45"/>
    <col min="13312" max="13312" width="1.54296875" style="45" customWidth="1"/>
    <col min="13313" max="13313" width="13" style="45" customWidth="1"/>
    <col min="13314" max="13314" width="10.1796875" style="45" customWidth="1"/>
    <col min="13315" max="13315" width="9.1796875" style="45" customWidth="1"/>
    <col min="13316" max="13316" width="8.453125" style="45" customWidth="1"/>
    <col min="13317" max="13322" width="12.7265625" style="45" customWidth="1"/>
    <col min="13323" max="13323" width="1.7265625" style="45" customWidth="1"/>
    <col min="13324" max="13324" width="11.453125" style="45"/>
    <col min="13325" max="13325" width="13.54296875" style="45" bestFit="1" customWidth="1"/>
    <col min="13326" max="13326" width="13.54296875" style="45" customWidth="1"/>
    <col min="13327" max="13329" width="11.453125" style="45"/>
    <col min="13330" max="13330" width="14.1796875" style="45" customWidth="1"/>
    <col min="13331" max="13567" width="11.453125" style="45"/>
    <col min="13568" max="13568" width="1.54296875" style="45" customWidth="1"/>
    <col min="13569" max="13569" width="13" style="45" customWidth="1"/>
    <col min="13570" max="13570" width="10.1796875" style="45" customWidth="1"/>
    <col min="13571" max="13571" width="9.1796875" style="45" customWidth="1"/>
    <col min="13572" max="13572" width="8.453125" style="45" customWidth="1"/>
    <col min="13573" max="13578" width="12.7265625" style="45" customWidth="1"/>
    <col min="13579" max="13579" width="1.7265625" style="45" customWidth="1"/>
    <col min="13580" max="13580" width="11.453125" style="45"/>
    <col min="13581" max="13581" width="13.54296875" style="45" bestFit="1" customWidth="1"/>
    <col min="13582" max="13582" width="13.54296875" style="45" customWidth="1"/>
    <col min="13583" max="13585" width="11.453125" style="45"/>
    <col min="13586" max="13586" width="14.1796875" style="45" customWidth="1"/>
    <col min="13587" max="13823" width="11.453125" style="45"/>
    <col min="13824" max="13824" width="1.54296875" style="45" customWidth="1"/>
    <col min="13825" max="13825" width="13" style="45" customWidth="1"/>
    <col min="13826" max="13826" width="10.1796875" style="45" customWidth="1"/>
    <col min="13827" max="13827" width="9.1796875" style="45" customWidth="1"/>
    <col min="13828" max="13828" width="8.453125" style="45" customWidth="1"/>
    <col min="13829" max="13834" width="12.7265625" style="45" customWidth="1"/>
    <col min="13835" max="13835" width="1.7265625" style="45" customWidth="1"/>
    <col min="13836" max="13836" width="11.453125" style="45"/>
    <col min="13837" max="13837" width="13.54296875" style="45" bestFit="1" customWidth="1"/>
    <col min="13838" max="13838" width="13.54296875" style="45" customWidth="1"/>
    <col min="13839" max="13841" width="11.453125" style="45"/>
    <col min="13842" max="13842" width="14.1796875" style="45" customWidth="1"/>
    <col min="13843" max="14079" width="11.453125" style="45"/>
    <col min="14080" max="14080" width="1.54296875" style="45" customWidth="1"/>
    <col min="14081" max="14081" width="13" style="45" customWidth="1"/>
    <col min="14082" max="14082" width="10.1796875" style="45" customWidth="1"/>
    <col min="14083" max="14083" width="9.1796875" style="45" customWidth="1"/>
    <col min="14084" max="14084" width="8.453125" style="45" customWidth="1"/>
    <col min="14085" max="14090" width="12.7265625" style="45" customWidth="1"/>
    <col min="14091" max="14091" width="1.7265625" style="45" customWidth="1"/>
    <col min="14092" max="14092" width="11.453125" style="45"/>
    <col min="14093" max="14093" width="13.54296875" style="45" bestFit="1" customWidth="1"/>
    <col min="14094" max="14094" width="13.54296875" style="45" customWidth="1"/>
    <col min="14095" max="14097" width="11.453125" style="45"/>
    <col min="14098" max="14098" width="14.1796875" style="45" customWidth="1"/>
    <col min="14099" max="14335" width="11.453125" style="45"/>
    <col min="14336" max="14336" width="1.54296875" style="45" customWidth="1"/>
    <col min="14337" max="14337" width="13" style="45" customWidth="1"/>
    <col min="14338" max="14338" width="10.1796875" style="45" customWidth="1"/>
    <col min="14339" max="14339" width="9.1796875" style="45" customWidth="1"/>
    <col min="14340" max="14340" width="8.453125" style="45" customWidth="1"/>
    <col min="14341" max="14346" width="12.7265625" style="45" customWidth="1"/>
    <col min="14347" max="14347" width="1.7265625" style="45" customWidth="1"/>
    <col min="14348" max="14348" width="11.453125" style="45"/>
    <col min="14349" max="14349" width="13.54296875" style="45" bestFit="1" customWidth="1"/>
    <col min="14350" max="14350" width="13.54296875" style="45" customWidth="1"/>
    <col min="14351" max="14353" width="11.453125" style="45"/>
    <col min="14354" max="14354" width="14.1796875" style="45" customWidth="1"/>
    <col min="14355" max="14591" width="11.453125" style="45"/>
    <col min="14592" max="14592" width="1.54296875" style="45" customWidth="1"/>
    <col min="14593" max="14593" width="13" style="45" customWidth="1"/>
    <col min="14594" max="14594" width="10.1796875" style="45" customWidth="1"/>
    <col min="14595" max="14595" width="9.1796875" style="45" customWidth="1"/>
    <col min="14596" max="14596" width="8.453125" style="45" customWidth="1"/>
    <col min="14597" max="14602" width="12.7265625" style="45" customWidth="1"/>
    <col min="14603" max="14603" width="1.7265625" style="45" customWidth="1"/>
    <col min="14604" max="14604" width="11.453125" style="45"/>
    <col min="14605" max="14605" width="13.54296875" style="45" bestFit="1" customWidth="1"/>
    <col min="14606" max="14606" width="13.54296875" style="45" customWidth="1"/>
    <col min="14607" max="14609" width="11.453125" style="45"/>
    <col min="14610" max="14610" width="14.1796875" style="45" customWidth="1"/>
    <col min="14611" max="14847" width="11.453125" style="45"/>
    <col min="14848" max="14848" width="1.54296875" style="45" customWidth="1"/>
    <col min="14849" max="14849" width="13" style="45" customWidth="1"/>
    <col min="14850" max="14850" width="10.1796875" style="45" customWidth="1"/>
    <col min="14851" max="14851" width="9.1796875" style="45" customWidth="1"/>
    <col min="14852" max="14852" width="8.453125" style="45" customWidth="1"/>
    <col min="14853" max="14858" width="12.7265625" style="45" customWidth="1"/>
    <col min="14859" max="14859" width="1.7265625" style="45" customWidth="1"/>
    <col min="14860" max="14860" width="11.453125" style="45"/>
    <col min="14861" max="14861" width="13.54296875" style="45" bestFit="1" customWidth="1"/>
    <col min="14862" max="14862" width="13.54296875" style="45" customWidth="1"/>
    <col min="14863" max="14865" width="11.453125" style="45"/>
    <col min="14866" max="14866" width="14.1796875" style="45" customWidth="1"/>
    <col min="14867" max="15103" width="11.453125" style="45"/>
    <col min="15104" max="15104" width="1.54296875" style="45" customWidth="1"/>
    <col min="15105" max="15105" width="13" style="45" customWidth="1"/>
    <col min="15106" max="15106" width="10.1796875" style="45" customWidth="1"/>
    <col min="15107" max="15107" width="9.1796875" style="45" customWidth="1"/>
    <col min="15108" max="15108" width="8.453125" style="45" customWidth="1"/>
    <col min="15109" max="15114" width="12.7265625" style="45" customWidth="1"/>
    <col min="15115" max="15115" width="1.7265625" style="45" customWidth="1"/>
    <col min="15116" max="15116" width="11.453125" style="45"/>
    <col min="15117" max="15117" width="13.54296875" style="45" bestFit="1" customWidth="1"/>
    <col min="15118" max="15118" width="13.54296875" style="45" customWidth="1"/>
    <col min="15119" max="15121" width="11.453125" style="45"/>
    <col min="15122" max="15122" width="14.1796875" style="45" customWidth="1"/>
    <col min="15123" max="15359" width="11.453125" style="45"/>
    <col min="15360" max="15360" width="1.54296875" style="45" customWidth="1"/>
    <col min="15361" max="15361" width="13" style="45" customWidth="1"/>
    <col min="15362" max="15362" width="10.1796875" style="45" customWidth="1"/>
    <col min="15363" max="15363" width="9.1796875" style="45" customWidth="1"/>
    <col min="15364" max="15364" width="8.453125" style="45" customWidth="1"/>
    <col min="15365" max="15370" width="12.7265625" style="45" customWidth="1"/>
    <col min="15371" max="15371" width="1.7265625" style="45" customWidth="1"/>
    <col min="15372" max="15372" width="11.453125" style="45"/>
    <col min="15373" max="15373" width="13.54296875" style="45" bestFit="1" customWidth="1"/>
    <col min="15374" max="15374" width="13.54296875" style="45" customWidth="1"/>
    <col min="15375" max="15377" width="11.453125" style="45"/>
    <col min="15378" max="15378" width="14.1796875" style="45" customWidth="1"/>
    <col min="15379" max="15615" width="11.453125" style="45"/>
    <col min="15616" max="15616" width="1.54296875" style="45" customWidth="1"/>
    <col min="15617" max="15617" width="13" style="45" customWidth="1"/>
    <col min="15618" max="15618" width="10.1796875" style="45" customWidth="1"/>
    <col min="15619" max="15619" width="9.1796875" style="45" customWidth="1"/>
    <col min="15620" max="15620" width="8.453125" style="45" customWidth="1"/>
    <col min="15621" max="15626" width="12.7265625" style="45" customWidth="1"/>
    <col min="15627" max="15627" width="1.7265625" style="45" customWidth="1"/>
    <col min="15628" max="15628" width="11.453125" style="45"/>
    <col min="15629" max="15629" width="13.54296875" style="45" bestFit="1" customWidth="1"/>
    <col min="15630" max="15630" width="13.54296875" style="45" customWidth="1"/>
    <col min="15631" max="15633" width="11.453125" style="45"/>
    <col min="15634" max="15634" width="14.1796875" style="45" customWidth="1"/>
    <col min="15635" max="15871" width="11.453125" style="45"/>
    <col min="15872" max="15872" width="1.54296875" style="45" customWidth="1"/>
    <col min="15873" max="15873" width="13" style="45" customWidth="1"/>
    <col min="15874" max="15874" width="10.1796875" style="45" customWidth="1"/>
    <col min="15875" max="15875" width="9.1796875" style="45" customWidth="1"/>
    <col min="15876" max="15876" width="8.453125" style="45" customWidth="1"/>
    <col min="15877" max="15882" width="12.7265625" style="45" customWidth="1"/>
    <col min="15883" max="15883" width="1.7265625" style="45" customWidth="1"/>
    <col min="15884" max="15884" width="11.453125" style="45"/>
    <col min="15885" max="15885" width="13.54296875" style="45" bestFit="1" customWidth="1"/>
    <col min="15886" max="15886" width="13.54296875" style="45" customWidth="1"/>
    <col min="15887" max="15889" width="11.453125" style="45"/>
    <col min="15890" max="15890" width="14.1796875" style="45" customWidth="1"/>
    <col min="15891" max="16127" width="11.453125" style="45"/>
    <col min="16128" max="16128" width="1.54296875" style="45" customWidth="1"/>
    <col min="16129" max="16129" width="13" style="45" customWidth="1"/>
    <col min="16130" max="16130" width="10.1796875" style="45" customWidth="1"/>
    <col min="16131" max="16131" width="9.1796875" style="45" customWidth="1"/>
    <col min="16132" max="16132" width="8.453125" style="45" customWidth="1"/>
    <col min="16133" max="16138" width="12.7265625" style="45" customWidth="1"/>
    <col min="16139" max="16139" width="1.7265625" style="45" customWidth="1"/>
    <col min="16140" max="16140" width="11.453125" style="45"/>
    <col min="16141" max="16141" width="13.54296875" style="45" bestFit="1" customWidth="1"/>
    <col min="16142" max="16142" width="13.54296875" style="45" customWidth="1"/>
    <col min="16143" max="16145" width="11.453125" style="45"/>
    <col min="16146" max="16146" width="14.1796875" style="45" customWidth="1"/>
    <col min="16147" max="16384" width="11.453125" style="45"/>
  </cols>
  <sheetData>
    <row r="1" spans="2:255" s="43" customFormat="1" ht="9" customHeight="1" x14ac:dyDescent="0.25">
      <c r="I1" s="44"/>
      <c r="J1" s="44"/>
      <c r="K1" s="44"/>
      <c r="L1" s="44"/>
    </row>
    <row r="2" spans="2:255" ht="48.75" customHeight="1" x14ac:dyDescent="0.25">
      <c r="B2" s="1876"/>
      <c r="C2" s="1876"/>
      <c r="D2" s="1914" t="s">
        <v>122</v>
      </c>
      <c r="E2" s="1914"/>
      <c r="F2" s="1914"/>
      <c r="G2" s="1914"/>
      <c r="H2" s="1914"/>
      <c r="I2" s="1914"/>
      <c r="J2" s="1914"/>
      <c r="K2" s="46"/>
      <c r="L2" s="47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</row>
    <row r="3" spans="2:255" ht="15" customHeight="1" x14ac:dyDescent="0.25">
      <c r="B3" s="1876"/>
      <c r="C3" s="1876"/>
      <c r="D3" s="1619" t="s">
        <v>57</v>
      </c>
      <c r="E3" s="1619"/>
      <c r="F3" s="1619"/>
      <c r="G3" s="1619" t="s">
        <v>1</v>
      </c>
      <c r="H3" s="1619"/>
      <c r="I3" s="1619"/>
      <c r="J3" s="1619"/>
      <c r="K3" s="48"/>
      <c r="L3" s="48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</row>
    <row r="4" spans="2:255" ht="12.75" customHeight="1" x14ac:dyDescent="0.25">
      <c r="B4" s="1876"/>
      <c r="C4" s="1876"/>
      <c r="D4" s="1619" t="s">
        <v>2</v>
      </c>
      <c r="E4" s="1619"/>
      <c r="F4" s="1619"/>
      <c r="G4" s="1619"/>
      <c r="H4" s="1619"/>
      <c r="I4" s="1619"/>
      <c r="J4" s="1619"/>
      <c r="K4" s="48"/>
      <c r="L4" s="49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</row>
    <row r="5" spans="2:255" s="50" customFormat="1" ht="12.5" x14ac:dyDescent="0.25">
      <c r="B5" s="1674"/>
      <c r="C5" s="1674"/>
      <c r="D5" s="1674"/>
      <c r="E5" s="1674"/>
      <c r="F5" s="1674"/>
      <c r="G5" s="1674"/>
      <c r="H5" s="1674"/>
      <c r="I5" s="1674"/>
      <c r="J5" s="1674"/>
      <c r="K5" s="51"/>
      <c r="L5" s="52"/>
      <c r="N5" s="52"/>
    </row>
    <row r="6" spans="2:255" ht="25.5" customHeight="1" x14ac:dyDescent="0.25">
      <c r="B6" s="1908" t="s">
        <v>58</v>
      </c>
      <c r="C6" s="1908"/>
      <c r="D6" s="1909"/>
      <c r="E6" s="1910"/>
      <c r="F6" s="1910"/>
      <c r="G6" s="1910"/>
      <c r="H6" s="1910"/>
      <c r="I6" s="1910"/>
      <c r="J6" s="1911"/>
    </row>
    <row r="7" spans="2:255" ht="15" customHeight="1" x14ac:dyDescent="0.25">
      <c r="B7" s="1908" t="s">
        <v>59</v>
      </c>
      <c r="C7" s="1908"/>
      <c r="D7" s="1912"/>
      <c r="E7" s="1913"/>
      <c r="F7" s="1908" t="s">
        <v>60</v>
      </c>
      <c r="G7" s="1908"/>
      <c r="H7" s="1876"/>
      <c r="I7" s="1876"/>
      <c r="J7" s="1876"/>
    </row>
    <row r="8" spans="2:255" ht="23.25" customHeight="1" x14ac:dyDescent="0.25">
      <c r="B8" s="1908" t="s">
        <v>61</v>
      </c>
      <c r="C8" s="1908"/>
      <c r="D8" s="1912"/>
      <c r="E8" s="1913"/>
      <c r="F8" s="1908" t="s">
        <v>62</v>
      </c>
      <c r="G8" s="1908"/>
      <c r="H8" s="1876"/>
      <c r="I8" s="1876"/>
      <c r="J8" s="1876"/>
    </row>
    <row r="9" spans="2:255" ht="20.25" customHeight="1" thickBot="1" x14ac:dyDescent="0.3">
      <c r="B9" s="1908" t="s">
        <v>63</v>
      </c>
      <c r="C9" s="1908"/>
      <c r="D9" s="1912"/>
      <c r="E9" s="1913"/>
      <c r="F9" s="1908" t="s">
        <v>64</v>
      </c>
      <c r="G9" s="1908"/>
      <c r="H9" s="1876"/>
      <c r="I9" s="1876"/>
      <c r="J9" s="1876"/>
    </row>
    <row r="10" spans="2:255" ht="12" customHeight="1" thickTop="1" x14ac:dyDescent="0.4">
      <c r="AE10" s="53"/>
      <c r="AF10" s="54"/>
      <c r="AI10" s="55"/>
      <c r="AJ10" s="56"/>
      <c r="AK10" s="1915" t="s">
        <v>65</v>
      </c>
      <c r="AL10" s="1916"/>
      <c r="AM10" s="1916"/>
      <c r="AN10" s="1916"/>
      <c r="AO10" s="1917"/>
    </row>
    <row r="11" spans="2:255" ht="15.75" customHeight="1" x14ac:dyDescent="0.4">
      <c r="B11" s="1922" t="s">
        <v>66</v>
      </c>
      <c r="C11" s="1923"/>
      <c r="D11" s="1923"/>
      <c r="E11" s="1918">
        <v>1</v>
      </c>
      <c r="F11" s="1919"/>
      <c r="G11" s="1918">
        <v>2</v>
      </c>
      <c r="H11" s="1919"/>
      <c r="I11" s="1918">
        <v>3</v>
      </c>
      <c r="J11" s="1919"/>
      <c r="K11" s="57"/>
      <c r="AE11" s="58"/>
      <c r="AF11" s="59"/>
      <c r="AI11" s="60"/>
      <c r="AJ11" s="61"/>
      <c r="AK11" s="62"/>
      <c r="AL11" s="63"/>
      <c r="AM11" s="63"/>
      <c r="AN11" s="63"/>
      <c r="AO11" s="64"/>
    </row>
    <row r="12" spans="2:255" ht="15.75" customHeight="1" x14ac:dyDescent="0.4">
      <c r="B12" s="134" t="s">
        <v>67</v>
      </c>
      <c r="C12" s="135"/>
      <c r="D12" s="135"/>
      <c r="E12" s="1920"/>
      <c r="F12" s="1921"/>
      <c r="G12" s="1920"/>
      <c r="H12" s="1921"/>
      <c r="I12" s="1920"/>
      <c r="J12" s="1921"/>
      <c r="K12" s="65"/>
      <c r="O12" s="1855"/>
      <c r="P12" s="1855"/>
      <c r="Q12" s="1855"/>
      <c r="R12" s="1855"/>
      <c r="S12" s="1855"/>
      <c r="T12" s="1855"/>
      <c r="U12" s="1855"/>
      <c r="V12" s="1855"/>
      <c r="W12" s="1855"/>
      <c r="AE12" s="58"/>
      <c r="AF12" s="59"/>
      <c r="AI12" s="60"/>
      <c r="AJ12" s="61"/>
      <c r="AK12" s="1928" t="s">
        <v>68</v>
      </c>
      <c r="AL12" s="1929"/>
      <c r="AM12" s="1929"/>
      <c r="AN12" s="1929"/>
      <c r="AO12" s="1930"/>
    </row>
    <row r="13" spans="2:255" ht="18.75" customHeight="1" thickBot="1" x14ac:dyDescent="0.35">
      <c r="B13" s="134" t="s">
        <v>69</v>
      </c>
      <c r="C13" s="135"/>
      <c r="D13" s="135"/>
      <c r="E13" s="1931"/>
      <c r="F13" s="1932"/>
      <c r="G13" s="1926"/>
      <c r="H13" s="1927"/>
      <c r="I13" s="1926"/>
      <c r="J13" s="1927"/>
      <c r="K13" s="66"/>
      <c r="O13" s="1855"/>
      <c r="P13" s="1855"/>
      <c r="Q13" s="1855"/>
      <c r="R13" s="1855"/>
      <c r="S13" s="1855"/>
      <c r="T13" s="1855"/>
      <c r="U13" s="1855"/>
      <c r="V13" s="1855"/>
      <c r="W13" s="1855"/>
      <c r="AE13" s="58"/>
      <c r="AF13" s="59"/>
      <c r="AI13" s="67"/>
      <c r="AJ13" s="68"/>
      <c r="AK13" s="1933" t="s">
        <v>70</v>
      </c>
      <c r="AL13" s="1934"/>
      <c r="AM13" s="1934"/>
      <c r="AN13" s="1934"/>
      <c r="AO13" s="1935"/>
    </row>
    <row r="14" spans="2:255" ht="14.15" customHeight="1" thickTop="1" x14ac:dyDescent="0.3">
      <c r="B14" s="134" t="s">
        <v>71</v>
      </c>
      <c r="C14" s="135"/>
      <c r="D14" s="135"/>
      <c r="E14" s="1924"/>
      <c r="F14" s="1925"/>
      <c r="G14" s="1924"/>
      <c r="H14" s="1925"/>
      <c r="I14" s="1924"/>
      <c r="J14" s="1925"/>
      <c r="AE14" s="58"/>
      <c r="AF14" s="59"/>
      <c r="AG14" s="59"/>
      <c r="AH14" s="59"/>
      <c r="AI14" s="59"/>
      <c r="AJ14" s="59"/>
      <c r="AK14" s="59"/>
      <c r="AL14" s="59"/>
      <c r="AM14" s="59"/>
      <c r="AN14" s="59"/>
      <c r="AO14" s="69"/>
    </row>
    <row r="15" spans="2:255" ht="14.15" customHeight="1" x14ac:dyDescent="0.25">
      <c r="B15" s="134" t="s">
        <v>72</v>
      </c>
      <c r="C15" s="135"/>
      <c r="D15" s="135"/>
      <c r="E15" s="1926"/>
      <c r="F15" s="1927"/>
      <c r="G15" s="1926"/>
      <c r="H15" s="1927"/>
      <c r="I15" s="1926"/>
      <c r="J15" s="1927"/>
      <c r="K15" s="70"/>
      <c r="O15" s="71"/>
      <c r="P15" s="71"/>
      <c r="Q15" s="71"/>
    </row>
    <row r="16" spans="2:255" ht="14.15" customHeight="1" x14ac:dyDescent="0.25">
      <c r="B16" s="134" t="s">
        <v>73</v>
      </c>
      <c r="C16" s="135"/>
      <c r="D16" s="135"/>
      <c r="E16" s="1944"/>
      <c r="F16" s="1945"/>
      <c r="G16" s="1944"/>
      <c r="H16" s="1945"/>
      <c r="I16" s="1944"/>
      <c r="J16" s="1945"/>
      <c r="K16" s="72"/>
      <c r="O16" s="71"/>
      <c r="P16" s="73"/>
      <c r="Q16" s="74"/>
    </row>
    <row r="17" spans="2:255" ht="14.15" customHeight="1" x14ac:dyDescent="0.25">
      <c r="B17" s="134" t="s">
        <v>74</v>
      </c>
      <c r="C17" s="135"/>
      <c r="D17" s="135"/>
      <c r="E17" s="1946"/>
      <c r="F17" s="1947"/>
      <c r="G17" s="1946"/>
      <c r="H17" s="1947"/>
      <c r="I17" s="1946"/>
      <c r="J17" s="1947"/>
      <c r="K17" s="72"/>
      <c r="O17" s="71"/>
      <c r="P17" s="73"/>
      <c r="Q17" s="74"/>
    </row>
    <row r="18" spans="2:255" ht="12.5" x14ac:dyDescent="0.25">
      <c r="B18" s="134" t="s">
        <v>75</v>
      </c>
      <c r="C18" s="135"/>
      <c r="D18" s="135"/>
      <c r="E18" s="1936"/>
      <c r="F18" s="1937"/>
      <c r="G18" s="1936"/>
      <c r="H18" s="1937"/>
      <c r="I18" s="1936"/>
      <c r="J18" s="1937"/>
      <c r="K18" s="75"/>
      <c r="O18" s="71"/>
      <c r="P18" s="73"/>
      <c r="Q18" s="74"/>
    </row>
    <row r="19" spans="2:255" ht="14.15" customHeight="1" x14ac:dyDescent="0.25">
      <c r="B19" s="134" t="s">
        <v>76</v>
      </c>
      <c r="C19" s="135"/>
      <c r="D19" s="135"/>
      <c r="E19" s="1936"/>
      <c r="F19" s="1937"/>
      <c r="G19" s="1942"/>
      <c r="H19" s="1943"/>
      <c r="I19" s="1942"/>
      <c r="J19" s="1943"/>
      <c r="K19" s="75"/>
      <c r="O19" s="71"/>
      <c r="P19" s="71"/>
      <c r="Q19" s="71"/>
    </row>
    <row r="20" spans="2:255" ht="14.15" customHeight="1" x14ac:dyDescent="0.25">
      <c r="B20" s="134" t="s">
        <v>77</v>
      </c>
      <c r="C20" s="135"/>
      <c r="D20" s="135"/>
      <c r="E20" s="1938"/>
      <c r="F20" s="1939"/>
      <c r="G20" s="1938"/>
      <c r="H20" s="1939"/>
      <c r="I20" s="1938"/>
      <c r="J20" s="1939"/>
      <c r="K20" s="76"/>
      <c r="O20" s="71"/>
      <c r="P20" s="71"/>
      <c r="Q20" s="71"/>
      <c r="R20" s="71"/>
    </row>
    <row r="21" spans="2:255" ht="14.15" customHeight="1" x14ac:dyDescent="0.25">
      <c r="B21" s="134" t="s">
        <v>78</v>
      </c>
      <c r="C21" s="135"/>
      <c r="D21" s="135"/>
      <c r="E21" s="1940"/>
      <c r="F21" s="1941"/>
      <c r="G21" s="1940"/>
      <c r="H21" s="1941"/>
      <c r="I21" s="1940"/>
      <c r="J21" s="1941"/>
      <c r="K21" s="76"/>
      <c r="O21" s="77"/>
      <c r="P21" s="71"/>
      <c r="Q21" s="71"/>
      <c r="R21" s="71"/>
    </row>
    <row r="22" spans="2:255" ht="14.15" customHeight="1" x14ac:dyDescent="0.25">
      <c r="B22" s="134" t="s">
        <v>79</v>
      </c>
      <c r="C22" s="135"/>
      <c r="D22" s="135"/>
      <c r="E22" s="1940"/>
      <c r="F22" s="1941"/>
      <c r="G22" s="1940"/>
      <c r="H22" s="1941"/>
      <c r="I22" s="1940"/>
      <c r="J22" s="1941"/>
      <c r="K22" s="78"/>
      <c r="O22" s="71"/>
      <c r="P22" s="71"/>
      <c r="Q22" s="71"/>
      <c r="R22" s="71"/>
      <c r="T22" s="71"/>
      <c r="U22" s="71"/>
      <c r="V22" s="71"/>
      <c r="W22" s="71"/>
    </row>
    <row r="23" spans="2:255" ht="14.15" customHeight="1" x14ac:dyDescent="0.25">
      <c r="B23" s="134" t="s">
        <v>80</v>
      </c>
      <c r="C23" s="135"/>
      <c r="D23" s="135"/>
      <c r="E23" s="1951"/>
      <c r="F23" s="1952"/>
      <c r="G23" s="1951"/>
      <c r="H23" s="1952"/>
      <c r="I23" s="1951"/>
      <c r="J23" s="1952"/>
      <c r="K23" s="79"/>
      <c r="O23" s="71"/>
      <c r="P23" s="71"/>
      <c r="Q23" s="77"/>
      <c r="R23" s="71"/>
      <c r="T23" s="71"/>
      <c r="U23" s="71"/>
      <c r="V23" s="71"/>
      <c r="W23" s="71"/>
    </row>
    <row r="24" spans="2:255" ht="14.15" customHeight="1" x14ac:dyDescent="0.25">
      <c r="B24" s="134" t="s">
        <v>81</v>
      </c>
      <c r="C24" s="135"/>
      <c r="D24" s="135"/>
      <c r="E24" s="1953"/>
      <c r="F24" s="1954"/>
      <c r="G24" s="1953"/>
      <c r="H24" s="1954"/>
      <c r="I24" s="1953"/>
      <c r="J24" s="1954"/>
      <c r="K24" s="78"/>
      <c r="O24" s="71"/>
      <c r="P24" s="71"/>
      <c r="Q24" s="71"/>
      <c r="R24" s="71"/>
      <c r="T24" s="71"/>
      <c r="U24" s="71"/>
      <c r="V24" s="71"/>
      <c r="W24" s="71"/>
    </row>
    <row r="25" spans="2:255" ht="14.15" customHeight="1" x14ac:dyDescent="0.25">
      <c r="B25" s="134" t="s">
        <v>82</v>
      </c>
      <c r="C25" s="135"/>
      <c r="D25" s="135"/>
      <c r="E25" s="1949"/>
      <c r="F25" s="1950"/>
      <c r="G25" s="1949"/>
      <c r="H25" s="1950"/>
      <c r="I25" s="1949"/>
      <c r="J25" s="1950"/>
      <c r="K25" s="80"/>
      <c r="O25" s="71"/>
      <c r="P25" s="71"/>
      <c r="Q25" s="71"/>
      <c r="R25" s="71"/>
      <c r="T25" s="71"/>
      <c r="U25" s="71"/>
      <c r="V25" s="71"/>
      <c r="W25" s="71"/>
    </row>
    <row r="26" spans="2:255" ht="14.15" customHeight="1" x14ac:dyDescent="0.25">
      <c r="B26" s="81"/>
      <c r="C26" s="82"/>
      <c r="D26" s="82"/>
      <c r="E26" s="83"/>
      <c r="F26" s="83"/>
      <c r="G26" s="83"/>
      <c r="H26" s="83"/>
      <c r="I26" s="83"/>
      <c r="J26" s="84"/>
      <c r="K26" s="85"/>
      <c r="L26" s="86"/>
      <c r="T26" s="71"/>
      <c r="U26" s="71"/>
      <c r="V26" s="71"/>
      <c r="W26" s="71"/>
    </row>
    <row r="27" spans="2:255" ht="14.15" customHeight="1" x14ac:dyDescent="0.3">
      <c r="B27" s="137" t="s">
        <v>83</v>
      </c>
      <c r="C27" s="136"/>
      <c r="D27" s="1922" t="s">
        <v>84</v>
      </c>
      <c r="E27" s="1948"/>
      <c r="G27" s="1922" t="s">
        <v>86</v>
      </c>
      <c r="H27" s="1923"/>
      <c r="I27" s="1948"/>
      <c r="J27" s="88"/>
      <c r="K27" s="85"/>
      <c r="T27" s="71"/>
      <c r="U27" s="71"/>
      <c r="V27" s="71"/>
      <c r="W27" s="71"/>
    </row>
    <row r="28" spans="2:255" ht="26.25" customHeight="1" x14ac:dyDescent="0.25">
      <c r="B28" s="87"/>
      <c r="D28" s="93"/>
      <c r="E28" s="94" t="s">
        <v>85</v>
      </c>
      <c r="G28" s="93"/>
      <c r="H28" s="95"/>
      <c r="I28" s="94" t="s">
        <v>87</v>
      </c>
      <c r="J28" s="88"/>
      <c r="K28" s="89"/>
      <c r="L28" s="90"/>
      <c r="M28" s="71"/>
      <c r="N28" s="71"/>
    </row>
    <row r="29" spans="2:255" ht="14.15" customHeight="1" x14ac:dyDescent="0.25">
      <c r="B29" s="138"/>
      <c r="C29" s="139"/>
      <c r="D29" s="139"/>
      <c r="E29" s="139"/>
      <c r="F29" s="139"/>
      <c r="G29" s="139"/>
      <c r="H29" s="139"/>
      <c r="I29" s="139"/>
      <c r="J29" s="140"/>
      <c r="K29" s="91"/>
      <c r="L29" s="92"/>
      <c r="M29" s="73"/>
      <c r="N29" s="73"/>
    </row>
    <row r="30" spans="2:255" ht="6.75" customHeight="1" x14ac:dyDescent="0.25">
      <c r="B30" s="1855"/>
      <c r="C30" s="1955"/>
      <c r="D30" s="1955"/>
      <c r="E30" s="1955"/>
      <c r="F30" s="1955"/>
      <c r="G30" s="1955"/>
      <c r="H30" s="1955"/>
      <c r="I30" s="71"/>
      <c r="J30" s="71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</row>
    <row r="31" spans="2:255" s="113" customFormat="1" ht="17.25" customHeight="1" x14ac:dyDescent="0.35">
      <c r="C31" s="1961" t="s">
        <v>97</v>
      </c>
      <c r="D31" s="1961"/>
      <c r="E31" s="1961"/>
      <c r="F31" s="1961"/>
      <c r="G31" s="1961"/>
      <c r="H31" s="1961"/>
      <c r="I31" s="1961"/>
      <c r="J31" s="1961"/>
    </row>
    <row r="32" spans="2:255" s="113" customFormat="1" ht="18" customHeight="1" x14ac:dyDescent="0.35">
      <c r="C32" s="1962" t="s">
        <v>98</v>
      </c>
      <c r="D32" s="1962"/>
      <c r="E32" s="1963"/>
      <c r="F32" s="1963"/>
      <c r="G32" s="1963"/>
      <c r="H32" s="1963"/>
      <c r="I32" s="1963"/>
      <c r="J32" s="1963"/>
    </row>
    <row r="33" spans="3:10" s="113" customFormat="1" ht="18" customHeight="1" x14ac:dyDescent="0.35">
      <c r="C33" s="116" t="s">
        <v>99</v>
      </c>
      <c r="D33" s="116" t="s">
        <v>100</v>
      </c>
      <c r="E33" s="1959"/>
      <c r="F33" s="1959"/>
      <c r="G33" s="1960"/>
      <c r="H33" s="1960"/>
      <c r="I33" s="1959"/>
      <c r="J33" s="1959"/>
    </row>
    <row r="34" spans="3:10" s="113" customFormat="1" ht="18" customHeight="1" x14ac:dyDescent="0.35">
      <c r="C34" s="116" t="s">
        <v>101</v>
      </c>
      <c r="D34" s="116" t="s">
        <v>100</v>
      </c>
      <c r="E34" s="1959"/>
      <c r="F34" s="1959"/>
      <c r="G34" s="1959"/>
      <c r="H34" s="1959"/>
      <c r="I34" s="1959"/>
      <c r="J34" s="1959"/>
    </row>
    <row r="35" spans="3:10" s="113" customFormat="1" ht="18" customHeight="1" x14ac:dyDescent="0.35">
      <c r="C35" s="116" t="s">
        <v>102</v>
      </c>
      <c r="D35" s="116" t="s">
        <v>100</v>
      </c>
      <c r="E35" s="1963"/>
      <c r="F35" s="1963"/>
      <c r="G35" s="1963"/>
      <c r="H35" s="1963"/>
      <c r="I35" s="1963"/>
      <c r="J35" s="1963"/>
    </row>
    <row r="36" spans="3:10" s="113" customFormat="1" ht="18" customHeight="1" x14ac:dyDescent="0.35">
      <c r="C36" s="1962" t="s">
        <v>103</v>
      </c>
      <c r="D36" s="1962"/>
      <c r="E36" s="1968"/>
      <c r="F36" s="1968"/>
      <c r="G36" s="1968"/>
      <c r="H36" s="1968"/>
      <c r="I36" s="1968"/>
      <c r="J36" s="1968"/>
    </row>
    <row r="37" spans="3:10" s="113" customFormat="1" ht="18" customHeight="1" x14ac:dyDescent="0.35">
      <c r="C37" s="1964"/>
      <c r="D37" s="1964"/>
      <c r="E37" s="1965" t="s">
        <v>104</v>
      </c>
      <c r="F37" s="1965"/>
      <c r="G37" s="1965"/>
      <c r="H37" s="1965"/>
      <c r="I37" s="1965"/>
      <c r="J37" s="1965"/>
    </row>
    <row r="38" spans="3:10" s="113" customFormat="1" ht="18" customHeight="1" x14ac:dyDescent="0.35">
      <c r="C38" s="1966" t="s">
        <v>105</v>
      </c>
      <c r="D38" s="1966"/>
      <c r="E38" s="1967">
        <v>1</v>
      </c>
      <c r="F38" s="1967"/>
      <c r="G38" s="1967">
        <v>2</v>
      </c>
      <c r="H38" s="1967"/>
      <c r="I38" s="1967">
        <v>3</v>
      </c>
      <c r="J38" s="1967"/>
    </row>
    <row r="39" spans="3:10" s="113" customFormat="1" ht="18" customHeight="1" x14ac:dyDescent="0.35">
      <c r="C39" s="1966" t="s">
        <v>106</v>
      </c>
      <c r="D39" s="1966"/>
      <c r="E39" s="1959"/>
      <c r="F39" s="1959"/>
      <c r="G39" s="1959"/>
      <c r="H39" s="1959"/>
      <c r="I39" s="1959"/>
      <c r="J39" s="1959"/>
    </row>
    <row r="40" spans="3:10" s="113" customFormat="1" ht="18" customHeight="1" x14ac:dyDescent="0.35">
      <c r="C40" s="1966" t="s">
        <v>107</v>
      </c>
      <c r="D40" s="1966"/>
      <c r="E40" s="1959"/>
      <c r="F40" s="1959"/>
      <c r="G40" s="1960"/>
      <c r="H40" s="1960"/>
      <c r="I40" s="1959"/>
      <c r="J40" s="1959"/>
    </row>
    <row r="41" spans="3:10" s="113" customFormat="1" ht="18" customHeight="1" x14ac:dyDescent="0.35">
      <c r="C41" s="1966" t="s">
        <v>108</v>
      </c>
      <c r="D41" s="1966"/>
      <c r="E41" s="1959"/>
      <c r="F41" s="1959"/>
      <c r="G41" s="1959"/>
      <c r="H41" s="1959"/>
      <c r="I41" s="1960"/>
      <c r="J41" s="1960"/>
    </row>
    <row r="42" spans="3:10" s="113" customFormat="1" ht="18" customHeight="1" x14ac:dyDescent="0.35">
      <c r="C42" s="1966" t="s">
        <v>109</v>
      </c>
      <c r="D42" s="1966"/>
      <c r="E42" s="1968"/>
      <c r="F42" s="1968"/>
      <c r="G42" s="1968"/>
      <c r="H42" s="1968"/>
      <c r="I42" s="1968"/>
      <c r="J42" s="1968"/>
    </row>
    <row r="43" spans="3:10" s="113" customFormat="1" ht="18" customHeight="1" x14ac:dyDescent="0.35">
      <c r="C43" s="1966" t="s">
        <v>110</v>
      </c>
      <c r="D43" s="1966"/>
      <c r="E43" s="1968"/>
      <c r="F43" s="1968"/>
      <c r="G43" s="1968"/>
      <c r="H43" s="1968"/>
      <c r="I43" s="1968"/>
      <c r="J43" s="1968"/>
    </row>
    <row r="44" spans="3:10" s="113" customFormat="1" ht="18" customHeight="1" x14ac:dyDescent="0.35">
      <c r="C44" s="1966" t="s">
        <v>111</v>
      </c>
      <c r="D44" s="1966"/>
      <c r="E44" s="1968"/>
      <c r="F44" s="1968"/>
      <c r="G44" s="1968"/>
      <c r="H44" s="1968"/>
      <c r="I44" s="1968"/>
      <c r="J44" s="1968"/>
    </row>
    <row r="45" spans="3:10" s="113" customFormat="1" ht="18" customHeight="1" x14ac:dyDescent="0.35">
      <c r="C45" s="1970"/>
      <c r="D45" s="1970"/>
      <c r="E45" s="1961" t="s">
        <v>112</v>
      </c>
      <c r="F45" s="1961"/>
      <c r="G45" s="1961"/>
      <c r="H45" s="1961"/>
      <c r="I45" s="1961"/>
      <c r="J45" s="1961"/>
    </row>
    <row r="46" spans="3:10" s="113" customFormat="1" ht="18" customHeight="1" x14ac:dyDescent="0.35">
      <c r="C46" s="1971" t="s">
        <v>113</v>
      </c>
      <c r="D46" s="1971" t="s">
        <v>114</v>
      </c>
      <c r="E46" s="1972" t="s">
        <v>115</v>
      </c>
      <c r="F46" s="1972"/>
      <c r="G46" s="1972"/>
      <c r="H46" s="1972"/>
      <c r="I46" s="1972"/>
      <c r="J46" s="1972"/>
    </row>
    <row r="47" spans="3:10" s="113" customFormat="1" ht="18" customHeight="1" x14ac:dyDescent="0.35">
      <c r="C47" s="1971"/>
      <c r="D47" s="1971"/>
      <c r="E47" s="117" t="s">
        <v>116</v>
      </c>
      <c r="F47" s="117" t="s">
        <v>117</v>
      </c>
      <c r="G47" s="117" t="s">
        <v>116</v>
      </c>
      <c r="H47" s="117" t="s">
        <v>117</v>
      </c>
      <c r="I47" s="117" t="s">
        <v>116</v>
      </c>
      <c r="J47" s="117" t="s">
        <v>117</v>
      </c>
    </row>
    <row r="48" spans="3:10" s="113" customFormat="1" ht="18" customHeight="1" x14ac:dyDescent="0.35">
      <c r="C48" s="114">
        <v>0</v>
      </c>
      <c r="D48" s="114">
        <v>0</v>
      </c>
      <c r="E48" s="118"/>
      <c r="F48" s="118"/>
      <c r="G48" s="118"/>
      <c r="H48" s="118"/>
      <c r="I48" s="118"/>
      <c r="J48" s="118"/>
    </row>
    <row r="49" spans="2:19" s="113" customFormat="1" ht="18" customHeight="1" x14ac:dyDescent="0.35">
      <c r="C49" s="119">
        <v>0.5</v>
      </c>
      <c r="D49" s="114">
        <v>25</v>
      </c>
      <c r="E49" s="114"/>
      <c r="F49" s="115"/>
      <c r="G49" s="115"/>
      <c r="H49" s="115"/>
      <c r="I49" s="115"/>
      <c r="J49" s="115"/>
    </row>
    <row r="50" spans="2:19" s="113" customFormat="1" ht="18" customHeight="1" x14ac:dyDescent="0.35">
      <c r="C50" s="114">
        <v>1</v>
      </c>
      <c r="D50" s="114">
        <v>50</v>
      </c>
      <c r="E50" s="114"/>
      <c r="F50" s="115"/>
      <c r="G50" s="115"/>
      <c r="H50" s="115"/>
      <c r="I50" s="115"/>
      <c r="J50" s="115"/>
    </row>
    <row r="51" spans="2:19" s="113" customFormat="1" ht="18" customHeight="1" x14ac:dyDescent="0.35">
      <c r="C51" s="119">
        <v>1.5</v>
      </c>
      <c r="D51" s="114">
        <v>75</v>
      </c>
      <c r="E51" s="114"/>
      <c r="F51" s="115"/>
      <c r="G51" s="114"/>
      <c r="H51" s="115"/>
      <c r="I51" s="114"/>
      <c r="J51" s="115"/>
    </row>
    <row r="52" spans="2:19" s="113" customFormat="1" ht="18" customHeight="1" x14ac:dyDescent="0.35">
      <c r="C52" s="120">
        <v>2</v>
      </c>
      <c r="D52" s="114">
        <v>100</v>
      </c>
      <c r="E52" s="120"/>
      <c r="F52" s="115"/>
      <c r="G52" s="120"/>
      <c r="H52" s="115"/>
      <c r="I52" s="114"/>
      <c r="J52" s="115"/>
    </row>
    <row r="53" spans="2:19" s="113" customFormat="1" ht="18" customHeight="1" x14ac:dyDescent="0.35">
      <c r="C53" s="121">
        <v>2.5</v>
      </c>
      <c r="D53" s="114">
        <v>125</v>
      </c>
      <c r="E53" s="122"/>
      <c r="F53" s="115"/>
      <c r="G53" s="122"/>
      <c r="H53" s="115"/>
      <c r="I53" s="120"/>
      <c r="J53" s="115"/>
    </row>
    <row r="54" spans="2:19" s="113" customFormat="1" ht="18" customHeight="1" x14ac:dyDescent="0.35">
      <c r="C54" s="120">
        <v>3</v>
      </c>
      <c r="D54" s="114">
        <v>150</v>
      </c>
      <c r="E54" s="120"/>
      <c r="F54" s="115"/>
      <c r="G54" s="120"/>
      <c r="H54" s="115"/>
      <c r="I54" s="120"/>
      <c r="J54" s="115"/>
    </row>
    <row r="55" spans="2:19" s="113" customFormat="1" ht="18" customHeight="1" x14ac:dyDescent="0.35">
      <c r="C55" s="120">
        <v>4</v>
      </c>
      <c r="D55" s="114">
        <v>200</v>
      </c>
      <c r="E55" s="120"/>
      <c r="F55" s="115"/>
      <c r="G55" s="120"/>
      <c r="H55" s="115"/>
      <c r="I55" s="120"/>
      <c r="J55" s="115"/>
    </row>
    <row r="56" spans="2:19" s="113" customFormat="1" ht="18" customHeight="1" x14ac:dyDescent="0.35">
      <c r="C56" s="114">
        <v>6</v>
      </c>
      <c r="D56" s="114">
        <v>300</v>
      </c>
      <c r="E56" s="114"/>
      <c r="F56" s="115"/>
      <c r="G56" s="114"/>
      <c r="H56" s="115"/>
      <c r="I56" s="120"/>
      <c r="J56" s="115"/>
    </row>
    <row r="57" spans="2:19" s="113" customFormat="1" ht="18" customHeight="1" x14ac:dyDescent="0.35">
      <c r="C57" s="114"/>
      <c r="D57" s="114"/>
      <c r="E57" s="1973" t="s">
        <v>118</v>
      </c>
      <c r="F57" s="1973"/>
      <c r="G57" s="1973"/>
      <c r="H57" s="1973"/>
      <c r="I57" s="1973"/>
      <c r="J57" s="1973"/>
    </row>
    <row r="58" spans="2:19" s="124" customFormat="1" ht="18" customHeight="1" x14ac:dyDescent="0.35">
      <c r="C58" s="1969" t="s">
        <v>119</v>
      </c>
      <c r="D58" s="1969"/>
      <c r="E58" s="123">
        <v>0</v>
      </c>
      <c r="F58" s="123">
        <v>1</v>
      </c>
      <c r="G58" s="123">
        <v>2</v>
      </c>
      <c r="H58" s="123">
        <v>3</v>
      </c>
      <c r="I58" s="123">
        <v>4</v>
      </c>
      <c r="J58" s="123">
        <v>5</v>
      </c>
      <c r="K58" s="132"/>
    </row>
    <row r="59" spans="2:19" s="124" customFormat="1" ht="18" customHeight="1" x14ac:dyDescent="0.35">
      <c r="C59" s="125" t="s">
        <v>120</v>
      </c>
      <c r="D59" s="126"/>
      <c r="E59" s="127"/>
      <c r="F59" s="127"/>
      <c r="G59" s="127"/>
      <c r="H59" s="127"/>
      <c r="I59" s="127"/>
      <c r="J59" s="127"/>
      <c r="K59" s="133"/>
    </row>
    <row r="60" spans="2:19" s="124" customFormat="1" ht="18" customHeight="1" x14ac:dyDescent="0.35">
      <c r="C60" s="125" t="s">
        <v>121</v>
      </c>
      <c r="D60" s="128"/>
      <c r="E60" s="129"/>
      <c r="F60" s="129"/>
      <c r="G60" s="129"/>
      <c r="H60" s="129"/>
      <c r="I60" s="127"/>
      <c r="J60" s="127"/>
      <c r="K60" s="90"/>
    </row>
    <row r="61" spans="2:19" s="130" customFormat="1" ht="14" x14ac:dyDescent="0.3">
      <c r="B61" s="45"/>
      <c r="C61" s="45"/>
      <c r="D61" s="45"/>
      <c r="E61" s="45"/>
      <c r="F61" s="45"/>
      <c r="G61" s="45"/>
      <c r="H61" s="45"/>
    </row>
    <row r="62" spans="2:19" ht="14.15" customHeight="1" x14ac:dyDescent="0.25">
      <c r="B62" s="1725" t="s">
        <v>88</v>
      </c>
      <c r="C62" s="1726"/>
      <c r="D62" s="1726"/>
      <c r="E62" s="1726"/>
      <c r="F62" s="1726"/>
      <c r="G62" s="1726"/>
      <c r="H62" s="1726"/>
      <c r="I62" s="1726"/>
      <c r="J62" s="1727"/>
      <c r="K62" s="71"/>
      <c r="M62" s="1855"/>
      <c r="N62" s="1855"/>
      <c r="O62" s="1855"/>
      <c r="P62" s="1855"/>
      <c r="Q62" s="1855"/>
    </row>
    <row r="63" spans="2:19" ht="26.25" customHeight="1" x14ac:dyDescent="0.25">
      <c r="B63" s="1956"/>
      <c r="C63" s="1957"/>
      <c r="D63" s="1957"/>
      <c r="E63" s="1957"/>
      <c r="F63" s="1957"/>
      <c r="G63" s="1957"/>
      <c r="H63" s="1957"/>
      <c r="I63" s="1957"/>
      <c r="J63" s="1958"/>
      <c r="K63" s="71"/>
      <c r="O63" s="71"/>
    </row>
    <row r="64" spans="2:19" ht="14.15" customHeight="1" x14ac:dyDescent="0.3">
      <c r="B64" s="1830"/>
      <c r="C64" s="1830"/>
      <c r="D64" s="1830"/>
      <c r="E64" s="1830"/>
      <c r="F64" s="1830"/>
      <c r="G64" s="1830"/>
      <c r="H64" s="1830"/>
      <c r="I64" s="1830"/>
      <c r="J64" s="1830"/>
      <c r="K64" s="71"/>
      <c r="O64" s="71"/>
      <c r="P64" s="1881"/>
      <c r="Q64" s="1881"/>
      <c r="R64" s="1881"/>
      <c r="S64" s="1881"/>
    </row>
    <row r="65" spans="2:19" ht="14.15" customHeight="1" x14ac:dyDescent="0.25">
      <c r="B65" s="1737" t="s">
        <v>89</v>
      </c>
      <c r="C65" s="1737"/>
      <c r="D65" s="1737"/>
      <c r="E65" s="1738" t="s">
        <v>90</v>
      </c>
      <c r="F65" s="1739"/>
      <c r="G65" s="1740"/>
      <c r="H65" s="1738" t="s">
        <v>91</v>
      </c>
      <c r="I65" s="1739"/>
      <c r="J65" s="1740"/>
      <c r="K65" s="96"/>
      <c r="O65" s="71"/>
      <c r="P65" s="1881"/>
      <c r="Q65" s="1881"/>
      <c r="R65" s="1881"/>
      <c r="S65" s="1881"/>
    </row>
    <row r="66" spans="2:19" ht="36" customHeight="1" x14ac:dyDescent="0.25">
      <c r="B66" s="97" t="s">
        <v>92</v>
      </c>
      <c r="C66" s="1747"/>
      <c r="D66" s="1747"/>
      <c r="E66" s="97" t="s">
        <v>92</v>
      </c>
      <c r="F66" s="1747"/>
      <c r="G66" s="1748"/>
      <c r="H66" s="97" t="s">
        <v>92</v>
      </c>
      <c r="I66" s="1747"/>
      <c r="J66" s="1748"/>
      <c r="K66" s="96"/>
      <c r="O66" s="71"/>
      <c r="P66" s="1881"/>
      <c r="Q66" s="1881"/>
      <c r="R66" s="1881"/>
      <c r="S66" s="1881"/>
    </row>
    <row r="67" spans="2:19" ht="14.15" customHeight="1" x14ac:dyDescent="0.25">
      <c r="B67" s="97" t="s">
        <v>93</v>
      </c>
      <c r="C67" s="1749"/>
      <c r="D67" s="1749"/>
      <c r="E67" s="97" t="s">
        <v>93</v>
      </c>
      <c r="F67" s="1749"/>
      <c r="G67" s="1750"/>
      <c r="H67" s="97" t="s">
        <v>93</v>
      </c>
      <c r="I67" s="1749"/>
      <c r="J67" s="1750"/>
      <c r="K67" s="98"/>
      <c r="M67" s="99"/>
      <c r="N67" s="99"/>
      <c r="O67" s="71"/>
    </row>
    <row r="68" spans="2:19" ht="8.25" customHeight="1" x14ac:dyDescent="0.25">
      <c r="O68" s="73"/>
    </row>
    <row r="69" spans="2:19" ht="14.15" customHeight="1" x14ac:dyDescent="0.25">
      <c r="O69" s="73"/>
    </row>
    <row r="70" spans="2:19" s="100" customFormat="1" ht="15.75" customHeight="1" x14ac:dyDescent="0.25">
      <c r="B70" s="45"/>
      <c r="C70" s="45"/>
      <c r="D70" s="45"/>
      <c r="E70" s="45"/>
      <c r="F70" s="45"/>
      <c r="G70" s="45"/>
      <c r="H70" s="45"/>
      <c r="I70" s="45"/>
      <c r="J70" s="45"/>
    </row>
    <row r="71" spans="2:19" s="101" customFormat="1" ht="91.5" customHeight="1" x14ac:dyDescent="0.3">
      <c r="B71" s="45"/>
      <c r="C71" s="45"/>
      <c r="D71" s="45"/>
      <c r="E71" s="45"/>
      <c r="F71" s="45"/>
      <c r="G71" s="45"/>
      <c r="H71" s="45"/>
      <c r="I71" s="45"/>
      <c r="J71" s="45"/>
    </row>
    <row r="72" spans="2:19" s="101" customFormat="1" ht="8.25" customHeight="1" x14ac:dyDescent="0.3">
      <c r="B72" s="45"/>
      <c r="C72" s="45"/>
      <c r="D72" s="45"/>
      <c r="E72" s="45"/>
      <c r="F72" s="45"/>
      <c r="G72" s="45"/>
      <c r="H72" s="45"/>
      <c r="I72" s="45"/>
      <c r="J72" s="45"/>
    </row>
    <row r="73" spans="2:19" s="101" customFormat="1" ht="15" customHeight="1" x14ac:dyDescent="0.3">
      <c r="B73" s="102"/>
      <c r="C73" s="102"/>
      <c r="D73" s="103"/>
      <c r="E73" s="103"/>
      <c r="F73" s="104"/>
      <c r="G73" s="103"/>
      <c r="H73" s="59"/>
      <c r="I73" s="104"/>
      <c r="J73" s="59"/>
    </row>
    <row r="74" spans="2:19" s="101" customFormat="1" ht="30" customHeight="1" x14ac:dyDescent="0.3">
      <c r="B74" s="105"/>
      <c r="C74" s="105"/>
      <c r="D74" s="103"/>
      <c r="E74" s="106"/>
      <c r="F74" s="106"/>
      <c r="G74" s="45"/>
      <c r="H74" s="106"/>
      <c r="I74" s="59"/>
      <c r="J74" s="45"/>
    </row>
    <row r="75" spans="2:19" s="101" customFormat="1" ht="15" customHeight="1" x14ac:dyDescent="0.3">
      <c r="B75" s="105"/>
      <c r="C75" s="105"/>
      <c r="D75" s="59"/>
      <c r="E75" s="106"/>
      <c r="F75" s="59"/>
      <c r="G75" s="45"/>
      <c r="H75" s="59"/>
      <c r="I75" s="107"/>
      <c r="J75" s="45"/>
    </row>
    <row r="76" spans="2:19" s="109" customFormat="1" ht="15" customHeight="1" x14ac:dyDescent="0.3">
      <c r="B76" s="45"/>
      <c r="C76" s="45"/>
      <c r="D76" s="103"/>
      <c r="E76" s="59"/>
      <c r="F76" s="59"/>
      <c r="G76" s="45"/>
      <c r="H76" s="106"/>
      <c r="I76" s="108"/>
      <c r="J76" s="45"/>
    </row>
    <row r="77" spans="2:19" ht="7.5" customHeight="1" x14ac:dyDescent="0.25"/>
    <row r="82" spans="11:12" ht="18" customHeight="1" x14ac:dyDescent="0.3">
      <c r="K82" s="59"/>
      <c r="L82" s="59"/>
    </row>
    <row r="83" spans="11:12" ht="18" customHeight="1" x14ac:dyDescent="0.25">
      <c r="L83" s="110"/>
    </row>
    <row r="84" spans="11:12" ht="18" customHeight="1" x14ac:dyDescent="0.25">
      <c r="L84" s="111"/>
    </row>
    <row r="85" spans="11:12" ht="18" customHeight="1" x14ac:dyDescent="0.25">
      <c r="L85" s="112"/>
    </row>
  </sheetData>
  <mergeCells count="145"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C58:D58"/>
    <mergeCell ref="C45:D45"/>
    <mergeCell ref="E45:J45"/>
    <mergeCell ref="C46:C47"/>
    <mergeCell ref="D46:D47"/>
    <mergeCell ref="E46:J46"/>
    <mergeCell ref="C43:D43"/>
    <mergeCell ref="E43:F43"/>
    <mergeCell ref="G43:H43"/>
    <mergeCell ref="I43:J43"/>
    <mergeCell ref="C44:D44"/>
    <mergeCell ref="E44:F44"/>
    <mergeCell ref="G44:H44"/>
    <mergeCell ref="I44:J44"/>
    <mergeCell ref="E57:J57"/>
    <mergeCell ref="C32:D32"/>
    <mergeCell ref="E32:F32"/>
    <mergeCell ref="G32:H32"/>
    <mergeCell ref="I32:J32"/>
    <mergeCell ref="I40:J40"/>
    <mergeCell ref="C37:D37"/>
    <mergeCell ref="E37:J37"/>
    <mergeCell ref="C38:D38"/>
    <mergeCell ref="E38:F38"/>
    <mergeCell ref="G38:H38"/>
    <mergeCell ref="I38:J38"/>
    <mergeCell ref="E35:F35"/>
    <mergeCell ref="G35:H35"/>
    <mergeCell ref="I35:J35"/>
    <mergeCell ref="C36:D36"/>
    <mergeCell ref="E36:F36"/>
    <mergeCell ref="G36:H36"/>
    <mergeCell ref="I36:J36"/>
    <mergeCell ref="B30:H30"/>
    <mergeCell ref="C66:D66"/>
    <mergeCell ref="F66:G66"/>
    <mergeCell ref="I66:J66"/>
    <mergeCell ref="P66:S66"/>
    <mergeCell ref="C67:D67"/>
    <mergeCell ref="F67:G67"/>
    <mergeCell ref="I67:J67"/>
    <mergeCell ref="B64:J64"/>
    <mergeCell ref="P64:S64"/>
    <mergeCell ref="B65:D65"/>
    <mergeCell ref="E65:G65"/>
    <mergeCell ref="H65:J65"/>
    <mergeCell ref="P65:S65"/>
    <mergeCell ref="B62:J62"/>
    <mergeCell ref="M62:Q62"/>
    <mergeCell ref="B63:J63"/>
    <mergeCell ref="E33:F33"/>
    <mergeCell ref="G33:H33"/>
    <mergeCell ref="I33:J33"/>
    <mergeCell ref="E34:F34"/>
    <mergeCell ref="G34:H34"/>
    <mergeCell ref="I34:J34"/>
    <mergeCell ref="C31:J31"/>
    <mergeCell ref="D27:E27"/>
    <mergeCell ref="G27:I27"/>
    <mergeCell ref="E25:F25"/>
    <mergeCell ref="G25:H25"/>
    <mergeCell ref="I25:J25"/>
    <mergeCell ref="I22:J22"/>
    <mergeCell ref="E23:F23"/>
    <mergeCell ref="G23:H23"/>
    <mergeCell ref="I23:J23"/>
    <mergeCell ref="E24:F24"/>
    <mergeCell ref="G24:H24"/>
    <mergeCell ref="I24:J24"/>
    <mergeCell ref="E22:F22"/>
    <mergeCell ref="G22:H22"/>
    <mergeCell ref="E19:F19"/>
    <mergeCell ref="E20:F20"/>
    <mergeCell ref="E21:F21"/>
    <mergeCell ref="G19:H19"/>
    <mergeCell ref="E16:F16"/>
    <mergeCell ref="G16:H16"/>
    <mergeCell ref="I16:J16"/>
    <mergeCell ref="E17:F17"/>
    <mergeCell ref="E18:F18"/>
    <mergeCell ref="G17:H17"/>
    <mergeCell ref="G18:H18"/>
    <mergeCell ref="G20:H20"/>
    <mergeCell ref="G21:H21"/>
    <mergeCell ref="I17:J17"/>
    <mergeCell ref="I18:J18"/>
    <mergeCell ref="I19:J19"/>
    <mergeCell ref="I20:J20"/>
    <mergeCell ref="I21:J21"/>
    <mergeCell ref="E14:F14"/>
    <mergeCell ref="G14:H14"/>
    <mergeCell ref="I14:J14"/>
    <mergeCell ref="E15:F15"/>
    <mergeCell ref="G15:H15"/>
    <mergeCell ref="I15:J15"/>
    <mergeCell ref="AK12:AO12"/>
    <mergeCell ref="E13:F13"/>
    <mergeCell ref="G13:H13"/>
    <mergeCell ref="I13:J13"/>
    <mergeCell ref="O13:W13"/>
    <mergeCell ref="AK13:AO13"/>
    <mergeCell ref="AK10:AO10"/>
    <mergeCell ref="E11:F11"/>
    <mergeCell ref="G11:H11"/>
    <mergeCell ref="I11:J11"/>
    <mergeCell ref="E12:F12"/>
    <mergeCell ref="G12:H12"/>
    <mergeCell ref="I12:J12"/>
    <mergeCell ref="O12:W12"/>
    <mergeCell ref="B8:C8"/>
    <mergeCell ref="D8:E8"/>
    <mergeCell ref="F8:G8"/>
    <mergeCell ref="H8:J8"/>
    <mergeCell ref="B9:C9"/>
    <mergeCell ref="D9:E9"/>
    <mergeCell ref="F9:G9"/>
    <mergeCell ref="H9:J9"/>
    <mergeCell ref="B11:D11"/>
    <mergeCell ref="B6:C6"/>
    <mergeCell ref="D6:J6"/>
    <mergeCell ref="B7:C7"/>
    <mergeCell ref="D7:E7"/>
    <mergeCell ref="F7:G7"/>
    <mergeCell ref="H7:J7"/>
    <mergeCell ref="B2:C4"/>
    <mergeCell ref="D2:J2"/>
    <mergeCell ref="D3:F3"/>
    <mergeCell ref="G3:J3"/>
    <mergeCell ref="D4:J4"/>
    <mergeCell ref="B5:J5"/>
  </mergeCells>
  <printOptions horizontalCentered="1" verticalCentered="1"/>
  <pageMargins left="0.39370078740157483" right="0.39370078740157483" top="0.19685039370078741" bottom="1.5" header="0.19685039370078741" footer="0.44"/>
  <pageSetup paperSize="5" scale="75" orientation="portrait" r:id="rId1"/>
  <headerFooter alignWithMargins="0">
    <oddFooter>&amp;L&amp;8Cra. 30 N° 25-90 Piso 16 - CP: 1113111            
Tel. 7470909 -  Info: Línea 195       
www.umv.gov.co     &amp;CPRO-FM-035
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7"/>
  <sheetViews>
    <sheetView showGridLines="0" view="pageBreakPreview" topLeftCell="A55" zoomScaleNormal="115" zoomScaleSheetLayoutView="100" zoomScalePageLayoutView="80" workbookViewId="0">
      <selection activeCell="O72" sqref="O72"/>
    </sheetView>
  </sheetViews>
  <sheetFormatPr baseColWidth="10" defaultColWidth="9.1796875" defaultRowHeight="11.5" x14ac:dyDescent="0.35"/>
  <cols>
    <col min="1" max="1" width="1.81640625" style="928" customWidth="1"/>
    <col min="2" max="2" width="14.7265625" style="928" customWidth="1"/>
    <col min="3" max="3" width="7.7265625" style="928" customWidth="1"/>
    <col min="4" max="13" width="10" style="928" customWidth="1"/>
    <col min="14" max="14" width="1.54296875" style="928" customWidth="1"/>
    <col min="15" max="15" width="9.1796875" style="928"/>
    <col min="16" max="16" width="22.26953125" style="928" bestFit="1" customWidth="1"/>
    <col min="17" max="256" width="9.1796875" style="928"/>
    <col min="257" max="257" width="1.81640625" style="928" customWidth="1"/>
    <col min="258" max="258" width="14.7265625" style="928" customWidth="1"/>
    <col min="259" max="259" width="7.7265625" style="928" customWidth="1"/>
    <col min="260" max="269" width="10" style="928" customWidth="1"/>
    <col min="270" max="270" width="1.54296875" style="928" customWidth="1"/>
    <col min="271" max="512" width="9.1796875" style="928"/>
    <col min="513" max="513" width="1.81640625" style="928" customWidth="1"/>
    <col min="514" max="514" width="14.7265625" style="928" customWidth="1"/>
    <col min="515" max="515" width="7.7265625" style="928" customWidth="1"/>
    <col min="516" max="525" width="10" style="928" customWidth="1"/>
    <col min="526" max="526" width="1.54296875" style="928" customWidth="1"/>
    <col min="527" max="768" width="9.1796875" style="928"/>
    <col min="769" max="769" width="1.81640625" style="928" customWidth="1"/>
    <col min="770" max="770" width="14.7265625" style="928" customWidth="1"/>
    <col min="771" max="771" width="7.7265625" style="928" customWidth="1"/>
    <col min="772" max="781" width="10" style="928" customWidth="1"/>
    <col min="782" max="782" width="1.54296875" style="928" customWidth="1"/>
    <col min="783" max="1024" width="9.1796875" style="928"/>
    <col min="1025" max="1025" width="1.81640625" style="928" customWidth="1"/>
    <col min="1026" max="1026" width="14.7265625" style="928" customWidth="1"/>
    <col min="1027" max="1027" width="7.7265625" style="928" customWidth="1"/>
    <col min="1028" max="1037" width="10" style="928" customWidth="1"/>
    <col min="1038" max="1038" width="1.54296875" style="928" customWidth="1"/>
    <col min="1039" max="1280" width="9.1796875" style="928"/>
    <col min="1281" max="1281" width="1.81640625" style="928" customWidth="1"/>
    <col min="1282" max="1282" width="14.7265625" style="928" customWidth="1"/>
    <col min="1283" max="1283" width="7.7265625" style="928" customWidth="1"/>
    <col min="1284" max="1293" width="10" style="928" customWidth="1"/>
    <col min="1294" max="1294" width="1.54296875" style="928" customWidth="1"/>
    <col min="1295" max="1536" width="9.1796875" style="928"/>
    <col min="1537" max="1537" width="1.81640625" style="928" customWidth="1"/>
    <col min="1538" max="1538" width="14.7265625" style="928" customWidth="1"/>
    <col min="1539" max="1539" width="7.7265625" style="928" customWidth="1"/>
    <col min="1540" max="1549" width="10" style="928" customWidth="1"/>
    <col min="1550" max="1550" width="1.54296875" style="928" customWidth="1"/>
    <col min="1551" max="1792" width="9.1796875" style="928"/>
    <col min="1793" max="1793" width="1.81640625" style="928" customWidth="1"/>
    <col min="1794" max="1794" width="14.7265625" style="928" customWidth="1"/>
    <col min="1795" max="1795" width="7.7265625" style="928" customWidth="1"/>
    <col min="1796" max="1805" width="10" style="928" customWidth="1"/>
    <col min="1806" max="1806" width="1.54296875" style="928" customWidth="1"/>
    <col min="1807" max="2048" width="9.1796875" style="928"/>
    <col min="2049" max="2049" width="1.81640625" style="928" customWidth="1"/>
    <col min="2050" max="2050" width="14.7265625" style="928" customWidth="1"/>
    <col min="2051" max="2051" width="7.7265625" style="928" customWidth="1"/>
    <col min="2052" max="2061" width="10" style="928" customWidth="1"/>
    <col min="2062" max="2062" width="1.54296875" style="928" customWidth="1"/>
    <col min="2063" max="2304" width="9.1796875" style="928"/>
    <col min="2305" max="2305" width="1.81640625" style="928" customWidth="1"/>
    <col min="2306" max="2306" width="14.7265625" style="928" customWidth="1"/>
    <col min="2307" max="2307" width="7.7265625" style="928" customWidth="1"/>
    <col min="2308" max="2317" width="10" style="928" customWidth="1"/>
    <col min="2318" max="2318" width="1.54296875" style="928" customWidth="1"/>
    <col min="2319" max="2560" width="9.1796875" style="928"/>
    <col min="2561" max="2561" width="1.81640625" style="928" customWidth="1"/>
    <col min="2562" max="2562" width="14.7265625" style="928" customWidth="1"/>
    <col min="2563" max="2563" width="7.7265625" style="928" customWidth="1"/>
    <col min="2564" max="2573" width="10" style="928" customWidth="1"/>
    <col min="2574" max="2574" width="1.54296875" style="928" customWidth="1"/>
    <col min="2575" max="2816" width="9.1796875" style="928"/>
    <col min="2817" max="2817" width="1.81640625" style="928" customWidth="1"/>
    <col min="2818" max="2818" width="14.7265625" style="928" customWidth="1"/>
    <col min="2819" max="2819" width="7.7265625" style="928" customWidth="1"/>
    <col min="2820" max="2829" width="10" style="928" customWidth="1"/>
    <col min="2830" max="2830" width="1.54296875" style="928" customWidth="1"/>
    <col min="2831" max="3072" width="9.1796875" style="928"/>
    <col min="3073" max="3073" width="1.81640625" style="928" customWidth="1"/>
    <col min="3074" max="3074" width="14.7265625" style="928" customWidth="1"/>
    <col min="3075" max="3075" width="7.7265625" style="928" customWidth="1"/>
    <col min="3076" max="3085" width="10" style="928" customWidth="1"/>
    <col min="3086" max="3086" width="1.54296875" style="928" customWidth="1"/>
    <col min="3087" max="3328" width="9.1796875" style="928"/>
    <col min="3329" max="3329" width="1.81640625" style="928" customWidth="1"/>
    <col min="3330" max="3330" width="14.7265625" style="928" customWidth="1"/>
    <col min="3331" max="3331" width="7.7265625" style="928" customWidth="1"/>
    <col min="3332" max="3341" width="10" style="928" customWidth="1"/>
    <col min="3342" max="3342" width="1.54296875" style="928" customWidth="1"/>
    <col min="3343" max="3584" width="9.1796875" style="928"/>
    <col min="3585" max="3585" width="1.81640625" style="928" customWidth="1"/>
    <col min="3586" max="3586" width="14.7265625" style="928" customWidth="1"/>
    <col min="3587" max="3587" width="7.7265625" style="928" customWidth="1"/>
    <col min="3588" max="3597" width="10" style="928" customWidth="1"/>
    <col min="3598" max="3598" width="1.54296875" style="928" customWidth="1"/>
    <col min="3599" max="3840" width="9.1796875" style="928"/>
    <col min="3841" max="3841" width="1.81640625" style="928" customWidth="1"/>
    <col min="3842" max="3842" width="14.7265625" style="928" customWidth="1"/>
    <col min="3843" max="3843" width="7.7265625" style="928" customWidth="1"/>
    <col min="3844" max="3853" width="10" style="928" customWidth="1"/>
    <col min="3854" max="3854" width="1.54296875" style="928" customWidth="1"/>
    <col min="3855" max="4096" width="9.1796875" style="928"/>
    <col min="4097" max="4097" width="1.81640625" style="928" customWidth="1"/>
    <col min="4098" max="4098" width="14.7265625" style="928" customWidth="1"/>
    <col min="4099" max="4099" width="7.7265625" style="928" customWidth="1"/>
    <col min="4100" max="4109" width="10" style="928" customWidth="1"/>
    <col min="4110" max="4110" width="1.54296875" style="928" customWidth="1"/>
    <col min="4111" max="4352" width="9.1796875" style="928"/>
    <col min="4353" max="4353" width="1.81640625" style="928" customWidth="1"/>
    <col min="4354" max="4354" width="14.7265625" style="928" customWidth="1"/>
    <col min="4355" max="4355" width="7.7265625" style="928" customWidth="1"/>
    <col min="4356" max="4365" width="10" style="928" customWidth="1"/>
    <col min="4366" max="4366" width="1.54296875" style="928" customWidth="1"/>
    <col min="4367" max="4608" width="9.1796875" style="928"/>
    <col min="4609" max="4609" width="1.81640625" style="928" customWidth="1"/>
    <col min="4610" max="4610" width="14.7265625" style="928" customWidth="1"/>
    <col min="4611" max="4611" width="7.7265625" style="928" customWidth="1"/>
    <col min="4612" max="4621" width="10" style="928" customWidth="1"/>
    <col min="4622" max="4622" width="1.54296875" style="928" customWidth="1"/>
    <col min="4623" max="4864" width="9.1796875" style="928"/>
    <col min="4865" max="4865" width="1.81640625" style="928" customWidth="1"/>
    <col min="4866" max="4866" width="14.7265625" style="928" customWidth="1"/>
    <col min="4867" max="4867" width="7.7265625" style="928" customWidth="1"/>
    <col min="4868" max="4877" width="10" style="928" customWidth="1"/>
    <col min="4878" max="4878" width="1.54296875" style="928" customWidth="1"/>
    <col min="4879" max="5120" width="9.1796875" style="928"/>
    <col min="5121" max="5121" width="1.81640625" style="928" customWidth="1"/>
    <col min="5122" max="5122" width="14.7265625" style="928" customWidth="1"/>
    <col min="5123" max="5123" width="7.7265625" style="928" customWidth="1"/>
    <col min="5124" max="5133" width="10" style="928" customWidth="1"/>
    <col min="5134" max="5134" width="1.54296875" style="928" customWidth="1"/>
    <col min="5135" max="5376" width="9.1796875" style="928"/>
    <col min="5377" max="5377" width="1.81640625" style="928" customWidth="1"/>
    <col min="5378" max="5378" width="14.7265625" style="928" customWidth="1"/>
    <col min="5379" max="5379" width="7.7265625" style="928" customWidth="1"/>
    <col min="5380" max="5389" width="10" style="928" customWidth="1"/>
    <col min="5390" max="5390" width="1.54296875" style="928" customWidth="1"/>
    <col min="5391" max="5632" width="9.1796875" style="928"/>
    <col min="5633" max="5633" width="1.81640625" style="928" customWidth="1"/>
    <col min="5634" max="5634" width="14.7265625" style="928" customWidth="1"/>
    <col min="5635" max="5635" width="7.7265625" style="928" customWidth="1"/>
    <col min="5636" max="5645" width="10" style="928" customWidth="1"/>
    <col min="5646" max="5646" width="1.54296875" style="928" customWidth="1"/>
    <col min="5647" max="5888" width="9.1796875" style="928"/>
    <col min="5889" max="5889" width="1.81640625" style="928" customWidth="1"/>
    <col min="5890" max="5890" width="14.7265625" style="928" customWidth="1"/>
    <col min="5891" max="5891" width="7.7265625" style="928" customWidth="1"/>
    <col min="5892" max="5901" width="10" style="928" customWidth="1"/>
    <col min="5902" max="5902" width="1.54296875" style="928" customWidth="1"/>
    <col min="5903" max="6144" width="9.1796875" style="928"/>
    <col min="6145" max="6145" width="1.81640625" style="928" customWidth="1"/>
    <col min="6146" max="6146" width="14.7265625" style="928" customWidth="1"/>
    <col min="6147" max="6147" width="7.7265625" style="928" customWidth="1"/>
    <col min="6148" max="6157" width="10" style="928" customWidth="1"/>
    <col min="6158" max="6158" width="1.54296875" style="928" customWidth="1"/>
    <col min="6159" max="6400" width="9.1796875" style="928"/>
    <col min="6401" max="6401" width="1.81640625" style="928" customWidth="1"/>
    <col min="6402" max="6402" width="14.7265625" style="928" customWidth="1"/>
    <col min="6403" max="6403" width="7.7265625" style="928" customWidth="1"/>
    <col min="6404" max="6413" width="10" style="928" customWidth="1"/>
    <col min="6414" max="6414" width="1.54296875" style="928" customWidth="1"/>
    <col min="6415" max="6656" width="9.1796875" style="928"/>
    <col min="6657" max="6657" width="1.81640625" style="928" customWidth="1"/>
    <col min="6658" max="6658" width="14.7265625" style="928" customWidth="1"/>
    <col min="6659" max="6659" width="7.7265625" style="928" customWidth="1"/>
    <col min="6660" max="6669" width="10" style="928" customWidth="1"/>
    <col min="6670" max="6670" width="1.54296875" style="928" customWidth="1"/>
    <col min="6671" max="6912" width="9.1796875" style="928"/>
    <col min="6913" max="6913" width="1.81640625" style="928" customWidth="1"/>
    <col min="6914" max="6914" width="14.7265625" style="928" customWidth="1"/>
    <col min="6915" max="6915" width="7.7265625" style="928" customWidth="1"/>
    <col min="6916" max="6925" width="10" style="928" customWidth="1"/>
    <col min="6926" max="6926" width="1.54296875" style="928" customWidth="1"/>
    <col min="6927" max="7168" width="9.1796875" style="928"/>
    <col min="7169" max="7169" width="1.81640625" style="928" customWidth="1"/>
    <col min="7170" max="7170" width="14.7265625" style="928" customWidth="1"/>
    <col min="7171" max="7171" width="7.7265625" style="928" customWidth="1"/>
    <col min="7172" max="7181" width="10" style="928" customWidth="1"/>
    <col min="7182" max="7182" width="1.54296875" style="928" customWidth="1"/>
    <col min="7183" max="7424" width="9.1796875" style="928"/>
    <col min="7425" max="7425" width="1.81640625" style="928" customWidth="1"/>
    <col min="7426" max="7426" width="14.7265625" style="928" customWidth="1"/>
    <col min="7427" max="7427" width="7.7265625" style="928" customWidth="1"/>
    <col min="7428" max="7437" width="10" style="928" customWidth="1"/>
    <col min="7438" max="7438" width="1.54296875" style="928" customWidth="1"/>
    <col min="7439" max="7680" width="9.1796875" style="928"/>
    <col min="7681" max="7681" width="1.81640625" style="928" customWidth="1"/>
    <col min="7682" max="7682" width="14.7265625" style="928" customWidth="1"/>
    <col min="7683" max="7683" width="7.7265625" style="928" customWidth="1"/>
    <col min="7684" max="7693" width="10" style="928" customWidth="1"/>
    <col min="7694" max="7694" width="1.54296875" style="928" customWidth="1"/>
    <col min="7695" max="7936" width="9.1796875" style="928"/>
    <col min="7937" max="7937" width="1.81640625" style="928" customWidth="1"/>
    <col min="7938" max="7938" width="14.7265625" style="928" customWidth="1"/>
    <col min="7939" max="7939" width="7.7265625" style="928" customWidth="1"/>
    <col min="7940" max="7949" width="10" style="928" customWidth="1"/>
    <col min="7950" max="7950" width="1.54296875" style="928" customWidth="1"/>
    <col min="7951" max="8192" width="9.1796875" style="928"/>
    <col min="8193" max="8193" width="1.81640625" style="928" customWidth="1"/>
    <col min="8194" max="8194" width="14.7265625" style="928" customWidth="1"/>
    <col min="8195" max="8195" width="7.7265625" style="928" customWidth="1"/>
    <col min="8196" max="8205" width="10" style="928" customWidth="1"/>
    <col min="8206" max="8206" width="1.54296875" style="928" customWidth="1"/>
    <col min="8207" max="8448" width="9.1796875" style="928"/>
    <col min="8449" max="8449" width="1.81640625" style="928" customWidth="1"/>
    <col min="8450" max="8450" width="14.7265625" style="928" customWidth="1"/>
    <col min="8451" max="8451" width="7.7265625" style="928" customWidth="1"/>
    <col min="8452" max="8461" width="10" style="928" customWidth="1"/>
    <col min="8462" max="8462" width="1.54296875" style="928" customWidth="1"/>
    <col min="8463" max="8704" width="9.1796875" style="928"/>
    <col min="8705" max="8705" width="1.81640625" style="928" customWidth="1"/>
    <col min="8706" max="8706" width="14.7265625" style="928" customWidth="1"/>
    <col min="8707" max="8707" width="7.7265625" style="928" customWidth="1"/>
    <col min="8708" max="8717" width="10" style="928" customWidth="1"/>
    <col min="8718" max="8718" width="1.54296875" style="928" customWidth="1"/>
    <col min="8719" max="8960" width="9.1796875" style="928"/>
    <col min="8961" max="8961" width="1.81640625" style="928" customWidth="1"/>
    <col min="8962" max="8962" width="14.7265625" style="928" customWidth="1"/>
    <col min="8963" max="8963" width="7.7265625" style="928" customWidth="1"/>
    <col min="8964" max="8973" width="10" style="928" customWidth="1"/>
    <col min="8974" max="8974" width="1.54296875" style="928" customWidth="1"/>
    <col min="8975" max="9216" width="9.1796875" style="928"/>
    <col min="9217" max="9217" width="1.81640625" style="928" customWidth="1"/>
    <col min="9218" max="9218" width="14.7265625" style="928" customWidth="1"/>
    <col min="9219" max="9219" width="7.7265625" style="928" customWidth="1"/>
    <col min="9220" max="9229" width="10" style="928" customWidth="1"/>
    <col min="9230" max="9230" width="1.54296875" style="928" customWidth="1"/>
    <col min="9231" max="9472" width="9.1796875" style="928"/>
    <col min="9473" max="9473" width="1.81640625" style="928" customWidth="1"/>
    <col min="9474" max="9474" width="14.7265625" style="928" customWidth="1"/>
    <col min="9475" max="9475" width="7.7265625" style="928" customWidth="1"/>
    <col min="9476" max="9485" width="10" style="928" customWidth="1"/>
    <col min="9486" max="9486" width="1.54296875" style="928" customWidth="1"/>
    <col min="9487" max="9728" width="9.1796875" style="928"/>
    <col min="9729" max="9729" width="1.81640625" style="928" customWidth="1"/>
    <col min="9730" max="9730" width="14.7265625" style="928" customWidth="1"/>
    <col min="9731" max="9731" width="7.7265625" style="928" customWidth="1"/>
    <col min="9732" max="9741" width="10" style="928" customWidth="1"/>
    <col min="9742" max="9742" width="1.54296875" style="928" customWidth="1"/>
    <col min="9743" max="9984" width="9.1796875" style="928"/>
    <col min="9985" max="9985" width="1.81640625" style="928" customWidth="1"/>
    <col min="9986" max="9986" width="14.7265625" style="928" customWidth="1"/>
    <col min="9987" max="9987" width="7.7265625" style="928" customWidth="1"/>
    <col min="9988" max="9997" width="10" style="928" customWidth="1"/>
    <col min="9998" max="9998" width="1.54296875" style="928" customWidth="1"/>
    <col min="9999" max="10240" width="9.1796875" style="928"/>
    <col min="10241" max="10241" width="1.81640625" style="928" customWidth="1"/>
    <col min="10242" max="10242" width="14.7265625" style="928" customWidth="1"/>
    <col min="10243" max="10243" width="7.7265625" style="928" customWidth="1"/>
    <col min="10244" max="10253" width="10" style="928" customWidth="1"/>
    <col min="10254" max="10254" width="1.54296875" style="928" customWidth="1"/>
    <col min="10255" max="10496" width="9.1796875" style="928"/>
    <col min="10497" max="10497" width="1.81640625" style="928" customWidth="1"/>
    <col min="10498" max="10498" width="14.7265625" style="928" customWidth="1"/>
    <col min="10499" max="10499" width="7.7265625" style="928" customWidth="1"/>
    <col min="10500" max="10509" width="10" style="928" customWidth="1"/>
    <col min="10510" max="10510" width="1.54296875" style="928" customWidth="1"/>
    <col min="10511" max="10752" width="9.1796875" style="928"/>
    <col min="10753" max="10753" width="1.81640625" style="928" customWidth="1"/>
    <col min="10754" max="10754" width="14.7265625" style="928" customWidth="1"/>
    <col min="10755" max="10755" width="7.7265625" style="928" customWidth="1"/>
    <col min="10756" max="10765" width="10" style="928" customWidth="1"/>
    <col min="10766" max="10766" width="1.54296875" style="928" customWidth="1"/>
    <col min="10767" max="11008" width="9.1796875" style="928"/>
    <col min="11009" max="11009" width="1.81640625" style="928" customWidth="1"/>
    <col min="11010" max="11010" width="14.7265625" style="928" customWidth="1"/>
    <col min="11011" max="11011" width="7.7265625" style="928" customWidth="1"/>
    <col min="11012" max="11021" width="10" style="928" customWidth="1"/>
    <col min="11022" max="11022" width="1.54296875" style="928" customWidth="1"/>
    <col min="11023" max="11264" width="9.1796875" style="928"/>
    <col min="11265" max="11265" width="1.81640625" style="928" customWidth="1"/>
    <col min="11266" max="11266" width="14.7265625" style="928" customWidth="1"/>
    <col min="11267" max="11267" width="7.7265625" style="928" customWidth="1"/>
    <col min="11268" max="11277" width="10" style="928" customWidth="1"/>
    <col min="11278" max="11278" width="1.54296875" style="928" customWidth="1"/>
    <col min="11279" max="11520" width="9.1796875" style="928"/>
    <col min="11521" max="11521" width="1.81640625" style="928" customWidth="1"/>
    <col min="11522" max="11522" width="14.7265625" style="928" customWidth="1"/>
    <col min="11523" max="11523" width="7.7265625" style="928" customWidth="1"/>
    <col min="11524" max="11533" width="10" style="928" customWidth="1"/>
    <col min="11534" max="11534" width="1.54296875" style="928" customWidth="1"/>
    <col min="11535" max="11776" width="9.1796875" style="928"/>
    <col min="11777" max="11777" width="1.81640625" style="928" customWidth="1"/>
    <col min="11778" max="11778" width="14.7265625" style="928" customWidth="1"/>
    <col min="11779" max="11779" width="7.7265625" style="928" customWidth="1"/>
    <col min="11780" max="11789" width="10" style="928" customWidth="1"/>
    <col min="11790" max="11790" width="1.54296875" style="928" customWidth="1"/>
    <col min="11791" max="12032" width="9.1796875" style="928"/>
    <col min="12033" max="12033" width="1.81640625" style="928" customWidth="1"/>
    <col min="12034" max="12034" width="14.7265625" style="928" customWidth="1"/>
    <col min="12035" max="12035" width="7.7265625" style="928" customWidth="1"/>
    <col min="12036" max="12045" width="10" style="928" customWidth="1"/>
    <col min="12046" max="12046" width="1.54296875" style="928" customWidth="1"/>
    <col min="12047" max="12288" width="9.1796875" style="928"/>
    <col min="12289" max="12289" width="1.81640625" style="928" customWidth="1"/>
    <col min="12290" max="12290" width="14.7265625" style="928" customWidth="1"/>
    <col min="12291" max="12291" width="7.7265625" style="928" customWidth="1"/>
    <col min="12292" max="12301" width="10" style="928" customWidth="1"/>
    <col min="12302" max="12302" width="1.54296875" style="928" customWidth="1"/>
    <col min="12303" max="12544" width="9.1796875" style="928"/>
    <col min="12545" max="12545" width="1.81640625" style="928" customWidth="1"/>
    <col min="12546" max="12546" width="14.7265625" style="928" customWidth="1"/>
    <col min="12547" max="12547" width="7.7265625" style="928" customWidth="1"/>
    <col min="12548" max="12557" width="10" style="928" customWidth="1"/>
    <col min="12558" max="12558" width="1.54296875" style="928" customWidth="1"/>
    <col min="12559" max="12800" width="9.1796875" style="928"/>
    <col min="12801" max="12801" width="1.81640625" style="928" customWidth="1"/>
    <col min="12802" max="12802" width="14.7265625" style="928" customWidth="1"/>
    <col min="12803" max="12803" width="7.7265625" style="928" customWidth="1"/>
    <col min="12804" max="12813" width="10" style="928" customWidth="1"/>
    <col min="12814" max="12814" width="1.54296875" style="928" customWidth="1"/>
    <col min="12815" max="13056" width="9.1796875" style="928"/>
    <col min="13057" max="13057" width="1.81640625" style="928" customWidth="1"/>
    <col min="13058" max="13058" width="14.7265625" style="928" customWidth="1"/>
    <col min="13059" max="13059" width="7.7265625" style="928" customWidth="1"/>
    <col min="13060" max="13069" width="10" style="928" customWidth="1"/>
    <col min="13070" max="13070" width="1.54296875" style="928" customWidth="1"/>
    <col min="13071" max="13312" width="9.1796875" style="928"/>
    <col min="13313" max="13313" width="1.81640625" style="928" customWidth="1"/>
    <col min="13314" max="13314" width="14.7265625" style="928" customWidth="1"/>
    <col min="13315" max="13315" width="7.7265625" style="928" customWidth="1"/>
    <col min="13316" max="13325" width="10" style="928" customWidth="1"/>
    <col min="13326" max="13326" width="1.54296875" style="928" customWidth="1"/>
    <col min="13327" max="13568" width="9.1796875" style="928"/>
    <col min="13569" max="13569" width="1.81640625" style="928" customWidth="1"/>
    <col min="13570" max="13570" width="14.7265625" style="928" customWidth="1"/>
    <col min="13571" max="13571" width="7.7265625" style="928" customWidth="1"/>
    <col min="13572" max="13581" width="10" style="928" customWidth="1"/>
    <col min="13582" max="13582" width="1.54296875" style="928" customWidth="1"/>
    <col min="13583" max="13824" width="9.1796875" style="928"/>
    <col min="13825" max="13825" width="1.81640625" style="928" customWidth="1"/>
    <col min="13826" max="13826" width="14.7265625" style="928" customWidth="1"/>
    <col min="13827" max="13827" width="7.7265625" style="928" customWidth="1"/>
    <col min="13828" max="13837" width="10" style="928" customWidth="1"/>
    <col min="13838" max="13838" width="1.54296875" style="928" customWidth="1"/>
    <col min="13839" max="14080" width="9.1796875" style="928"/>
    <col min="14081" max="14081" width="1.81640625" style="928" customWidth="1"/>
    <col min="14082" max="14082" width="14.7265625" style="928" customWidth="1"/>
    <col min="14083" max="14083" width="7.7265625" style="928" customWidth="1"/>
    <col min="14084" max="14093" width="10" style="928" customWidth="1"/>
    <col min="14094" max="14094" width="1.54296875" style="928" customWidth="1"/>
    <col min="14095" max="14336" width="9.1796875" style="928"/>
    <col min="14337" max="14337" width="1.81640625" style="928" customWidth="1"/>
    <col min="14338" max="14338" width="14.7265625" style="928" customWidth="1"/>
    <col min="14339" max="14339" width="7.7265625" style="928" customWidth="1"/>
    <col min="14340" max="14349" width="10" style="928" customWidth="1"/>
    <col min="14350" max="14350" width="1.54296875" style="928" customWidth="1"/>
    <col min="14351" max="14592" width="9.1796875" style="928"/>
    <col min="14593" max="14593" width="1.81640625" style="928" customWidth="1"/>
    <col min="14594" max="14594" width="14.7265625" style="928" customWidth="1"/>
    <col min="14595" max="14595" width="7.7265625" style="928" customWidth="1"/>
    <col min="14596" max="14605" width="10" style="928" customWidth="1"/>
    <col min="14606" max="14606" width="1.54296875" style="928" customWidth="1"/>
    <col min="14607" max="14848" width="9.1796875" style="928"/>
    <col min="14849" max="14849" width="1.81640625" style="928" customWidth="1"/>
    <col min="14850" max="14850" width="14.7265625" style="928" customWidth="1"/>
    <col min="14851" max="14851" width="7.7265625" style="928" customWidth="1"/>
    <col min="14852" max="14861" width="10" style="928" customWidth="1"/>
    <col min="14862" max="14862" width="1.54296875" style="928" customWidth="1"/>
    <col min="14863" max="15104" width="9.1796875" style="928"/>
    <col min="15105" max="15105" width="1.81640625" style="928" customWidth="1"/>
    <col min="15106" max="15106" width="14.7265625" style="928" customWidth="1"/>
    <col min="15107" max="15107" width="7.7265625" style="928" customWidth="1"/>
    <col min="15108" max="15117" width="10" style="928" customWidth="1"/>
    <col min="15118" max="15118" width="1.54296875" style="928" customWidth="1"/>
    <col min="15119" max="15360" width="9.1796875" style="928"/>
    <col min="15361" max="15361" width="1.81640625" style="928" customWidth="1"/>
    <col min="15362" max="15362" width="14.7265625" style="928" customWidth="1"/>
    <col min="15363" max="15363" width="7.7265625" style="928" customWidth="1"/>
    <col min="15364" max="15373" width="10" style="928" customWidth="1"/>
    <col min="15374" max="15374" width="1.54296875" style="928" customWidth="1"/>
    <col min="15375" max="15616" width="9.1796875" style="928"/>
    <col min="15617" max="15617" width="1.81640625" style="928" customWidth="1"/>
    <col min="15618" max="15618" width="14.7265625" style="928" customWidth="1"/>
    <col min="15619" max="15619" width="7.7265625" style="928" customWidth="1"/>
    <col min="15620" max="15629" width="10" style="928" customWidth="1"/>
    <col min="15630" max="15630" width="1.54296875" style="928" customWidth="1"/>
    <col min="15631" max="15872" width="9.1796875" style="928"/>
    <col min="15873" max="15873" width="1.81640625" style="928" customWidth="1"/>
    <col min="15874" max="15874" width="14.7265625" style="928" customWidth="1"/>
    <col min="15875" max="15875" width="7.7265625" style="928" customWidth="1"/>
    <col min="15876" max="15885" width="10" style="928" customWidth="1"/>
    <col min="15886" max="15886" width="1.54296875" style="928" customWidth="1"/>
    <col min="15887" max="16128" width="9.1796875" style="928"/>
    <col min="16129" max="16129" width="1.81640625" style="928" customWidth="1"/>
    <col min="16130" max="16130" width="14.7265625" style="928" customWidth="1"/>
    <col min="16131" max="16131" width="7.7265625" style="928" customWidth="1"/>
    <col min="16132" max="16141" width="10" style="928" customWidth="1"/>
    <col min="16142" max="16142" width="1.54296875" style="928" customWidth="1"/>
    <col min="16143" max="16384" width="9.1796875" style="928"/>
  </cols>
  <sheetData>
    <row r="1" spans="1:16" s="915" customFormat="1" ht="9.75" customHeight="1" x14ac:dyDescent="0.25"/>
    <row r="2" spans="1:16" s="915" customFormat="1" ht="51" customHeight="1" x14ac:dyDescent="0.25">
      <c r="B2" s="1975"/>
      <c r="C2" s="1975"/>
      <c r="D2" s="1976" t="s">
        <v>855</v>
      </c>
      <c r="E2" s="1977"/>
      <c r="F2" s="1977"/>
      <c r="G2" s="1977"/>
      <c r="H2" s="1977"/>
      <c r="I2" s="1977"/>
      <c r="J2" s="1977"/>
      <c r="K2" s="1977"/>
      <c r="L2" s="1977"/>
      <c r="M2" s="1978"/>
    </row>
    <row r="3" spans="1:16" s="915" customFormat="1" x14ac:dyDescent="0.25">
      <c r="B3" s="1975"/>
      <c r="C3" s="1975"/>
      <c r="D3" s="1979" t="s">
        <v>856</v>
      </c>
      <c r="E3" s="1980"/>
      <c r="F3" s="1980"/>
      <c r="G3" s="1980"/>
      <c r="H3" s="1980"/>
      <c r="I3" s="1980" t="s">
        <v>229</v>
      </c>
      <c r="J3" s="1980"/>
      <c r="K3" s="1980"/>
      <c r="L3" s="1980"/>
      <c r="M3" s="1981"/>
    </row>
    <row r="4" spans="1:16" s="915" customFormat="1" x14ac:dyDescent="0.25">
      <c r="B4" s="1975"/>
      <c r="C4" s="1975"/>
      <c r="D4" s="1979" t="s">
        <v>2</v>
      </c>
      <c r="E4" s="1980"/>
      <c r="F4" s="1980"/>
      <c r="G4" s="1980"/>
      <c r="H4" s="1980"/>
      <c r="I4" s="1980"/>
      <c r="J4" s="1980"/>
      <c r="K4" s="1980"/>
      <c r="L4" s="1980"/>
      <c r="M4" s="1981"/>
    </row>
    <row r="5" spans="1:16" s="915" customFormat="1" ht="18" customHeight="1" x14ac:dyDescent="0.25">
      <c r="B5" s="1974"/>
      <c r="C5" s="1974"/>
      <c r="D5" s="1974"/>
      <c r="E5" s="1974"/>
      <c r="F5" s="1974"/>
      <c r="G5" s="1974"/>
      <c r="H5" s="1974"/>
      <c r="I5" s="1974"/>
      <c r="J5" s="1974"/>
      <c r="K5" s="1974"/>
      <c r="L5" s="1974"/>
      <c r="M5" s="1974"/>
      <c r="P5" s="916"/>
    </row>
    <row r="6" spans="1:16" s="915" customFormat="1" ht="19.5" customHeight="1" x14ac:dyDescent="0.25">
      <c r="B6" s="1984" t="s">
        <v>857</v>
      </c>
      <c r="C6" s="1985"/>
      <c r="D6" s="917"/>
      <c r="E6" s="918"/>
      <c r="F6" s="918"/>
      <c r="G6" s="918"/>
      <c r="H6" s="918"/>
      <c r="I6" s="919"/>
      <c r="J6" s="1986" t="s">
        <v>858</v>
      </c>
      <c r="K6" s="1987"/>
      <c r="L6" s="1988"/>
      <c r="M6" s="1989"/>
      <c r="P6" s="920"/>
    </row>
    <row r="7" spans="1:16" s="915" customFormat="1" ht="13.9" customHeight="1" x14ac:dyDescent="0.25">
      <c r="B7" s="1984" t="s">
        <v>59</v>
      </c>
      <c r="C7" s="1985"/>
      <c r="D7" s="1990"/>
      <c r="E7" s="1991"/>
      <c r="F7" s="1991"/>
      <c r="G7" s="1991"/>
      <c r="H7" s="1991"/>
      <c r="I7" s="1992"/>
      <c r="J7" s="921"/>
      <c r="K7" s="921"/>
      <c r="L7" s="921"/>
      <c r="M7" s="922"/>
    </row>
    <row r="8" spans="1:16" s="915" customFormat="1" ht="14" x14ac:dyDescent="0.25">
      <c r="B8" s="1984" t="s">
        <v>61</v>
      </c>
      <c r="C8" s="1985"/>
      <c r="D8" s="1990"/>
      <c r="E8" s="1991"/>
      <c r="F8" s="1991"/>
      <c r="G8" s="1991"/>
      <c r="H8" s="1991"/>
      <c r="I8" s="1992"/>
      <c r="J8" s="1986" t="s">
        <v>60</v>
      </c>
      <c r="K8" s="1987"/>
      <c r="L8" s="1993"/>
      <c r="M8" s="1994"/>
    </row>
    <row r="9" spans="1:16" s="915" customFormat="1" ht="19.5" customHeight="1" x14ac:dyDescent="0.25">
      <c r="B9" s="1984" t="s">
        <v>483</v>
      </c>
      <c r="C9" s="1985"/>
      <c r="D9" s="923"/>
      <c r="E9" s="924"/>
      <c r="F9" s="924"/>
      <c r="G9" s="924"/>
      <c r="H9" s="924"/>
      <c r="I9" s="924"/>
      <c r="J9" s="1986" t="s">
        <v>62</v>
      </c>
      <c r="K9" s="1987"/>
      <c r="L9" s="1995"/>
      <c r="M9" s="1996"/>
    </row>
    <row r="10" spans="1:16" s="915" customFormat="1" ht="19.5" customHeight="1" x14ac:dyDescent="0.25">
      <c r="B10" s="1997" t="s">
        <v>859</v>
      </c>
      <c r="C10" s="1997"/>
      <c r="D10" s="917"/>
      <c r="E10" s="924"/>
      <c r="F10" s="924"/>
      <c r="G10" s="924"/>
      <c r="H10" s="924"/>
      <c r="I10" s="924"/>
      <c r="J10" s="924"/>
      <c r="K10" s="924"/>
      <c r="L10" s="924"/>
      <c r="M10" s="925"/>
    </row>
    <row r="11" spans="1:16" s="915" customFormat="1" ht="11.25" customHeight="1" x14ac:dyDescent="0.25">
      <c r="A11" s="926"/>
      <c r="B11" s="1998"/>
      <c r="C11" s="1998"/>
      <c r="D11" s="1998"/>
      <c r="E11" s="1998"/>
      <c r="F11" s="1998"/>
      <c r="G11" s="1998"/>
      <c r="H11" s="1998"/>
      <c r="I11" s="1998"/>
      <c r="J11" s="1998"/>
      <c r="K11" s="1999"/>
      <c r="L11" s="1999"/>
      <c r="M11" s="1999"/>
    </row>
    <row r="12" spans="1:16" ht="12.75" customHeight="1" x14ac:dyDescent="0.35">
      <c r="A12" s="926"/>
      <c r="B12" s="1982"/>
      <c r="C12" s="1982"/>
      <c r="D12" s="1982"/>
      <c r="E12" s="1982"/>
      <c r="F12" s="1982"/>
      <c r="G12" s="1982"/>
      <c r="H12" s="1982"/>
      <c r="I12" s="1982"/>
      <c r="J12" s="1982"/>
      <c r="K12" s="927" t="s">
        <v>390</v>
      </c>
      <c r="L12" s="1983" t="s">
        <v>391</v>
      </c>
      <c r="M12" s="1983"/>
    </row>
    <row r="13" spans="1:16" ht="12.75" customHeight="1" x14ac:dyDescent="0.35">
      <c r="A13" s="926"/>
      <c r="B13" s="2007"/>
      <c r="C13" s="2007"/>
      <c r="D13" s="2007"/>
      <c r="E13" s="2007"/>
      <c r="F13" s="2007"/>
      <c r="G13" s="2007"/>
      <c r="H13" s="2007"/>
      <c r="I13" s="2007"/>
      <c r="J13" s="2007"/>
      <c r="K13" s="929"/>
      <c r="L13" s="2008"/>
      <c r="M13" s="2009"/>
    </row>
    <row r="14" spans="1:16" ht="12.75" customHeight="1" x14ac:dyDescent="0.35">
      <c r="A14" s="926"/>
      <c r="B14" s="2010"/>
      <c r="C14" s="2010"/>
      <c r="D14" s="2010"/>
      <c r="E14" s="2010"/>
      <c r="F14" s="2010"/>
      <c r="G14" s="2010"/>
      <c r="H14" s="2010"/>
      <c r="I14" s="2010"/>
      <c r="J14" s="2010"/>
      <c r="K14" s="1999"/>
      <c r="L14" s="1999"/>
      <c r="M14" s="1999"/>
    </row>
    <row r="15" spans="1:16" x14ac:dyDescent="0.35">
      <c r="B15" s="2011" t="s">
        <v>392</v>
      </c>
      <c r="C15" s="2011"/>
      <c r="D15" s="2012"/>
      <c r="E15" s="2012"/>
      <c r="F15" s="2012"/>
      <c r="G15" s="2012"/>
      <c r="H15" s="2012"/>
      <c r="I15" s="2012"/>
      <c r="J15" s="2012"/>
      <c r="K15" s="2012"/>
      <c r="L15" s="2012"/>
      <c r="M15" s="2012"/>
    </row>
    <row r="16" spans="1:16" ht="12.75" customHeight="1" x14ac:dyDescent="0.35">
      <c r="B16" s="2000" t="s">
        <v>105</v>
      </c>
      <c r="C16" s="2000"/>
      <c r="D16" s="2001">
        <v>1</v>
      </c>
      <c r="E16" s="2001"/>
      <c r="F16" s="2001"/>
      <c r="G16" s="2001"/>
      <c r="H16" s="2002"/>
      <c r="I16" s="2003"/>
      <c r="J16" s="2006">
        <v>1</v>
      </c>
      <c r="K16" s="2006"/>
      <c r="L16" s="2006"/>
      <c r="M16" s="2006"/>
    </row>
    <row r="17" spans="2:26" ht="12.75" customHeight="1" x14ac:dyDescent="0.35">
      <c r="B17" s="2000" t="s">
        <v>394</v>
      </c>
      <c r="C17" s="2000"/>
      <c r="D17" s="1983" t="s">
        <v>395</v>
      </c>
      <c r="E17" s="1983"/>
      <c r="F17" s="1983"/>
      <c r="G17" s="1983"/>
      <c r="H17" s="2004"/>
      <c r="I17" s="2005"/>
      <c r="J17" s="1983" t="s">
        <v>396</v>
      </c>
      <c r="K17" s="1983"/>
      <c r="L17" s="1983"/>
      <c r="M17" s="1983"/>
    </row>
    <row r="18" spans="2:26" ht="12.75" customHeight="1" x14ac:dyDescent="0.35">
      <c r="B18" s="2018" t="s">
        <v>397</v>
      </c>
      <c r="C18" s="2019"/>
      <c r="D18" s="930" t="s">
        <v>398</v>
      </c>
      <c r="E18" s="930" t="s">
        <v>860</v>
      </c>
      <c r="F18" s="930" t="s">
        <v>861</v>
      </c>
      <c r="G18" s="930" t="s">
        <v>401</v>
      </c>
      <c r="H18" s="2020" t="s">
        <v>397</v>
      </c>
      <c r="I18" s="2021"/>
      <c r="J18" s="930" t="s">
        <v>398</v>
      </c>
      <c r="K18" s="930" t="s">
        <v>860</v>
      </c>
      <c r="L18" s="930" t="s">
        <v>861</v>
      </c>
      <c r="M18" s="930" t="s">
        <v>401</v>
      </c>
    </row>
    <row r="19" spans="2:26" ht="20.149999999999999" customHeight="1" x14ac:dyDescent="0.35">
      <c r="B19" s="931" t="s">
        <v>402</v>
      </c>
      <c r="C19" s="932" t="s">
        <v>888</v>
      </c>
      <c r="D19" s="930" t="s">
        <v>403</v>
      </c>
      <c r="E19" s="930" t="s">
        <v>404</v>
      </c>
      <c r="F19" s="930" t="s">
        <v>404</v>
      </c>
      <c r="G19" s="930" t="s">
        <v>87</v>
      </c>
      <c r="H19" s="930" t="s">
        <v>402</v>
      </c>
      <c r="I19" s="932" t="s">
        <v>888</v>
      </c>
      <c r="J19" s="930" t="s">
        <v>403</v>
      </c>
      <c r="K19" s="930" t="s">
        <v>404</v>
      </c>
      <c r="L19" s="930" t="s">
        <v>404</v>
      </c>
      <c r="M19" s="930" t="s">
        <v>87</v>
      </c>
    </row>
    <row r="20" spans="2:26" s="938" customFormat="1" ht="20.149999999999999" customHeight="1" x14ac:dyDescent="0.35">
      <c r="B20" s="933">
        <v>0</v>
      </c>
      <c r="C20" s="1002">
        <f>B20*0.001*25.4</f>
        <v>0</v>
      </c>
      <c r="D20" s="935"/>
      <c r="E20" s="936"/>
      <c r="F20" s="937">
        <v>0</v>
      </c>
      <c r="G20" s="937">
        <v>0</v>
      </c>
      <c r="H20" s="933">
        <v>0</v>
      </c>
      <c r="I20" s="1002">
        <f>H20*0.001*25.4</f>
        <v>0</v>
      </c>
      <c r="J20" s="935"/>
      <c r="K20" s="936"/>
      <c r="L20" s="937">
        <v>0</v>
      </c>
      <c r="M20" s="937">
        <v>0</v>
      </c>
    </row>
    <row r="21" spans="2:26" s="938" customFormat="1" ht="20.149999999999999" customHeight="1" x14ac:dyDescent="0.35">
      <c r="B21" s="933">
        <v>25</v>
      </c>
      <c r="C21" s="934" t="s">
        <v>889</v>
      </c>
      <c r="D21" s="939"/>
      <c r="E21" s="935"/>
      <c r="F21" s="940"/>
      <c r="G21" s="941"/>
      <c r="H21" s="933">
        <v>25</v>
      </c>
      <c r="I21" s="934" t="s">
        <v>889</v>
      </c>
      <c r="J21" s="934"/>
      <c r="K21" s="935"/>
      <c r="L21" s="940"/>
      <c r="M21" s="941"/>
    </row>
    <row r="22" spans="2:26" s="938" customFormat="1" ht="20.149999999999999" customHeight="1" x14ac:dyDescent="0.35">
      <c r="B22" s="933">
        <v>50</v>
      </c>
      <c r="C22" s="934" t="s">
        <v>890</v>
      </c>
      <c r="D22" s="939"/>
      <c r="E22" s="935"/>
      <c r="F22" s="940"/>
      <c r="G22" s="941"/>
      <c r="H22" s="933">
        <v>50</v>
      </c>
      <c r="I22" s="934" t="s">
        <v>890</v>
      </c>
      <c r="J22" s="934"/>
      <c r="K22" s="935"/>
      <c r="L22" s="940"/>
      <c r="M22" s="941"/>
      <c r="P22" s="221" t="s">
        <v>862</v>
      </c>
      <c r="Q22" s="914"/>
      <c r="R22" s="914">
        <v>51</v>
      </c>
      <c r="S22" s="914" t="s">
        <v>360</v>
      </c>
      <c r="T22" s="914"/>
      <c r="U22" s="914"/>
      <c r="V22" s="914"/>
      <c r="W22" s="914"/>
      <c r="X22" s="914"/>
      <c r="Y22" s="914"/>
      <c r="Z22" s="914"/>
    </row>
    <row r="23" spans="2:26" s="938" customFormat="1" ht="20.149999999999999" customHeight="1" x14ac:dyDescent="0.35">
      <c r="B23" s="933">
        <v>75</v>
      </c>
      <c r="C23" s="934" t="s">
        <v>891</v>
      </c>
      <c r="D23" s="939"/>
      <c r="E23" s="935"/>
      <c r="F23" s="942"/>
      <c r="G23" s="943"/>
      <c r="H23" s="933">
        <v>75</v>
      </c>
      <c r="I23" s="934" t="s">
        <v>891</v>
      </c>
      <c r="J23" s="934"/>
      <c r="K23" s="935"/>
      <c r="L23" s="942"/>
      <c r="M23" s="943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</row>
    <row r="24" spans="2:26" s="938" customFormat="1" ht="20.149999999999999" customHeight="1" x14ac:dyDescent="0.35">
      <c r="B24" s="933">
        <v>100</v>
      </c>
      <c r="C24" s="934" t="s">
        <v>892</v>
      </c>
      <c r="D24" s="939"/>
      <c r="E24" s="935"/>
      <c r="F24" s="935">
        <v>6.9</v>
      </c>
      <c r="G24" s="944"/>
      <c r="H24" s="933">
        <v>100</v>
      </c>
      <c r="I24" s="934" t="s">
        <v>892</v>
      </c>
      <c r="J24" s="934"/>
      <c r="K24" s="935"/>
      <c r="L24" s="935">
        <v>6.9</v>
      </c>
      <c r="M24" s="944"/>
      <c r="P24" s="914" t="s">
        <v>863</v>
      </c>
      <c r="Q24" s="914">
        <v>1</v>
      </c>
      <c r="R24" s="914">
        <v>2</v>
      </c>
      <c r="S24" s="914">
        <v>3</v>
      </c>
      <c r="T24" s="914">
        <v>4</v>
      </c>
      <c r="U24" s="914">
        <v>5</v>
      </c>
      <c r="V24" s="914">
        <v>6</v>
      </c>
      <c r="W24" s="914">
        <v>7</v>
      </c>
      <c r="X24" s="914">
        <v>8</v>
      </c>
      <c r="Y24" s="914">
        <v>9</v>
      </c>
      <c r="Z24" s="914">
        <v>10</v>
      </c>
    </row>
    <row r="25" spans="2:26" s="938" customFormat="1" ht="20.149999999999999" customHeight="1" x14ac:dyDescent="0.35">
      <c r="B25" s="933">
        <v>125</v>
      </c>
      <c r="C25" s="934" t="s">
        <v>893</v>
      </c>
      <c r="D25" s="939"/>
      <c r="E25" s="935"/>
      <c r="F25" s="2022"/>
      <c r="G25" s="2023"/>
      <c r="H25" s="933">
        <v>125</v>
      </c>
      <c r="I25" s="934" t="s">
        <v>893</v>
      </c>
      <c r="J25" s="934"/>
      <c r="K25" s="935"/>
      <c r="L25" s="945"/>
      <c r="M25" s="946"/>
      <c r="P25" s="914" t="s">
        <v>864</v>
      </c>
      <c r="Q25" s="914">
        <v>152.11000000000001</v>
      </c>
      <c r="R25" s="914">
        <v>152.16</v>
      </c>
      <c r="S25" s="914">
        <v>152.79</v>
      </c>
      <c r="T25" s="914">
        <v>152.66999999999999</v>
      </c>
      <c r="U25" s="914">
        <v>152.4</v>
      </c>
      <c r="V25" s="914">
        <v>152.76</v>
      </c>
      <c r="W25" s="914">
        <v>152.29</v>
      </c>
      <c r="X25" s="914">
        <v>152.41</v>
      </c>
      <c r="Y25" s="914">
        <v>152.31</v>
      </c>
      <c r="Z25" s="914">
        <v>152.68</v>
      </c>
    </row>
    <row r="26" spans="2:26" s="938" customFormat="1" ht="20.149999999999999" customHeight="1" x14ac:dyDescent="0.35">
      <c r="B26" s="933">
        <v>150</v>
      </c>
      <c r="C26" s="934" t="s">
        <v>894</v>
      </c>
      <c r="D26" s="939"/>
      <c r="E26" s="935"/>
      <c r="F26" s="2024"/>
      <c r="G26" s="2025"/>
      <c r="H26" s="933">
        <v>150</v>
      </c>
      <c r="I26" s="934" t="s">
        <v>894</v>
      </c>
      <c r="J26" s="934"/>
      <c r="K26" s="935"/>
      <c r="L26" s="947"/>
      <c r="M26" s="948"/>
      <c r="P26" s="914" t="s">
        <v>865</v>
      </c>
      <c r="Q26" s="914">
        <v>177.36</v>
      </c>
      <c r="R26" s="914">
        <v>177.53</v>
      </c>
      <c r="S26" s="914">
        <v>177.57</v>
      </c>
      <c r="T26" s="914">
        <v>178.16</v>
      </c>
      <c r="U26" s="949">
        <v>178.3</v>
      </c>
      <c r="V26" s="914">
        <v>177.85</v>
      </c>
      <c r="W26" s="914">
        <v>177.93</v>
      </c>
      <c r="X26" s="914">
        <v>178.14</v>
      </c>
      <c r="Y26" s="914">
        <v>178.15</v>
      </c>
      <c r="Z26" s="914">
        <v>178.16</v>
      </c>
    </row>
    <row r="27" spans="2:26" s="938" customFormat="1" ht="20.149999999999999" customHeight="1" x14ac:dyDescent="0.35">
      <c r="B27" s="933">
        <v>200</v>
      </c>
      <c r="C27" s="934" t="s">
        <v>895</v>
      </c>
      <c r="D27" s="939"/>
      <c r="E27" s="935"/>
      <c r="F27" s="935">
        <v>10.35</v>
      </c>
      <c r="G27" s="944"/>
      <c r="H27" s="933">
        <v>200</v>
      </c>
      <c r="I27" s="934" t="s">
        <v>895</v>
      </c>
      <c r="J27" s="934"/>
      <c r="K27" s="935"/>
      <c r="L27" s="935">
        <v>10.35</v>
      </c>
      <c r="M27" s="944"/>
      <c r="P27" s="914">
        <v>3.1415999999999999</v>
      </c>
      <c r="Q27" s="914"/>
      <c r="R27" s="914"/>
      <c r="S27" s="914"/>
      <c r="T27" s="914"/>
      <c r="U27" s="914"/>
      <c r="V27" s="914"/>
      <c r="W27" s="914"/>
      <c r="X27" s="914"/>
      <c r="Y27" s="914"/>
      <c r="Z27" s="914"/>
    </row>
    <row r="28" spans="2:26" s="938" customFormat="1" ht="20.149999999999999" customHeight="1" x14ac:dyDescent="0.35">
      <c r="B28" s="933">
        <v>300</v>
      </c>
      <c r="C28" s="934" t="s">
        <v>896</v>
      </c>
      <c r="D28" s="939"/>
      <c r="E28" s="935"/>
      <c r="F28" s="1003"/>
      <c r="G28" s="1005"/>
      <c r="H28" s="933">
        <v>300</v>
      </c>
      <c r="I28" s="934" t="s">
        <v>896</v>
      </c>
      <c r="J28" s="934"/>
      <c r="K28" s="935"/>
      <c r="L28" s="1004"/>
      <c r="M28" s="1006"/>
      <c r="P28" s="914"/>
      <c r="Q28" s="914"/>
      <c r="R28" s="914"/>
      <c r="S28" s="914"/>
      <c r="T28" s="914"/>
      <c r="U28" s="914"/>
      <c r="V28" s="914"/>
      <c r="W28" s="914"/>
      <c r="X28" s="914"/>
      <c r="Y28" s="914"/>
      <c r="Z28" s="914"/>
    </row>
    <row r="29" spans="2:26" s="938" customFormat="1" ht="20.149999999999999" customHeight="1" x14ac:dyDescent="0.35">
      <c r="B29" s="933">
        <v>400</v>
      </c>
      <c r="C29" s="934" t="s">
        <v>897</v>
      </c>
      <c r="D29" s="939"/>
      <c r="E29" s="935"/>
      <c r="F29" s="1003"/>
      <c r="G29" s="1005"/>
      <c r="H29" s="933">
        <v>400</v>
      </c>
      <c r="I29" s="934" t="s">
        <v>897</v>
      </c>
      <c r="J29" s="934"/>
      <c r="K29" s="935"/>
      <c r="L29" s="1004"/>
      <c r="M29" s="1006"/>
      <c r="P29" s="914"/>
      <c r="Q29" s="914"/>
      <c r="R29" s="914"/>
      <c r="S29" s="914"/>
      <c r="T29" s="914"/>
      <c r="U29" s="914"/>
      <c r="V29" s="914"/>
      <c r="W29" s="914"/>
      <c r="X29" s="914"/>
      <c r="Y29" s="914"/>
      <c r="Z29" s="914"/>
    </row>
    <row r="30" spans="2:26" s="938" customFormat="1" ht="15" customHeight="1" thickBot="1" x14ac:dyDescent="0.4">
      <c r="B30" s="933">
        <v>500</v>
      </c>
      <c r="C30" s="934" t="s">
        <v>898</v>
      </c>
      <c r="D30" s="939"/>
      <c r="E30" s="935"/>
      <c r="F30" s="950"/>
      <c r="G30" s="951"/>
      <c r="H30" s="933">
        <v>500</v>
      </c>
      <c r="I30" s="934" t="s">
        <v>898</v>
      </c>
      <c r="J30" s="934"/>
      <c r="K30" s="935"/>
      <c r="L30" s="2026"/>
      <c r="M30" s="2027"/>
      <c r="P30" s="952" t="s">
        <v>866</v>
      </c>
      <c r="Q30" s="914">
        <v>4864.8</v>
      </c>
      <c r="R30" s="914">
        <v>4452.2</v>
      </c>
      <c r="S30" s="914">
        <v>4563.1000000000004</v>
      </c>
      <c r="T30" s="914">
        <v>4320.8999999999996</v>
      </c>
      <c r="U30" s="914">
        <v>4415.2</v>
      </c>
      <c r="V30" s="914">
        <v>4301.8</v>
      </c>
      <c r="W30" s="914">
        <v>4520.3999999999996</v>
      </c>
      <c r="X30" s="914">
        <v>4394.1000000000004</v>
      </c>
      <c r="Y30" s="914">
        <v>4504.6000000000004</v>
      </c>
      <c r="Z30" s="914">
        <v>4372</v>
      </c>
    </row>
    <row r="31" spans="2:26" s="938" customFormat="1" ht="15" customHeight="1" thickBot="1" x14ac:dyDescent="0.4">
      <c r="B31" s="2028" t="s">
        <v>867</v>
      </c>
      <c r="C31" s="2029"/>
      <c r="D31" s="2029"/>
      <c r="E31" s="2029"/>
      <c r="F31" s="953"/>
      <c r="G31" s="2030" t="s">
        <v>405</v>
      </c>
      <c r="H31" s="1983"/>
      <c r="I31" s="1983"/>
      <c r="J31" s="1983"/>
      <c r="K31" s="1983"/>
      <c r="L31" s="929" t="s">
        <v>868</v>
      </c>
      <c r="M31" s="935">
        <v>50.78</v>
      </c>
      <c r="P31" s="952" t="s">
        <v>869</v>
      </c>
      <c r="Q31" s="949">
        <f>$P$27*Q25^2*Q26/4000</f>
        <v>3223.0133893997431</v>
      </c>
      <c r="R31" s="949">
        <f t="shared" ref="R31:Z31" si="0">$P$27*R25^2*R26/4000</f>
        <v>3228.2239054044676</v>
      </c>
      <c r="S31" s="949">
        <f t="shared" si="0"/>
        <v>3255.7447837450991</v>
      </c>
      <c r="T31" s="949">
        <f t="shared" si="0"/>
        <v>3261.4333826847692</v>
      </c>
      <c r="U31" s="949">
        <f t="shared" si="0"/>
        <v>3252.4615724832006</v>
      </c>
      <c r="V31" s="949">
        <f t="shared" si="0"/>
        <v>3259.5981741116634</v>
      </c>
      <c r="W31" s="949">
        <f t="shared" si="0"/>
        <v>3241.0284926767895</v>
      </c>
      <c r="X31" s="949">
        <f t="shared" si="0"/>
        <v>3249.9693937731631</v>
      </c>
      <c r="Y31" s="949">
        <f t="shared" si="0"/>
        <v>3245.8882207592615</v>
      </c>
      <c r="Z31" s="949">
        <f t="shared" si="0"/>
        <v>3261.8606493639936</v>
      </c>
    </row>
    <row r="32" spans="2:26" s="938" customFormat="1" ht="15" customHeight="1" x14ac:dyDescent="0.35">
      <c r="B32" s="2031" t="s">
        <v>870</v>
      </c>
      <c r="C32" s="2032"/>
      <c r="D32" s="2032"/>
      <c r="E32" s="2032"/>
      <c r="F32" s="2033"/>
      <c r="G32" s="2034" t="s">
        <v>407</v>
      </c>
      <c r="H32" s="2034"/>
      <c r="I32" s="2034"/>
      <c r="J32" s="2034"/>
      <c r="K32" s="2034"/>
      <c r="L32" s="2009">
        <f>((POWER(M31,2)*PI())/4)/100</f>
        <v>20.252343014812325</v>
      </c>
      <c r="M32" s="2009"/>
      <c r="P32" s="221" t="s">
        <v>871</v>
      </c>
      <c r="Q32" s="954">
        <f>(Q26-$L22)/25.4*1000</f>
        <v>6982.6771653543319</v>
      </c>
      <c r="R32" s="954">
        <f t="shared" ref="R32:Z32" si="1">(R26-$L22)/25.4*1000</f>
        <v>6989.3700787401576</v>
      </c>
      <c r="S32" s="954">
        <f t="shared" si="1"/>
        <v>6990.9448818897636</v>
      </c>
      <c r="T32" s="954">
        <f t="shared" si="1"/>
        <v>7014.1732283464571</v>
      </c>
      <c r="U32" s="954">
        <f t="shared" si="1"/>
        <v>7019.6850393700797</v>
      </c>
      <c r="V32" s="954">
        <f t="shared" si="1"/>
        <v>7001.9685039370079</v>
      </c>
      <c r="W32" s="954">
        <f t="shared" si="1"/>
        <v>7005.1181102362216</v>
      </c>
      <c r="X32" s="954">
        <f t="shared" si="1"/>
        <v>7013.3858267716532</v>
      </c>
      <c r="Y32" s="954">
        <f t="shared" si="1"/>
        <v>7013.7795275590552</v>
      </c>
      <c r="Z32" s="954">
        <f t="shared" si="1"/>
        <v>7014.1732283464571</v>
      </c>
    </row>
    <row r="33" spans="2:13" s="938" customFormat="1" ht="15" customHeight="1" x14ac:dyDescent="0.35">
      <c r="B33" s="2013" t="s">
        <v>409</v>
      </c>
      <c r="C33" s="2014"/>
      <c r="D33" s="2015">
        <v>621.20000000000005</v>
      </c>
      <c r="E33" s="2015"/>
      <c r="F33" s="2015"/>
      <c r="G33" s="2016" t="s">
        <v>872</v>
      </c>
      <c r="H33" s="2016"/>
      <c r="I33" s="2016"/>
      <c r="J33" s="2016"/>
      <c r="K33" s="2016"/>
      <c r="L33" s="2017"/>
      <c r="M33" s="2017"/>
    </row>
    <row r="34" spans="2:13" s="938" customFormat="1" ht="15" customHeight="1" x14ac:dyDescent="0.35">
      <c r="B34" s="2013" t="s">
        <v>101</v>
      </c>
      <c r="C34" s="2014"/>
      <c r="D34" s="2015">
        <v>505.4</v>
      </c>
      <c r="E34" s="2015"/>
      <c r="F34" s="2015"/>
      <c r="G34" s="2034" t="s">
        <v>873</v>
      </c>
      <c r="H34" s="2034"/>
      <c r="I34" s="2034"/>
      <c r="J34" s="2034"/>
      <c r="K34" s="2034"/>
      <c r="L34" s="2035"/>
      <c r="M34" s="2035"/>
    </row>
    <row r="35" spans="2:13" s="938" customFormat="1" ht="14.5" x14ac:dyDescent="0.35">
      <c r="B35" s="2036" t="s">
        <v>874</v>
      </c>
      <c r="C35" s="2037"/>
      <c r="D35" s="2038">
        <f>(D33-D34)/D34*100</f>
        <v>22.912544519192732</v>
      </c>
      <c r="E35" s="2038"/>
      <c r="F35" s="2038"/>
      <c r="G35" s="2034" t="s">
        <v>875</v>
      </c>
      <c r="H35" s="2034"/>
      <c r="I35" s="2034"/>
      <c r="J35" s="2034"/>
      <c r="K35" s="2034"/>
      <c r="L35" s="2039"/>
      <c r="M35" s="2039"/>
    </row>
    <row r="36" spans="2:13" s="938" customFormat="1" ht="12.5" x14ac:dyDescent="0.35">
      <c r="B36" s="930" t="s">
        <v>119</v>
      </c>
      <c r="C36" s="955">
        <v>0</v>
      </c>
      <c r="D36" s="2042">
        <v>1</v>
      </c>
      <c r="E36" s="2042"/>
      <c r="F36" s="2042">
        <v>2</v>
      </c>
      <c r="G36" s="2042"/>
      <c r="H36" s="2042">
        <v>3</v>
      </c>
      <c r="I36" s="2042"/>
      <c r="J36" s="2042">
        <v>4</v>
      </c>
      <c r="K36" s="2042"/>
      <c r="L36" s="2042">
        <v>5</v>
      </c>
      <c r="M36" s="2042"/>
    </row>
    <row r="37" spans="2:13" s="938" customFormat="1" ht="12.75" customHeight="1" x14ac:dyDescent="0.35">
      <c r="B37" s="930" t="s">
        <v>120</v>
      </c>
      <c r="C37" s="956"/>
      <c r="D37" s="2040">
        <v>36</v>
      </c>
      <c r="E37" s="2040"/>
      <c r="F37" s="2040">
        <v>38</v>
      </c>
      <c r="G37" s="2040"/>
      <c r="H37" s="2040">
        <v>39</v>
      </c>
      <c r="I37" s="2040"/>
      <c r="J37" s="2040">
        <v>40</v>
      </c>
      <c r="K37" s="2040"/>
      <c r="L37" s="2041"/>
      <c r="M37" s="2041"/>
    </row>
    <row r="38" spans="2:13" s="938" customFormat="1" ht="12.75" customHeight="1" x14ac:dyDescent="0.35">
      <c r="B38" s="930" t="s">
        <v>121</v>
      </c>
      <c r="C38" s="929"/>
      <c r="D38" s="2038" t="e">
        <f>(($L$35+D37-$C$37)-$L$35)/$L$35*100</f>
        <v>#DIV/0!</v>
      </c>
      <c r="E38" s="2038"/>
      <c r="F38" s="2038" t="e">
        <f>(($L$35+F37-$C$37)-$L$35)/$L$35*100</f>
        <v>#DIV/0!</v>
      </c>
      <c r="G38" s="2038"/>
      <c r="H38" s="2038" t="e">
        <f>(($L$35+H37-$C$37)-$L$35)/$L$35*100</f>
        <v>#DIV/0!</v>
      </c>
      <c r="I38" s="2038"/>
      <c r="J38" s="2038" t="e">
        <f>(($L$35+J37-$C$37)-$L$35)/$L$35*100</f>
        <v>#DIV/0!</v>
      </c>
      <c r="K38" s="2038"/>
      <c r="L38" s="2046"/>
      <c r="M38" s="2046"/>
    </row>
    <row r="39" spans="2:13" ht="12.75" customHeight="1" x14ac:dyDescent="0.35">
      <c r="B39" s="957"/>
      <c r="C39" s="938"/>
      <c r="D39" s="958"/>
      <c r="E39" s="958"/>
      <c r="F39" s="958"/>
      <c r="G39" s="958"/>
      <c r="H39" s="958"/>
      <c r="I39" s="958"/>
      <c r="J39" s="958"/>
      <c r="K39" s="958"/>
      <c r="L39" s="958"/>
      <c r="M39" s="959"/>
    </row>
    <row r="40" spans="2:13" ht="12.75" customHeight="1" x14ac:dyDescent="0.35">
      <c r="B40" s="2043"/>
      <c r="C40" s="2007"/>
      <c r="D40" s="2007"/>
      <c r="H40" s="958"/>
      <c r="I40" s="958"/>
      <c r="M40" s="959"/>
    </row>
    <row r="41" spans="2:13" ht="12.75" customHeight="1" x14ac:dyDescent="0.35">
      <c r="B41" s="2043"/>
      <c r="C41" s="2007"/>
      <c r="D41" s="2007"/>
      <c r="H41" s="938"/>
      <c r="I41" s="938"/>
      <c r="M41" s="960"/>
    </row>
    <row r="42" spans="2:13" ht="12.75" customHeight="1" x14ac:dyDescent="0.35">
      <c r="B42" s="2043"/>
      <c r="C42" s="2007"/>
      <c r="D42" s="2007"/>
      <c r="F42" s="961"/>
      <c r="G42" s="961"/>
      <c r="H42" s="962"/>
      <c r="I42" s="962"/>
      <c r="J42" s="961"/>
      <c r="K42" s="961"/>
      <c r="L42" s="961"/>
      <c r="M42" s="960"/>
    </row>
    <row r="43" spans="2:13" ht="12.75" customHeight="1" x14ac:dyDescent="0.35">
      <c r="B43" s="2043"/>
      <c r="C43" s="2007"/>
      <c r="D43" s="2007"/>
      <c r="F43" s="961"/>
      <c r="G43" s="961"/>
      <c r="H43" s="962"/>
      <c r="I43" s="962"/>
      <c r="J43" s="961"/>
      <c r="K43" s="961"/>
      <c r="L43" s="963" t="s">
        <v>876</v>
      </c>
      <c r="M43" s="960"/>
    </row>
    <row r="44" spans="2:13" ht="12.75" customHeight="1" x14ac:dyDescent="0.35">
      <c r="B44" s="2043"/>
      <c r="C44" s="2007"/>
      <c r="D44" s="2007"/>
      <c r="F44" s="962"/>
      <c r="G44" s="964"/>
      <c r="H44" s="962"/>
      <c r="I44" s="962"/>
      <c r="J44" s="2044"/>
      <c r="K44" s="2044"/>
      <c r="L44" s="964"/>
      <c r="M44" s="960"/>
    </row>
    <row r="45" spans="2:13" ht="12.75" customHeight="1" x14ac:dyDescent="0.35">
      <c r="B45" s="2043"/>
      <c r="C45" s="2007"/>
      <c r="D45" s="2007"/>
      <c r="F45" s="962"/>
      <c r="G45" s="962"/>
      <c r="H45" s="964"/>
      <c r="I45" s="965"/>
      <c r="J45" s="2045"/>
      <c r="K45" s="2045"/>
      <c r="L45" s="964"/>
      <c r="M45" s="959"/>
    </row>
    <row r="46" spans="2:13" ht="12.75" customHeight="1" x14ac:dyDescent="0.35">
      <c r="B46" s="2043"/>
      <c r="C46" s="2007"/>
      <c r="D46" s="2007"/>
      <c r="F46" s="962"/>
      <c r="G46" s="962"/>
      <c r="H46" s="964"/>
      <c r="I46" s="965"/>
      <c r="J46" s="2045"/>
      <c r="K46" s="2045"/>
      <c r="L46" s="964"/>
      <c r="M46" s="959"/>
    </row>
    <row r="47" spans="2:13" ht="12" customHeight="1" x14ac:dyDescent="0.35">
      <c r="B47" s="2043"/>
      <c r="C47" s="2007"/>
      <c r="D47" s="2007"/>
      <c r="F47" s="961"/>
      <c r="G47" s="961"/>
      <c r="H47" s="961"/>
      <c r="I47" s="965"/>
      <c r="J47" s="2045"/>
      <c r="K47" s="2045"/>
      <c r="L47" s="964"/>
      <c r="M47" s="966"/>
    </row>
    <row r="48" spans="2:13" ht="12" customHeight="1" x14ac:dyDescent="0.35">
      <c r="B48" s="2043"/>
      <c r="C48" s="2007"/>
      <c r="D48" s="2007"/>
      <c r="F48" s="961"/>
      <c r="G48" s="961"/>
      <c r="H48" s="961"/>
      <c r="I48" s="965"/>
      <c r="J48" s="961"/>
      <c r="K48" s="961"/>
      <c r="L48" s="961"/>
      <c r="M48" s="966"/>
    </row>
    <row r="49" spans="2:13" ht="12" customHeight="1" x14ac:dyDescent="0.35">
      <c r="B49" s="2043"/>
      <c r="C49" s="2007"/>
      <c r="D49" s="2007"/>
      <c r="F49" s="961"/>
      <c r="G49" s="961"/>
      <c r="H49" s="961"/>
      <c r="I49" s="965"/>
      <c r="J49" s="961"/>
      <c r="K49" s="961"/>
      <c r="L49" s="967" t="s">
        <v>877</v>
      </c>
      <c r="M49" s="966"/>
    </row>
    <row r="50" spans="2:13" ht="12" customHeight="1" x14ac:dyDescent="0.35">
      <c r="B50" s="2043"/>
      <c r="C50" s="2007"/>
      <c r="D50" s="2007"/>
      <c r="I50" s="968"/>
      <c r="M50" s="966"/>
    </row>
    <row r="51" spans="2:13" ht="12" customHeight="1" x14ac:dyDescent="0.35">
      <c r="B51" s="2043"/>
      <c r="C51" s="2007"/>
      <c r="D51" s="2007"/>
      <c r="I51" s="968"/>
      <c r="J51" s="968"/>
      <c r="K51" s="968"/>
      <c r="M51" s="966"/>
    </row>
    <row r="52" spans="2:13" ht="12" customHeight="1" x14ac:dyDescent="0.35">
      <c r="B52" s="2043"/>
      <c r="C52" s="2007"/>
      <c r="D52" s="2007"/>
      <c r="I52" s="968"/>
      <c r="J52" s="968"/>
      <c r="K52" s="968"/>
      <c r="M52" s="966"/>
    </row>
    <row r="53" spans="2:13" ht="12" customHeight="1" x14ac:dyDescent="0.35">
      <c r="B53" s="2043"/>
      <c r="C53" s="2007"/>
      <c r="D53" s="2007"/>
      <c r="I53" s="968"/>
      <c r="J53" s="968"/>
      <c r="K53" s="968"/>
      <c r="M53" s="966"/>
    </row>
    <row r="54" spans="2:13" ht="12" customHeight="1" x14ac:dyDescent="0.35">
      <c r="B54" s="969" t="s">
        <v>543</v>
      </c>
      <c r="C54" s="970" t="s">
        <v>878</v>
      </c>
      <c r="D54" s="971"/>
      <c r="E54" s="972"/>
      <c r="F54" s="973"/>
      <c r="G54" s="973"/>
      <c r="H54" s="973"/>
      <c r="I54" s="974"/>
      <c r="J54" s="974"/>
      <c r="K54" s="974"/>
      <c r="L54" s="973"/>
      <c r="M54" s="975"/>
    </row>
    <row r="55" spans="2:13" s="976" customFormat="1" ht="14.25" customHeight="1" x14ac:dyDescent="0.35">
      <c r="B55" s="2048" t="s">
        <v>88</v>
      </c>
      <c r="C55" s="2048"/>
      <c r="D55" s="2048"/>
      <c r="E55" s="2048"/>
      <c r="F55" s="2048"/>
      <c r="G55" s="2048"/>
      <c r="H55" s="2048"/>
      <c r="I55" s="2048"/>
      <c r="J55" s="2048"/>
      <c r="K55" s="2048"/>
      <c r="L55" s="2048"/>
      <c r="M55" s="2048"/>
    </row>
    <row r="56" spans="2:13" s="977" customFormat="1" ht="25.5" customHeight="1" x14ac:dyDescent="0.3">
      <c r="B56" s="2049"/>
      <c r="C56" s="2050"/>
      <c r="D56" s="2050"/>
      <c r="E56" s="2050"/>
      <c r="F56" s="2050"/>
      <c r="G56" s="2050"/>
      <c r="H56" s="2050"/>
      <c r="I56" s="2050"/>
      <c r="J56" s="2050"/>
      <c r="K56" s="2050"/>
      <c r="L56" s="2050"/>
      <c r="M56" s="2051"/>
    </row>
    <row r="57" spans="2:13" s="977" customFormat="1" ht="21.75" customHeight="1" x14ac:dyDescent="0.3">
      <c r="B57" s="306" t="s">
        <v>89</v>
      </c>
      <c r="C57" s="978"/>
      <c r="D57" s="978"/>
      <c r="E57" s="979"/>
      <c r="F57" s="306" t="s">
        <v>90</v>
      </c>
      <c r="G57" s="307"/>
      <c r="H57" s="307"/>
      <c r="I57" s="307"/>
      <c r="J57" s="306" t="s">
        <v>91</v>
      </c>
      <c r="K57" s="307"/>
      <c r="L57" s="307"/>
      <c r="M57" s="308"/>
    </row>
    <row r="58" spans="2:13" s="977" customFormat="1" ht="34.5" customHeight="1" x14ac:dyDescent="0.3">
      <c r="B58" s="980" t="s">
        <v>92</v>
      </c>
      <c r="C58" s="2052"/>
      <c r="D58" s="2052"/>
      <c r="E58" s="2053"/>
      <c r="F58" s="980" t="s">
        <v>92</v>
      </c>
      <c r="G58" s="2052"/>
      <c r="H58" s="2052"/>
      <c r="I58" s="2053"/>
      <c r="J58" s="980" t="s">
        <v>92</v>
      </c>
      <c r="K58" s="2052"/>
      <c r="L58" s="2052"/>
      <c r="M58" s="2053"/>
    </row>
    <row r="59" spans="2:13" s="977" customFormat="1" ht="19.5" customHeight="1" x14ac:dyDescent="0.3">
      <c r="B59" s="981" t="s">
        <v>93</v>
      </c>
      <c r="C59" s="2054" t="s">
        <v>879</v>
      </c>
      <c r="D59" s="2054"/>
      <c r="E59" s="2055"/>
      <c r="F59" s="981" t="s">
        <v>93</v>
      </c>
      <c r="G59" s="2056"/>
      <c r="H59" s="2056"/>
      <c r="I59" s="2057"/>
      <c r="J59" s="981" t="s">
        <v>93</v>
      </c>
      <c r="K59" s="2056"/>
      <c r="L59" s="2056"/>
      <c r="M59" s="2057"/>
    </row>
    <row r="60" spans="2:13" s="977" customFormat="1" ht="14" x14ac:dyDescent="0.3">
      <c r="B60" s="982" t="s">
        <v>292</v>
      </c>
      <c r="C60" s="2058" t="s">
        <v>543</v>
      </c>
      <c r="D60" s="2058"/>
      <c r="E60" s="2059"/>
      <c r="F60" s="982" t="s">
        <v>292</v>
      </c>
      <c r="G60" s="2060"/>
      <c r="H60" s="2060"/>
      <c r="I60" s="2061"/>
      <c r="J60" s="982" t="s">
        <v>292</v>
      </c>
      <c r="K60" s="2060"/>
      <c r="L60" s="2060"/>
      <c r="M60" s="2061"/>
    </row>
    <row r="61" spans="2:13" s="977" customFormat="1" ht="9.75" customHeight="1" x14ac:dyDescent="0.3"/>
    <row r="62" spans="2:13" s="977" customFormat="1" ht="9.75" customHeight="1" x14ac:dyDescent="0.3"/>
    <row r="63" spans="2:13" s="977" customFormat="1" ht="9.75" customHeight="1" x14ac:dyDescent="0.3"/>
    <row r="64" spans="2:13" s="977" customFormat="1" ht="9.75" customHeight="1" x14ac:dyDescent="0.3"/>
    <row r="65" spans="2:13" s="977" customFormat="1" ht="9.75" customHeight="1" x14ac:dyDescent="0.3"/>
    <row r="66" spans="2:13" s="977" customFormat="1" ht="9.75" customHeight="1" x14ac:dyDescent="0.3"/>
    <row r="67" spans="2:13" s="977" customFormat="1" ht="9.75" customHeight="1" x14ac:dyDescent="0.3">
      <c r="D67" s="977" t="s">
        <v>520</v>
      </c>
    </row>
    <row r="68" spans="2:13" s="977" customFormat="1" ht="9.75" customHeight="1" x14ac:dyDescent="0.3"/>
    <row r="69" spans="2:13" s="977" customFormat="1" ht="9.75" customHeight="1" x14ac:dyDescent="0.3"/>
    <row r="70" spans="2:13" s="977" customFormat="1" ht="9.75" customHeight="1" x14ac:dyDescent="0.3"/>
    <row r="71" spans="2:13" s="977" customFormat="1" ht="9.75" customHeight="1" x14ac:dyDescent="0.3"/>
    <row r="72" spans="2:13" s="977" customFormat="1" ht="9.75" customHeight="1" x14ac:dyDescent="0.3"/>
    <row r="73" spans="2:13" ht="12" customHeight="1" x14ac:dyDescent="0.25">
      <c r="B73" s="983"/>
      <c r="C73" s="983"/>
      <c r="D73" s="983"/>
      <c r="E73" s="983"/>
      <c r="F73" s="983"/>
      <c r="G73" s="983"/>
      <c r="H73" s="983"/>
      <c r="I73" s="983"/>
      <c r="J73" s="983"/>
      <c r="K73" s="983"/>
      <c r="L73" s="983"/>
      <c r="M73" s="983"/>
    </row>
    <row r="74" spans="2:13" ht="12" customHeight="1" x14ac:dyDescent="0.35">
      <c r="B74" s="983"/>
      <c r="C74" s="983"/>
      <c r="D74" s="983"/>
      <c r="E74" s="983"/>
      <c r="F74" s="984" t="s">
        <v>880</v>
      </c>
      <c r="G74" s="983"/>
      <c r="H74" s="983"/>
      <c r="I74" s="983"/>
      <c r="J74" s="983"/>
      <c r="K74" s="983"/>
      <c r="L74" s="983"/>
      <c r="M74" s="983"/>
    </row>
    <row r="75" spans="2:13" ht="12" customHeight="1" x14ac:dyDescent="0.35">
      <c r="B75" s="983"/>
      <c r="C75" s="983"/>
      <c r="D75" s="983"/>
      <c r="E75" s="983"/>
      <c r="F75" s="984" t="s">
        <v>879</v>
      </c>
      <c r="G75" s="983"/>
      <c r="H75" s="983"/>
      <c r="I75" s="983"/>
      <c r="J75" s="983"/>
      <c r="K75" s="983"/>
      <c r="L75" s="983"/>
      <c r="M75" s="983"/>
    </row>
    <row r="76" spans="2:13" ht="12" customHeight="1" x14ac:dyDescent="0.35">
      <c r="B76" s="983"/>
      <c r="C76" s="983"/>
      <c r="D76" s="983"/>
      <c r="E76" s="983"/>
      <c r="F76" s="984" t="s">
        <v>881</v>
      </c>
      <c r="G76" s="983"/>
      <c r="H76" s="983"/>
      <c r="I76" s="983"/>
      <c r="J76" s="983"/>
      <c r="K76" s="983"/>
      <c r="L76" s="983"/>
      <c r="M76" s="983"/>
    </row>
    <row r="77" spans="2:13" ht="12" customHeight="1" x14ac:dyDescent="0.35">
      <c r="B77" s="983"/>
      <c r="C77" s="983"/>
      <c r="D77" s="983"/>
      <c r="E77" s="983"/>
      <c r="F77" s="984" t="s">
        <v>882</v>
      </c>
      <c r="G77" s="983"/>
      <c r="H77" s="983"/>
      <c r="I77" s="983"/>
      <c r="J77" s="983"/>
      <c r="K77" s="983"/>
      <c r="L77" s="983"/>
      <c r="M77" s="983"/>
    </row>
    <row r="78" spans="2:13" ht="13.5" customHeight="1" thickBot="1" x14ac:dyDescent="0.4">
      <c r="F78" s="984" t="s">
        <v>883</v>
      </c>
    </row>
    <row r="79" spans="2:13" ht="12.75" customHeight="1" x14ac:dyDescent="0.35">
      <c r="C79" s="2062" t="s">
        <v>419</v>
      </c>
      <c r="D79" s="2063"/>
      <c r="F79" s="984" t="s">
        <v>884</v>
      </c>
    </row>
    <row r="80" spans="2:13" ht="12.75" customHeight="1" x14ac:dyDescent="0.35">
      <c r="C80" s="985">
        <f>C36</f>
        <v>0</v>
      </c>
      <c r="D80" s="986">
        <f>C38</f>
        <v>0</v>
      </c>
      <c r="F80" s="984" t="s">
        <v>885</v>
      </c>
    </row>
    <row r="81" spans="2:13" ht="12.75" customHeight="1" x14ac:dyDescent="0.35">
      <c r="C81" s="987">
        <f>D36</f>
        <v>1</v>
      </c>
      <c r="D81" s="988" t="e">
        <f>D38</f>
        <v>#DIV/0!</v>
      </c>
      <c r="F81" s="984" t="s">
        <v>886</v>
      </c>
    </row>
    <row r="82" spans="2:13" ht="14.5" x14ac:dyDescent="0.35">
      <c r="C82" s="987">
        <f>F36</f>
        <v>2</v>
      </c>
      <c r="D82" s="988" t="e">
        <f>F38</f>
        <v>#DIV/0!</v>
      </c>
      <c r="F82" s="984" t="s">
        <v>887</v>
      </c>
    </row>
    <row r="83" spans="2:13" x14ac:dyDescent="0.35">
      <c r="C83" s="987">
        <f>J36</f>
        <v>4</v>
      </c>
      <c r="D83" s="988" t="e">
        <f>J38</f>
        <v>#DIV/0!</v>
      </c>
    </row>
    <row r="84" spans="2:13" ht="12" thickBot="1" x14ac:dyDescent="0.4">
      <c r="C84" s="989">
        <f>L36</f>
        <v>5</v>
      </c>
      <c r="D84" s="990">
        <f>L38</f>
        <v>0</v>
      </c>
    </row>
    <row r="88" spans="2:13" ht="25" customHeight="1" x14ac:dyDescent="0.35">
      <c r="B88" s="928" t="s">
        <v>420</v>
      </c>
      <c r="C88" s="938" t="s">
        <v>421</v>
      </c>
      <c r="D88" s="938" t="s">
        <v>422</v>
      </c>
    </row>
    <row r="89" spans="2:13" ht="25" customHeight="1" x14ac:dyDescent="0.35">
      <c r="B89" s="928" t="s">
        <v>423</v>
      </c>
      <c r="C89" s="991">
        <f>G24</f>
        <v>0</v>
      </c>
      <c r="D89" s="992">
        <f>M24</f>
        <v>0</v>
      </c>
    </row>
    <row r="90" spans="2:13" ht="25" customHeight="1" x14ac:dyDescent="0.35">
      <c r="B90" s="928" t="s">
        <v>424</v>
      </c>
      <c r="C90" s="991">
        <f>MAX(G27)</f>
        <v>0</v>
      </c>
      <c r="D90" s="992">
        <f>M27</f>
        <v>0</v>
      </c>
    </row>
    <row r="91" spans="2:13" ht="25" customHeight="1" x14ac:dyDescent="0.35">
      <c r="B91" s="928" t="s">
        <v>425</v>
      </c>
      <c r="C91" s="2064">
        <f>F31</f>
        <v>0</v>
      </c>
      <c r="D91" s="2064"/>
    </row>
    <row r="92" spans="2:13" ht="25" customHeight="1" x14ac:dyDescent="0.35">
      <c r="B92" s="928" t="s">
        <v>426</v>
      </c>
      <c r="C92" s="958">
        <f>L38</f>
        <v>0</v>
      </c>
    </row>
    <row r="93" spans="2:13" ht="25" customHeight="1" x14ac:dyDescent="0.35"/>
    <row r="94" spans="2:13" x14ac:dyDescent="0.25">
      <c r="C94" s="993"/>
      <c r="D94" s="993"/>
      <c r="E94" s="993"/>
      <c r="F94" s="994"/>
      <c r="G94" s="995"/>
      <c r="H94" s="995"/>
      <c r="I94" s="995"/>
      <c r="J94" s="996"/>
      <c r="K94" s="996"/>
      <c r="L94" s="996"/>
      <c r="M94" s="996"/>
    </row>
    <row r="95" spans="2:13" x14ac:dyDescent="0.25">
      <c r="C95" s="993"/>
      <c r="D95" s="993"/>
      <c r="E95" s="997"/>
      <c r="F95" s="997"/>
      <c r="G95" s="997"/>
      <c r="H95" s="997"/>
      <c r="I95" s="997"/>
      <c r="J95" s="996"/>
      <c r="K95" s="996"/>
      <c r="L95" s="996"/>
      <c r="M95" s="996"/>
    </row>
    <row r="96" spans="2:13" x14ac:dyDescent="0.25">
      <c r="C96" s="998"/>
      <c r="D96" s="998"/>
      <c r="E96" s="998"/>
      <c r="F96" s="938"/>
      <c r="G96" s="998"/>
      <c r="H96" s="998"/>
      <c r="I96" s="998"/>
      <c r="J96" s="999"/>
      <c r="K96" s="999"/>
      <c r="L96" s="999"/>
      <c r="M96" s="1000"/>
    </row>
    <row r="97" spans="3:13" x14ac:dyDescent="0.25">
      <c r="C97" s="998"/>
      <c r="D97" s="998"/>
      <c r="E97" s="998"/>
      <c r="F97" s="1001"/>
      <c r="G97" s="938"/>
      <c r="H97" s="938"/>
      <c r="I97" s="938"/>
      <c r="J97" s="2047"/>
      <c r="K97" s="2047"/>
      <c r="L97" s="2047"/>
      <c r="M97" s="2047"/>
    </row>
  </sheetData>
  <mergeCells count="89">
    <mergeCell ref="J97:M97"/>
    <mergeCell ref="B55:M55"/>
    <mergeCell ref="B56:M56"/>
    <mergeCell ref="C58:E58"/>
    <mergeCell ref="G58:I58"/>
    <mergeCell ref="K58:M58"/>
    <mergeCell ref="C59:E59"/>
    <mergeCell ref="G59:I59"/>
    <mergeCell ref="K59:M59"/>
    <mergeCell ref="C60:E60"/>
    <mergeCell ref="G60:I60"/>
    <mergeCell ref="K60:M60"/>
    <mergeCell ref="C79:D79"/>
    <mergeCell ref="C91:D91"/>
    <mergeCell ref="D38:E38"/>
    <mergeCell ref="F38:G38"/>
    <mergeCell ref="H38:I38"/>
    <mergeCell ref="J38:K38"/>
    <mergeCell ref="L38:M38"/>
    <mergeCell ref="B40:D53"/>
    <mergeCell ref="J44:K44"/>
    <mergeCell ref="J45:K45"/>
    <mergeCell ref="J46:K46"/>
    <mergeCell ref="J47:K47"/>
    <mergeCell ref="D36:E36"/>
    <mergeCell ref="F36:G36"/>
    <mergeCell ref="H36:I36"/>
    <mergeCell ref="J36:K36"/>
    <mergeCell ref="L36:M36"/>
    <mergeCell ref="D37:E37"/>
    <mergeCell ref="F37:G37"/>
    <mergeCell ref="H37:I37"/>
    <mergeCell ref="J37:K37"/>
    <mergeCell ref="L37:M37"/>
    <mergeCell ref="B34:C34"/>
    <mergeCell ref="D34:F34"/>
    <mergeCell ref="G34:K34"/>
    <mergeCell ref="L34:M34"/>
    <mergeCell ref="B35:C35"/>
    <mergeCell ref="D35:F35"/>
    <mergeCell ref="G35:K35"/>
    <mergeCell ref="L35:M35"/>
    <mergeCell ref="B33:C33"/>
    <mergeCell ref="D33:F33"/>
    <mergeCell ref="G33:K33"/>
    <mergeCell ref="L33:M33"/>
    <mergeCell ref="D17:G17"/>
    <mergeCell ref="J17:M17"/>
    <mergeCell ref="B18:C18"/>
    <mergeCell ref="H18:I18"/>
    <mergeCell ref="F25:G26"/>
    <mergeCell ref="L30:M30"/>
    <mergeCell ref="B31:E31"/>
    <mergeCell ref="G31:K31"/>
    <mergeCell ref="B32:F32"/>
    <mergeCell ref="G32:K32"/>
    <mergeCell ref="L32:M32"/>
    <mergeCell ref="B13:J13"/>
    <mergeCell ref="L13:M13"/>
    <mergeCell ref="B14:M14"/>
    <mergeCell ref="B15:C15"/>
    <mergeCell ref="D15:M15"/>
    <mergeCell ref="B16:C16"/>
    <mergeCell ref="D16:G16"/>
    <mergeCell ref="H16:I17"/>
    <mergeCell ref="J16:M16"/>
    <mergeCell ref="B17:C17"/>
    <mergeCell ref="B12:J12"/>
    <mergeCell ref="L12:M12"/>
    <mergeCell ref="B6:C6"/>
    <mergeCell ref="J6:K6"/>
    <mergeCell ref="L6:M6"/>
    <mergeCell ref="B7:C7"/>
    <mergeCell ref="D7:I7"/>
    <mergeCell ref="B8:C8"/>
    <mergeCell ref="D8:I8"/>
    <mergeCell ref="J8:K8"/>
    <mergeCell ref="L8:M8"/>
    <mergeCell ref="B9:C9"/>
    <mergeCell ref="J9:K9"/>
    <mergeCell ref="L9:M9"/>
    <mergeCell ref="B10:C10"/>
    <mergeCell ref="B11:M11"/>
    <mergeCell ref="B5:M5"/>
    <mergeCell ref="B2:C4"/>
    <mergeCell ref="D2:M2"/>
    <mergeCell ref="D3:H3"/>
    <mergeCell ref="I3:M3"/>
    <mergeCell ref="D4:M4"/>
  </mergeCells>
  <dataValidations disablePrompts="1" count="1">
    <dataValidation type="list" allowBlank="1" showInputMessage="1" showErrorMessage="1" sqref="C59:E59" xr:uid="{00000000-0002-0000-0600-000000000000}">
      <formula1>$F$74:$F$82</formula1>
    </dataValidation>
  </dataValidations>
  <printOptions horizontalCentered="1" verticalCentered="1"/>
  <pageMargins left="0.78740157480314965" right="0.78740157480314965" top="0.78740157480314965" bottom="0.98425196850393704" header="0" footer="0.39370078740157483"/>
  <pageSetup scale="68" orientation="portrait" horizontalDpi="300" verticalDpi="300" r:id="rId1"/>
  <headerFooter alignWithMargins="0">
    <oddFooter>&amp;L&amp;9Cra. 30 N° 25-90 Piso 16 - CP: 1113111            
Tel. 7470909 -  Info: Línea 195       
www.umv.gov.co     &amp;CPRO-FM-025
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IV74"/>
  <sheetViews>
    <sheetView showGridLines="0" view="pageBreakPreview" topLeftCell="A37" zoomScale="110" zoomScaleSheetLayoutView="110" workbookViewId="0">
      <selection activeCell="C3" sqref="C3:E3"/>
    </sheetView>
  </sheetViews>
  <sheetFormatPr baseColWidth="10" defaultColWidth="9.1796875" defaultRowHeight="12.5" x14ac:dyDescent="0.25"/>
  <cols>
    <col min="1" max="1" width="1.453125" style="45" customWidth="1"/>
    <col min="2" max="2" width="15.7265625" style="45" customWidth="1"/>
    <col min="3" max="3" width="19.7265625" style="45" customWidth="1"/>
    <col min="4" max="4" width="8.54296875" style="71" customWidth="1"/>
    <col min="5" max="7" width="16.1796875" style="45" customWidth="1"/>
    <col min="8" max="8" width="14.453125" style="45" customWidth="1"/>
    <col min="9" max="9" width="1.26953125" style="45" customWidth="1"/>
    <col min="10" max="10" width="11.453125" style="45" bestFit="1" customWidth="1"/>
    <col min="11" max="11" width="15.1796875" style="45" customWidth="1"/>
    <col min="12" max="58" width="9.1796875" style="45" customWidth="1"/>
    <col min="59" max="16384" width="9.1796875" style="45"/>
  </cols>
  <sheetData>
    <row r="1" spans="2:256" s="218" customFormat="1" ht="6.75" customHeight="1" x14ac:dyDescent="0.35">
      <c r="E1" s="219"/>
      <c r="F1" s="219"/>
    </row>
    <row r="2" spans="2:256" s="124" customFormat="1" ht="42.75" customHeight="1" x14ac:dyDescent="0.35">
      <c r="B2" s="1897"/>
      <c r="C2" s="2065" t="s">
        <v>245</v>
      </c>
      <c r="D2" s="2065"/>
      <c r="E2" s="2065"/>
      <c r="F2" s="2065"/>
      <c r="G2" s="2065"/>
      <c r="H2" s="2065"/>
      <c r="I2" s="190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221"/>
      <c r="HA2" s="221"/>
      <c r="HB2" s="221"/>
      <c r="HC2" s="221"/>
      <c r="HD2" s="221"/>
      <c r="HE2" s="221"/>
      <c r="HF2" s="221"/>
      <c r="HG2" s="221"/>
      <c r="HH2" s="221"/>
      <c r="HI2" s="221"/>
      <c r="HJ2" s="221"/>
      <c r="HK2" s="221"/>
      <c r="HL2" s="221"/>
      <c r="HM2" s="221"/>
      <c r="HN2" s="221"/>
      <c r="HO2" s="221"/>
      <c r="HP2" s="221"/>
      <c r="HQ2" s="221"/>
      <c r="HR2" s="221"/>
      <c r="HS2" s="221"/>
      <c r="HT2" s="221"/>
      <c r="HU2" s="221"/>
      <c r="HV2" s="221"/>
      <c r="HW2" s="221"/>
      <c r="HX2" s="221"/>
      <c r="HY2" s="221"/>
      <c r="HZ2" s="221"/>
      <c r="IA2" s="221"/>
      <c r="IB2" s="221"/>
      <c r="IC2" s="221"/>
      <c r="ID2" s="221"/>
      <c r="IE2" s="221"/>
      <c r="IF2" s="221"/>
      <c r="IG2" s="221"/>
      <c r="IH2" s="221"/>
      <c r="II2" s="221"/>
      <c r="IJ2" s="221"/>
      <c r="IK2" s="221"/>
      <c r="IL2" s="221"/>
      <c r="IM2" s="221"/>
      <c r="IN2" s="221"/>
      <c r="IO2" s="221"/>
      <c r="IP2" s="221"/>
      <c r="IQ2" s="221"/>
      <c r="IR2" s="221"/>
      <c r="IS2" s="221"/>
      <c r="IT2" s="221"/>
      <c r="IU2" s="221"/>
      <c r="IV2" s="221"/>
    </row>
    <row r="3" spans="2:256" s="124" customFormat="1" ht="14" x14ac:dyDescent="0.35">
      <c r="B3" s="1897"/>
      <c r="C3" s="1619" t="s">
        <v>246</v>
      </c>
      <c r="D3" s="1619"/>
      <c r="E3" s="1619"/>
      <c r="F3" s="1619" t="s">
        <v>229</v>
      </c>
      <c r="G3" s="1619"/>
      <c r="H3" s="1619"/>
      <c r="I3" s="190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1"/>
      <c r="CU3" s="221"/>
      <c r="CV3" s="221"/>
      <c r="CW3" s="221"/>
      <c r="CX3" s="221"/>
      <c r="CY3" s="221"/>
      <c r="CZ3" s="221"/>
      <c r="DA3" s="221"/>
      <c r="DB3" s="221"/>
      <c r="DC3" s="221"/>
      <c r="DD3" s="221"/>
      <c r="DE3" s="221"/>
      <c r="DF3" s="221"/>
      <c r="DG3" s="221"/>
      <c r="DH3" s="221"/>
      <c r="DI3" s="221"/>
      <c r="DJ3" s="221"/>
      <c r="DK3" s="221"/>
      <c r="DL3" s="221"/>
      <c r="DM3" s="221"/>
      <c r="DN3" s="221"/>
      <c r="DO3" s="221"/>
      <c r="DP3" s="221"/>
      <c r="DQ3" s="221"/>
      <c r="DR3" s="221"/>
      <c r="DS3" s="221"/>
      <c r="DT3" s="221"/>
      <c r="DU3" s="221"/>
      <c r="DV3" s="221"/>
      <c r="DW3" s="221"/>
      <c r="DX3" s="221"/>
      <c r="DY3" s="221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221"/>
      <c r="HA3" s="221"/>
      <c r="HB3" s="221"/>
      <c r="HC3" s="221"/>
      <c r="HD3" s="221"/>
      <c r="HE3" s="221"/>
      <c r="HF3" s="221"/>
      <c r="HG3" s="221"/>
      <c r="HH3" s="221"/>
      <c r="HI3" s="221"/>
      <c r="HJ3" s="221"/>
      <c r="HK3" s="221"/>
      <c r="HL3" s="221"/>
      <c r="HM3" s="221"/>
      <c r="HN3" s="221"/>
      <c r="HO3" s="221"/>
      <c r="HP3" s="221"/>
      <c r="HQ3" s="221"/>
      <c r="HR3" s="221"/>
      <c r="HS3" s="221"/>
      <c r="HT3" s="221"/>
      <c r="HU3" s="221"/>
      <c r="HV3" s="221"/>
      <c r="HW3" s="221"/>
      <c r="HX3" s="221"/>
      <c r="HY3" s="221"/>
      <c r="HZ3" s="221"/>
      <c r="IA3" s="221"/>
      <c r="IB3" s="221"/>
      <c r="IC3" s="221"/>
      <c r="ID3" s="221"/>
      <c r="IE3" s="221"/>
      <c r="IF3" s="221"/>
      <c r="IG3" s="221"/>
      <c r="IH3" s="221"/>
      <c r="II3" s="221"/>
      <c r="IJ3" s="221"/>
      <c r="IK3" s="221"/>
      <c r="IL3" s="221"/>
      <c r="IM3" s="221"/>
      <c r="IN3" s="221"/>
      <c r="IO3" s="221"/>
      <c r="IP3" s="221"/>
      <c r="IQ3" s="221"/>
      <c r="IR3" s="221"/>
      <c r="IS3" s="221"/>
      <c r="IT3" s="221"/>
      <c r="IU3" s="221"/>
      <c r="IV3" s="221"/>
    </row>
    <row r="4" spans="2:256" s="124" customFormat="1" ht="12.75" customHeight="1" x14ac:dyDescent="0.35">
      <c r="B4" s="1897"/>
      <c r="C4" s="1873" t="s">
        <v>2</v>
      </c>
      <c r="D4" s="1622"/>
      <c r="E4" s="1622"/>
      <c r="F4" s="1622"/>
      <c r="G4" s="1622"/>
      <c r="H4" s="1622"/>
      <c r="I4" s="190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221"/>
      <c r="HA4" s="221"/>
      <c r="HB4" s="221"/>
      <c r="HC4" s="221"/>
      <c r="HD4" s="221"/>
      <c r="HE4" s="221"/>
      <c r="HF4" s="221"/>
      <c r="HG4" s="221"/>
      <c r="HH4" s="221"/>
      <c r="HI4" s="221"/>
      <c r="HJ4" s="221"/>
      <c r="HK4" s="221"/>
      <c r="HL4" s="221"/>
      <c r="HM4" s="221"/>
      <c r="HN4" s="221"/>
      <c r="HO4" s="221"/>
      <c r="HP4" s="221"/>
      <c r="HQ4" s="221"/>
      <c r="HR4" s="221"/>
      <c r="HS4" s="221"/>
      <c r="HT4" s="221"/>
      <c r="HU4" s="221"/>
      <c r="HV4" s="221"/>
      <c r="HW4" s="221"/>
      <c r="HX4" s="221"/>
      <c r="HY4" s="221"/>
      <c r="HZ4" s="221"/>
      <c r="IA4" s="221"/>
      <c r="IB4" s="221"/>
      <c r="IC4" s="221"/>
      <c r="ID4" s="221"/>
      <c r="IE4" s="221"/>
      <c r="IF4" s="221"/>
      <c r="IG4" s="221"/>
      <c r="IH4" s="221"/>
      <c r="II4" s="221"/>
      <c r="IJ4" s="221"/>
      <c r="IK4" s="221"/>
      <c r="IL4" s="221"/>
      <c r="IM4" s="221"/>
      <c r="IN4" s="221"/>
      <c r="IO4" s="221"/>
      <c r="IP4" s="221"/>
      <c r="IQ4" s="221"/>
      <c r="IR4" s="221"/>
      <c r="IS4" s="221"/>
      <c r="IT4" s="221"/>
      <c r="IU4" s="221"/>
      <c r="IV4" s="221"/>
    </row>
    <row r="5" spans="2:256" s="124" customFormat="1" ht="8.25" customHeight="1" x14ac:dyDescent="0.35">
      <c r="B5" s="1903"/>
      <c r="C5" s="1903"/>
      <c r="D5" s="1903"/>
      <c r="E5" s="1903"/>
      <c r="F5" s="1903"/>
      <c r="G5" s="1903"/>
      <c r="H5" s="1903"/>
      <c r="I5" s="190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221"/>
      <c r="HA5" s="221"/>
      <c r="HB5" s="221"/>
      <c r="HC5" s="221"/>
      <c r="HD5" s="221"/>
      <c r="HE5" s="221"/>
      <c r="HF5" s="221"/>
      <c r="HG5" s="221"/>
      <c r="HH5" s="221"/>
      <c r="HI5" s="221"/>
      <c r="HJ5" s="221"/>
      <c r="HK5" s="221"/>
      <c r="HL5" s="221"/>
      <c r="HM5" s="221"/>
      <c r="HN5" s="221"/>
      <c r="HO5" s="221"/>
      <c r="HP5" s="221"/>
      <c r="HQ5" s="221"/>
      <c r="HR5" s="221"/>
      <c r="HS5" s="221"/>
      <c r="HT5" s="221"/>
      <c r="HU5" s="221"/>
      <c r="HV5" s="221"/>
      <c r="HW5" s="221"/>
      <c r="HX5" s="221"/>
      <c r="HY5" s="221"/>
      <c r="HZ5" s="221"/>
      <c r="IA5" s="221"/>
      <c r="IB5" s="221"/>
      <c r="IC5" s="221"/>
      <c r="ID5" s="221"/>
      <c r="IE5" s="221"/>
      <c r="IF5" s="221"/>
      <c r="IG5" s="221"/>
      <c r="IH5" s="221"/>
      <c r="II5" s="221"/>
      <c r="IJ5" s="221"/>
      <c r="IK5" s="221"/>
      <c r="IL5" s="221"/>
      <c r="IM5" s="221"/>
      <c r="IN5" s="221"/>
      <c r="IO5" s="221"/>
      <c r="IP5" s="221"/>
      <c r="IQ5" s="221"/>
      <c r="IR5" s="221"/>
      <c r="IS5" s="221"/>
      <c r="IT5" s="221"/>
      <c r="IU5" s="221"/>
      <c r="IV5" s="221"/>
    </row>
    <row r="6" spans="2:256" s="235" customFormat="1" ht="24.75" customHeight="1" x14ac:dyDescent="0.25">
      <c r="B6" s="232" t="s">
        <v>133</v>
      </c>
      <c r="C6" s="2066"/>
      <c r="D6" s="2066"/>
      <c r="E6" s="1909"/>
      <c r="F6" s="233" t="s">
        <v>247</v>
      </c>
      <c r="G6" s="1911"/>
      <c r="H6" s="2066"/>
      <c r="I6" s="234"/>
    </row>
    <row r="7" spans="2:256" s="235" customFormat="1" ht="24.75" customHeight="1" x14ac:dyDescent="0.25">
      <c r="B7" s="233" t="s">
        <v>135</v>
      </c>
      <c r="C7" s="2066"/>
      <c r="D7" s="2066"/>
      <c r="E7" s="1909"/>
      <c r="F7" s="495"/>
      <c r="G7" s="1911"/>
      <c r="H7" s="2066"/>
      <c r="I7" s="234"/>
    </row>
    <row r="8" spans="2:256" s="235" customFormat="1" ht="24.75" customHeight="1" x14ac:dyDescent="0.25">
      <c r="B8" s="233" t="s">
        <v>249</v>
      </c>
      <c r="C8" s="2066"/>
      <c r="D8" s="2066"/>
      <c r="E8" s="2066"/>
      <c r="F8" s="233" t="s">
        <v>483</v>
      </c>
      <c r="G8" s="2066"/>
      <c r="H8" s="2066"/>
      <c r="I8" s="234"/>
    </row>
    <row r="9" spans="2:256" s="235" customFormat="1" ht="24.75" customHeight="1" x14ac:dyDescent="0.25">
      <c r="B9" s="233" t="s">
        <v>250</v>
      </c>
      <c r="C9" s="2066"/>
      <c r="D9" s="2066"/>
      <c r="E9" s="2066"/>
      <c r="F9" s="233" t="s">
        <v>248</v>
      </c>
      <c r="G9" s="496"/>
      <c r="H9" s="497"/>
      <c r="I9" s="234"/>
      <c r="J9" s="236"/>
    </row>
    <row r="10" spans="2:256" s="235" customFormat="1" ht="9" customHeight="1" x14ac:dyDescent="0.25">
      <c r="B10" s="2068"/>
      <c r="C10" s="2068"/>
      <c r="D10" s="2068"/>
      <c r="E10" s="2068"/>
      <c r="F10" s="2068"/>
      <c r="G10" s="2068"/>
      <c r="H10" s="2068"/>
      <c r="I10" s="234"/>
    </row>
    <row r="11" spans="2:256" s="235" customFormat="1" ht="24.75" customHeight="1" x14ac:dyDescent="0.25">
      <c r="B11" s="233" t="s">
        <v>251</v>
      </c>
      <c r="C11" s="1910"/>
      <c r="D11" s="1910"/>
      <c r="E11" s="237" t="s">
        <v>252</v>
      </c>
      <c r="F11" s="233" t="s">
        <v>253</v>
      </c>
      <c r="G11" s="2069"/>
      <c r="H11" s="2070"/>
      <c r="I11" s="234"/>
    </row>
    <row r="12" spans="2:256" s="235" customFormat="1" ht="19" customHeight="1" x14ac:dyDescent="0.25">
      <c r="D12" s="238"/>
      <c r="E12" s="239"/>
      <c r="H12" s="240"/>
      <c r="I12" s="234"/>
    </row>
    <row r="13" spans="2:256" s="235" customFormat="1" ht="19" customHeight="1" x14ac:dyDescent="0.25">
      <c r="B13" s="2071" t="s">
        <v>254</v>
      </c>
      <c r="C13" s="2071"/>
      <c r="D13" s="230" t="s">
        <v>255</v>
      </c>
      <c r="E13" s="241">
        <v>1</v>
      </c>
      <c r="F13" s="242">
        <v>2</v>
      </c>
      <c r="G13" s="242">
        <f>F13+1</f>
        <v>3</v>
      </c>
      <c r="H13" s="242">
        <f>G13+1</f>
        <v>4</v>
      </c>
      <c r="I13" s="234"/>
    </row>
    <row r="14" spans="2:256" s="245" customFormat="1" ht="18.75" customHeight="1" x14ac:dyDescent="0.35">
      <c r="B14" s="2067" t="s">
        <v>256</v>
      </c>
      <c r="C14" s="2067"/>
      <c r="D14" s="231"/>
      <c r="E14" s="243"/>
      <c r="F14" s="243"/>
      <c r="G14" s="244" t="s">
        <v>257</v>
      </c>
      <c r="H14" s="244"/>
      <c r="I14" s="234"/>
    </row>
    <row r="15" spans="2:256" s="245" customFormat="1" ht="19" customHeight="1" x14ac:dyDescent="0.35">
      <c r="B15" s="2067" t="s">
        <v>258</v>
      </c>
      <c r="C15" s="2067"/>
      <c r="D15" s="232"/>
      <c r="E15" s="243"/>
      <c r="F15" s="243"/>
      <c r="G15" s="244" t="s">
        <v>259</v>
      </c>
      <c r="H15" s="244"/>
      <c r="I15" s="234"/>
    </row>
    <row r="16" spans="2:256" s="245" customFormat="1" ht="19" customHeight="1" x14ac:dyDescent="0.35">
      <c r="B16" s="2067" t="s">
        <v>260</v>
      </c>
      <c r="C16" s="2067"/>
      <c r="D16" s="232" t="s">
        <v>100</v>
      </c>
      <c r="E16" s="246"/>
      <c r="F16" s="246"/>
      <c r="G16" s="247">
        <v>7504</v>
      </c>
      <c r="H16" s="248"/>
      <c r="I16" s="234"/>
    </row>
    <row r="17" spans="2:12" s="245" customFormat="1" ht="19" customHeight="1" x14ac:dyDescent="0.35">
      <c r="B17" s="2067" t="s">
        <v>261</v>
      </c>
      <c r="C17" s="2067"/>
      <c r="D17" s="232" t="s">
        <v>100</v>
      </c>
      <c r="E17" s="246"/>
      <c r="F17" s="246"/>
      <c r="G17" s="247">
        <v>4330</v>
      </c>
      <c r="H17" s="248"/>
      <c r="I17" s="234"/>
    </row>
    <row r="18" spans="2:12" s="245" customFormat="1" ht="19" customHeight="1" x14ac:dyDescent="0.35">
      <c r="B18" s="2067" t="s">
        <v>262</v>
      </c>
      <c r="C18" s="2067"/>
      <c r="D18" s="232" t="s">
        <v>100</v>
      </c>
      <c r="E18" s="246"/>
      <c r="F18" s="246"/>
      <c r="G18" s="247">
        <v>1603</v>
      </c>
      <c r="H18" s="248"/>
      <c r="I18" s="234"/>
    </row>
    <row r="19" spans="2:12" s="245" customFormat="1" ht="19" customHeight="1" x14ac:dyDescent="0.35">
      <c r="B19" s="2067" t="s">
        <v>263</v>
      </c>
      <c r="C19" s="2067"/>
      <c r="D19" s="232" t="s">
        <v>100</v>
      </c>
      <c r="E19" s="249"/>
      <c r="F19" s="249"/>
      <c r="G19" s="250">
        <f>G16-G17-G18</f>
        <v>1571</v>
      </c>
      <c r="H19" s="251">
        <f>H16-H17-H18</f>
        <v>0</v>
      </c>
      <c r="I19" s="234"/>
    </row>
    <row r="20" spans="2:12" s="245" customFormat="1" ht="19" customHeight="1" x14ac:dyDescent="0.35">
      <c r="B20" s="2067" t="s">
        <v>264</v>
      </c>
      <c r="C20" s="2067"/>
      <c r="D20" s="232" t="s">
        <v>265</v>
      </c>
      <c r="E20" s="252"/>
      <c r="F20" s="252"/>
      <c r="G20" s="253">
        <v>1.3859999999999999</v>
      </c>
      <c r="H20" s="253">
        <v>1.56</v>
      </c>
      <c r="I20" s="234"/>
    </row>
    <row r="21" spans="2:12" s="245" customFormat="1" ht="19" customHeight="1" x14ac:dyDescent="0.35">
      <c r="B21" s="2067" t="s">
        <v>266</v>
      </c>
      <c r="C21" s="2067"/>
      <c r="D21" s="232" t="s">
        <v>267</v>
      </c>
      <c r="E21" s="254"/>
      <c r="F21" s="254"/>
      <c r="G21" s="251">
        <f>G19/G20</f>
        <v>1133.4776334776336</v>
      </c>
      <c r="H21" s="251">
        <f>H19/H20</f>
        <v>0</v>
      </c>
      <c r="I21" s="234"/>
    </row>
    <row r="22" spans="2:12" s="245" customFormat="1" ht="19" customHeight="1" x14ac:dyDescent="0.35">
      <c r="B22" s="2067" t="s">
        <v>268</v>
      </c>
      <c r="C22" s="2067"/>
      <c r="D22" s="232" t="s">
        <v>100</v>
      </c>
      <c r="E22" s="246"/>
      <c r="F22" s="246"/>
      <c r="G22" s="247">
        <v>2380</v>
      </c>
      <c r="H22" s="248"/>
      <c r="I22" s="234"/>
    </row>
    <row r="23" spans="2:12" s="245" customFormat="1" ht="19" customHeight="1" x14ac:dyDescent="0.35">
      <c r="B23" s="2067" t="s">
        <v>269</v>
      </c>
      <c r="C23" s="2067"/>
      <c r="D23" s="232" t="s">
        <v>265</v>
      </c>
      <c r="E23" s="252"/>
      <c r="F23" s="252"/>
      <c r="G23" s="253">
        <f>G22/G21</f>
        <v>2.0997326543602797</v>
      </c>
      <c r="H23" s="255" t="e">
        <f>H22/H21</f>
        <v>#DIV/0!</v>
      </c>
      <c r="I23" s="234"/>
    </row>
    <row r="24" spans="2:12" s="245" customFormat="1" ht="19" customHeight="1" x14ac:dyDescent="0.35">
      <c r="B24" s="2071" t="s">
        <v>270</v>
      </c>
      <c r="C24" s="2071"/>
      <c r="D24" s="2071"/>
      <c r="E24" s="2071"/>
      <c r="F24" s="2071"/>
      <c r="G24" s="2071"/>
      <c r="H24" s="2071"/>
      <c r="I24" s="234"/>
    </row>
    <row r="25" spans="2:12" s="245" customFormat="1" ht="19" customHeight="1" x14ac:dyDescent="0.35">
      <c r="B25" s="2067" t="s">
        <v>271</v>
      </c>
      <c r="C25" s="2067"/>
      <c r="D25" s="232" t="s">
        <v>272</v>
      </c>
      <c r="E25" s="256"/>
      <c r="F25" s="256"/>
      <c r="G25" s="256"/>
      <c r="H25" s="248"/>
      <c r="I25" s="234"/>
    </row>
    <row r="26" spans="2:12" s="245" customFormat="1" ht="19" customHeight="1" x14ac:dyDescent="0.35">
      <c r="B26" s="2067" t="s">
        <v>273</v>
      </c>
      <c r="C26" s="2067"/>
      <c r="D26" s="232" t="s">
        <v>100</v>
      </c>
      <c r="E26" s="256"/>
      <c r="F26" s="256"/>
      <c r="G26" s="248" t="s">
        <v>274</v>
      </c>
      <c r="H26" s="248"/>
      <c r="I26" s="234"/>
    </row>
    <row r="27" spans="2:12" s="245" customFormat="1" ht="19" customHeight="1" x14ac:dyDescent="0.35">
      <c r="B27" s="2067" t="s">
        <v>275</v>
      </c>
      <c r="C27" s="2067"/>
      <c r="D27" s="232" t="s">
        <v>100</v>
      </c>
      <c r="E27" s="256"/>
      <c r="F27" s="256"/>
      <c r="G27" s="248" t="s">
        <v>274</v>
      </c>
      <c r="H27" s="248"/>
      <c r="I27" s="234"/>
    </row>
    <row r="28" spans="2:12" s="245" customFormat="1" ht="19" customHeight="1" x14ac:dyDescent="0.35">
      <c r="B28" s="2067" t="s">
        <v>276</v>
      </c>
      <c r="C28" s="2067"/>
      <c r="D28" s="232" t="s">
        <v>100</v>
      </c>
      <c r="E28" s="256"/>
      <c r="F28" s="256"/>
      <c r="G28" s="248" t="s">
        <v>274</v>
      </c>
      <c r="H28" s="248"/>
      <c r="I28" s="234"/>
    </row>
    <row r="29" spans="2:12" s="245" customFormat="1" ht="19" customHeight="1" x14ac:dyDescent="0.35">
      <c r="B29" s="2067" t="s">
        <v>277</v>
      </c>
      <c r="C29" s="2067"/>
      <c r="D29" s="232" t="s">
        <v>87</v>
      </c>
      <c r="E29" s="257"/>
      <c r="F29" s="254"/>
      <c r="G29" s="251">
        <v>8</v>
      </c>
      <c r="H29" s="251" t="e">
        <f>(H26-H27)/(H27-H28)*100</f>
        <v>#DIV/0!</v>
      </c>
      <c r="I29" s="234"/>
    </row>
    <row r="30" spans="2:12" s="245" customFormat="1" ht="19" customHeight="1" x14ac:dyDescent="0.35">
      <c r="B30" s="2067" t="s">
        <v>941</v>
      </c>
      <c r="C30" s="2067"/>
      <c r="D30" s="232" t="s">
        <v>265</v>
      </c>
      <c r="E30" s="252"/>
      <c r="F30" s="252"/>
      <c r="G30" s="253">
        <f>G23/(1+G29/100)</f>
        <v>1.9441969021854439</v>
      </c>
      <c r="H30" s="255" t="e">
        <f>H23/(1+H29/100)</f>
        <v>#DIV/0!</v>
      </c>
      <c r="I30" s="234"/>
    </row>
    <row r="31" spans="2:12" s="245" customFormat="1" ht="19" customHeight="1" x14ac:dyDescent="0.35">
      <c r="B31" s="2067" t="s">
        <v>278</v>
      </c>
      <c r="C31" s="2067"/>
      <c r="D31" s="232" t="s">
        <v>279</v>
      </c>
      <c r="E31" s="254"/>
      <c r="F31" s="254"/>
      <c r="G31" s="251">
        <f>G30*62.4</f>
        <v>121.3178866963717</v>
      </c>
      <c r="H31" s="251" t="e">
        <f>H30*62.4</f>
        <v>#DIV/0!</v>
      </c>
      <c r="I31" s="234"/>
      <c r="J31" s="245" t="s">
        <v>280</v>
      </c>
      <c r="K31" s="245" t="s">
        <v>281</v>
      </c>
      <c r="L31" s="245" t="s">
        <v>282</v>
      </c>
    </row>
    <row r="32" spans="2:12" s="245" customFormat="1" ht="19" customHeight="1" x14ac:dyDescent="0.35">
      <c r="B32" s="2067" t="s">
        <v>283</v>
      </c>
      <c r="C32" s="2067"/>
      <c r="D32" s="232" t="s">
        <v>265</v>
      </c>
      <c r="E32" s="258"/>
      <c r="F32" s="258"/>
      <c r="G32" s="259">
        <f>$D11</f>
        <v>0</v>
      </c>
      <c r="H32" s="248"/>
      <c r="I32" s="234"/>
      <c r="J32" s="260">
        <f>D11*0.98</f>
        <v>0</v>
      </c>
      <c r="K32" s="260">
        <f>D11*0.95</f>
        <v>0</v>
      </c>
      <c r="L32" s="260">
        <f>E34*0.98</f>
        <v>0</v>
      </c>
    </row>
    <row r="33" spans="2:34" s="245" customFormat="1" ht="19" customHeight="1" x14ac:dyDescent="0.35">
      <c r="B33" s="2067" t="s">
        <v>284</v>
      </c>
      <c r="C33" s="2067"/>
      <c r="D33" s="232" t="s">
        <v>87</v>
      </c>
      <c r="E33" s="257"/>
      <c r="F33" s="257"/>
      <c r="G33" s="261" t="e">
        <f>G30/G32*100</f>
        <v>#DIV/0!</v>
      </c>
      <c r="H33" s="261" t="e">
        <f>H30/H32*100</f>
        <v>#DIV/0!</v>
      </c>
      <c r="I33" s="234"/>
    </row>
    <row r="34" spans="2:34" s="245" customFormat="1" ht="19" customHeight="1" x14ac:dyDescent="0.35">
      <c r="B34" s="280" t="s">
        <v>285</v>
      </c>
      <c r="C34" s="280"/>
      <c r="D34" s="232" t="s">
        <v>87</v>
      </c>
      <c r="E34" s="257"/>
      <c r="F34" s="1908" t="s">
        <v>286</v>
      </c>
      <c r="G34" s="1908"/>
      <c r="H34" s="257"/>
      <c r="I34" s="234"/>
    </row>
    <row r="35" spans="2:34" s="245" customFormat="1" ht="11.5" x14ac:dyDescent="0.35">
      <c r="B35" s="2071" t="s">
        <v>287</v>
      </c>
      <c r="C35" s="2071"/>
      <c r="D35" s="2071"/>
      <c r="E35" s="2071"/>
      <c r="F35" s="2071"/>
      <c r="G35" s="2071"/>
      <c r="H35" s="2071"/>
      <c r="I35" s="234"/>
    </row>
    <row r="36" spans="2:34" s="245" customFormat="1" ht="11.5" x14ac:dyDescent="0.35">
      <c r="B36" s="262"/>
      <c r="C36" s="1908" t="s">
        <v>288</v>
      </c>
      <c r="D36" s="1908"/>
      <c r="E36" s="1908" t="s">
        <v>289</v>
      </c>
      <c r="F36" s="1908"/>
      <c r="G36" s="1908" t="s">
        <v>482</v>
      </c>
      <c r="H36" s="1908"/>
      <c r="I36" s="234"/>
    </row>
    <row r="37" spans="2:34" s="245" customFormat="1" ht="11.5" x14ac:dyDescent="0.35">
      <c r="B37" s="232" t="s">
        <v>290</v>
      </c>
      <c r="C37" s="2072">
        <v>95</v>
      </c>
      <c r="D37" s="2072"/>
      <c r="E37" s="2072">
        <v>95</v>
      </c>
      <c r="F37" s="2072"/>
      <c r="G37" s="2072">
        <v>100</v>
      </c>
      <c r="H37" s="2072"/>
      <c r="I37" s="234"/>
    </row>
    <row r="38" spans="2:34" s="245" customFormat="1" ht="11.5" x14ac:dyDescent="0.35">
      <c r="B38" s="232" t="s">
        <v>291</v>
      </c>
      <c r="C38" s="2072">
        <v>98</v>
      </c>
      <c r="D38" s="2072"/>
      <c r="E38" s="2072">
        <v>97</v>
      </c>
      <c r="F38" s="2072"/>
      <c r="G38" s="2072">
        <v>98</v>
      </c>
      <c r="H38" s="2072"/>
      <c r="I38" s="234"/>
    </row>
    <row r="39" spans="2:34" s="235" customFormat="1" ht="7.5" customHeight="1" x14ac:dyDescent="0.25">
      <c r="B39" s="1910"/>
      <c r="C39" s="1910"/>
      <c r="D39" s="1910"/>
      <c r="E39" s="1910"/>
      <c r="F39" s="1910"/>
      <c r="G39" s="1910"/>
      <c r="H39" s="1910"/>
      <c r="I39" s="234"/>
    </row>
    <row r="40" spans="2:34" s="263" customFormat="1" ht="11.5" x14ac:dyDescent="0.25">
      <c r="B40" s="2079" t="s">
        <v>88</v>
      </c>
      <c r="C40" s="2080"/>
      <c r="D40" s="2080"/>
      <c r="E40" s="2080"/>
      <c r="F40" s="2080"/>
      <c r="G40" s="2080"/>
      <c r="H40" s="2081"/>
      <c r="I40" s="234"/>
      <c r="J40" s="235"/>
      <c r="K40" s="235"/>
      <c r="L40" s="264"/>
      <c r="AB40" s="265">
        <v>28</v>
      </c>
      <c r="AC40" s="266">
        <v>676</v>
      </c>
      <c r="AD40" s="266">
        <v>667.05</v>
      </c>
      <c r="AE40" s="266">
        <v>665.45</v>
      </c>
      <c r="AF40" s="266">
        <v>670.5</v>
      </c>
      <c r="AG40" s="266">
        <v>666.05</v>
      </c>
      <c r="AH40" s="235"/>
    </row>
    <row r="41" spans="2:34" s="263" customFormat="1" ht="64.5" customHeight="1" x14ac:dyDescent="0.25">
      <c r="B41" s="2082"/>
      <c r="C41" s="2083"/>
      <c r="D41" s="2083"/>
      <c r="E41" s="2083"/>
      <c r="F41" s="2083"/>
      <c r="G41" s="2083"/>
      <c r="H41" s="2084"/>
      <c r="I41" s="234"/>
      <c r="J41" s="235"/>
      <c r="K41" s="235"/>
      <c r="O41" s="267"/>
      <c r="AB41" s="265">
        <v>29</v>
      </c>
      <c r="AC41" s="266">
        <v>675.9</v>
      </c>
      <c r="AD41" s="266">
        <v>666.95</v>
      </c>
      <c r="AE41" s="266">
        <v>665.15</v>
      </c>
      <c r="AF41" s="266">
        <v>670.6</v>
      </c>
      <c r="AG41" s="266">
        <v>665.95</v>
      </c>
      <c r="AH41" s="235"/>
    </row>
    <row r="42" spans="2:34" s="263" customFormat="1" ht="9.75" customHeight="1" x14ac:dyDescent="0.25">
      <c r="B42" s="2083"/>
      <c r="C42" s="2083"/>
      <c r="D42" s="2083"/>
      <c r="E42" s="2083"/>
      <c r="F42" s="2083"/>
      <c r="G42" s="2083"/>
      <c r="H42" s="2083"/>
      <c r="I42" s="234"/>
      <c r="J42" s="235"/>
      <c r="K42" s="235"/>
      <c r="O42" s="267"/>
      <c r="AB42" s="265"/>
      <c r="AC42" s="266"/>
      <c r="AD42" s="266"/>
      <c r="AE42" s="266"/>
      <c r="AF42" s="266"/>
      <c r="AG42" s="266"/>
      <c r="AH42" s="235"/>
    </row>
    <row r="43" spans="2:34" s="263" customFormat="1" ht="19" customHeight="1" x14ac:dyDescent="0.25">
      <c r="B43" s="1738" t="s">
        <v>89</v>
      </c>
      <c r="C43" s="1740"/>
      <c r="D43" s="1738" t="s">
        <v>90</v>
      </c>
      <c r="E43" s="1739"/>
      <c r="F43" s="1740"/>
      <c r="G43" s="1738" t="s">
        <v>91</v>
      </c>
      <c r="H43" s="1740"/>
      <c r="I43" s="234"/>
      <c r="J43" s="235"/>
      <c r="K43" s="235"/>
      <c r="L43" s="268"/>
      <c r="AB43" s="265">
        <v>30</v>
      </c>
      <c r="AC43" s="266">
        <v>675.8</v>
      </c>
      <c r="AD43" s="266">
        <v>666.85</v>
      </c>
      <c r="AE43" s="266">
        <v>664.75</v>
      </c>
      <c r="AF43" s="266">
        <v>670.7</v>
      </c>
      <c r="AG43" s="266">
        <v>665.75</v>
      </c>
      <c r="AH43" s="235"/>
    </row>
    <row r="44" spans="2:34" s="263" customFormat="1" ht="48" customHeight="1" x14ac:dyDescent="0.3">
      <c r="B44" s="269" t="s">
        <v>92</v>
      </c>
      <c r="C44" s="270"/>
      <c r="D44" s="269" t="s">
        <v>92</v>
      </c>
      <c r="E44" s="2073"/>
      <c r="F44" s="2074"/>
      <c r="G44" s="269" t="s">
        <v>92</v>
      </c>
      <c r="H44" s="271"/>
      <c r="I44" s="234"/>
      <c r="J44" s="235"/>
      <c r="AA44" s="272">
        <v>31</v>
      </c>
      <c r="AB44" s="272"/>
      <c r="AC44" s="266">
        <f>X22</f>
        <v>0</v>
      </c>
      <c r="AD44" s="266">
        <f>X23</f>
        <v>0</v>
      </c>
      <c r="AE44" s="266"/>
      <c r="AF44" s="272"/>
    </row>
    <row r="45" spans="2:34" s="263" customFormat="1" ht="16.5" customHeight="1" x14ac:dyDescent="0.3">
      <c r="B45" s="269" t="s">
        <v>93</v>
      </c>
      <c r="C45" s="273"/>
      <c r="D45" s="269" t="s">
        <v>93</v>
      </c>
      <c r="E45" s="2075"/>
      <c r="F45" s="2076"/>
      <c r="G45" s="269" t="s">
        <v>93</v>
      </c>
      <c r="H45" s="274"/>
      <c r="I45" s="234"/>
      <c r="J45" s="235"/>
      <c r="K45" s="275"/>
    </row>
    <row r="46" spans="2:34" s="263" customFormat="1" ht="16.5" customHeight="1" x14ac:dyDescent="0.3">
      <c r="B46" s="276" t="s">
        <v>292</v>
      </c>
      <c r="C46" s="277"/>
      <c r="D46" s="276" t="s">
        <v>292</v>
      </c>
      <c r="E46" s="2077"/>
      <c r="F46" s="2078"/>
      <c r="G46" s="276" t="s">
        <v>292</v>
      </c>
      <c r="H46" s="278"/>
      <c r="I46" s="234"/>
      <c r="J46" s="235"/>
      <c r="K46" s="275"/>
    </row>
    <row r="47" spans="2:34" s="43" customFormat="1" ht="9" customHeight="1" x14ac:dyDescent="0.25">
      <c r="F47" s="44"/>
      <c r="G47" s="44"/>
      <c r="I47" s="190"/>
      <c r="J47" s="45"/>
      <c r="M47" s="202"/>
    </row>
    <row r="48" spans="2:34" s="43" customFormat="1" ht="19" customHeight="1" x14ac:dyDescent="0.25">
      <c r="F48" s="44"/>
      <c r="G48" s="44"/>
      <c r="I48" s="190"/>
      <c r="J48" s="45"/>
      <c r="M48" s="279"/>
    </row>
    <row r="49" spans="9:9" ht="14" x14ac:dyDescent="0.25">
      <c r="I49" s="190"/>
    </row>
    <row r="50" spans="9:9" ht="14" x14ac:dyDescent="0.25">
      <c r="I50" s="190"/>
    </row>
    <row r="51" spans="9:9" ht="14" x14ac:dyDescent="0.25">
      <c r="I51" s="190"/>
    </row>
    <row r="52" spans="9:9" ht="14" x14ac:dyDescent="0.25">
      <c r="I52" s="190"/>
    </row>
    <row r="53" spans="9:9" ht="14" x14ac:dyDescent="0.25">
      <c r="I53" s="190"/>
    </row>
    <row r="54" spans="9:9" ht="14" x14ac:dyDescent="0.25">
      <c r="I54" s="190"/>
    </row>
    <row r="55" spans="9:9" ht="14" x14ac:dyDescent="0.25">
      <c r="I55" s="190"/>
    </row>
    <row r="56" spans="9:9" ht="14" x14ac:dyDescent="0.25">
      <c r="I56" s="190"/>
    </row>
    <row r="57" spans="9:9" ht="14" x14ac:dyDescent="0.25">
      <c r="I57" s="190"/>
    </row>
    <row r="58" spans="9:9" ht="14" x14ac:dyDescent="0.25">
      <c r="I58" s="190"/>
    </row>
    <row r="59" spans="9:9" ht="14" x14ac:dyDescent="0.25">
      <c r="I59" s="190"/>
    </row>
    <row r="60" spans="9:9" ht="14" x14ac:dyDescent="0.25">
      <c r="I60" s="190"/>
    </row>
    <row r="61" spans="9:9" ht="14" x14ac:dyDescent="0.25">
      <c r="I61" s="190"/>
    </row>
    <row r="62" spans="9:9" ht="14" x14ac:dyDescent="0.25">
      <c r="I62" s="190"/>
    </row>
    <row r="63" spans="9:9" ht="14" x14ac:dyDescent="0.25">
      <c r="I63" s="190"/>
    </row>
    <row r="64" spans="9:9" ht="14" x14ac:dyDescent="0.25">
      <c r="I64" s="190"/>
    </row>
    <row r="65" spans="9:9" ht="14" x14ac:dyDescent="0.25">
      <c r="I65" s="190"/>
    </row>
    <row r="66" spans="9:9" ht="14" x14ac:dyDescent="0.25">
      <c r="I66" s="190"/>
    </row>
    <row r="67" spans="9:9" ht="14" x14ac:dyDescent="0.25">
      <c r="I67" s="190"/>
    </row>
    <row r="68" spans="9:9" ht="14" x14ac:dyDescent="0.25">
      <c r="I68" s="190"/>
    </row>
    <row r="69" spans="9:9" ht="14" x14ac:dyDescent="0.25">
      <c r="I69" s="190"/>
    </row>
    <row r="70" spans="9:9" ht="14" x14ac:dyDescent="0.25">
      <c r="I70" s="190"/>
    </row>
    <row r="71" spans="9:9" ht="14" x14ac:dyDescent="0.25">
      <c r="I71" s="190"/>
    </row>
    <row r="72" spans="9:9" ht="14" x14ac:dyDescent="0.25">
      <c r="I72" s="190"/>
    </row>
    <row r="73" spans="9:9" ht="14" x14ac:dyDescent="0.25">
      <c r="I73" s="190"/>
    </row>
    <row r="74" spans="9:9" ht="14" x14ac:dyDescent="0.25">
      <c r="I74" s="190"/>
    </row>
  </sheetData>
  <mergeCells count="58">
    <mergeCell ref="E44:F44"/>
    <mergeCell ref="E45:F45"/>
    <mergeCell ref="E46:F46"/>
    <mergeCell ref="B39:H39"/>
    <mergeCell ref="B40:H40"/>
    <mergeCell ref="B41:H41"/>
    <mergeCell ref="B42:H42"/>
    <mergeCell ref="B43:C43"/>
    <mergeCell ref="D43:F43"/>
    <mergeCell ref="G43:H43"/>
    <mergeCell ref="C37:D37"/>
    <mergeCell ref="E37:F37"/>
    <mergeCell ref="G37:H37"/>
    <mergeCell ref="C38:D38"/>
    <mergeCell ref="E38:F38"/>
    <mergeCell ref="G38:H38"/>
    <mergeCell ref="B33:C33"/>
    <mergeCell ref="F34:G34"/>
    <mergeCell ref="B35:H35"/>
    <mergeCell ref="C36:D36"/>
    <mergeCell ref="E36:F36"/>
    <mergeCell ref="G36:H36"/>
    <mergeCell ref="B32:C32"/>
    <mergeCell ref="B21:C21"/>
    <mergeCell ref="B22:C22"/>
    <mergeCell ref="B23:C23"/>
    <mergeCell ref="B24:H24"/>
    <mergeCell ref="B25:C25"/>
    <mergeCell ref="B26:C26"/>
    <mergeCell ref="B27:C27"/>
    <mergeCell ref="B28:C28"/>
    <mergeCell ref="B29:C29"/>
    <mergeCell ref="B30:C30"/>
    <mergeCell ref="B31:C31"/>
    <mergeCell ref="B20:C20"/>
    <mergeCell ref="C9:E9"/>
    <mergeCell ref="B10:H10"/>
    <mergeCell ref="C11:D11"/>
    <mergeCell ref="G11:H11"/>
    <mergeCell ref="B13:C13"/>
    <mergeCell ref="B14:C14"/>
    <mergeCell ref="B15:C15"/>
    <mergeCell ref="B16:C16"/>
    <mergeCell ref="B17:C17"/>
    <mergeCell ref="B18:C18"/>
    <mergeCell ref="B19:C19"/>
    <mergeCell ref="C6:E6"/>
    <mergeCell ref="G6:H6"/>
    <mergeCell ref="C7:E7"/>
    <mergeCell ref="G7:H7"/>
    <mergeCell ref="C8:E8"/>
    <mergeCell ref="G8:H8"/>
    <mergeCell ref="B5:H5"/>
    <mergeCell ref="B2:B4"/>
    <mergeCell ref="C2:H2"/>
    <mergeCell ref="C3:E3"/>
    <mergeCell ref="F3:H3"/>
    <mergeCell ref="C4:H4"/>
  </mergeCells>
  <printOptions horizontalCentered="1"/>
  <pageMargins left="0.78740157480314965" right="0.39370078740157483" top="0.39370078740157483" bottom="0.98425196850393704" header="0" footer="0.39370078740157483"/>
  <pageSetup scale="80" orientation="portrait" verticalDpi="360" r:id="rId1"/>
  <headerFooter alignWithMargins="0">
    <oddFooter>&amp;L&amp;8Cra. 30 N° 25-90 Piso 16 - CP: 1113111            
Tel. 7470909 -  Info: Línea 195       
www.umv.gov.co     &amp;CPRO-FM-037
&amp;R&amp;G</oddFooter>
  </headerFooter>
  <rowBreaks count="1" manualBreakCount="1">
    <brk id="47" max="8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AJ61"/>
  <sheetViews>
    <sheetView showGridLines="0" view="pageBreakPreview" zoomScaleSheetLayoutView="100" workbookViewId="0">
      <selection activeCell="O27" sqref="O27:T27"/>
    </sheetView>
  </sheetViews>
  <sheetFormatPr baseColWidth="10" defaultColWidth="4.81640625" defaultRowHeight="16" customHeight="1" x14ac:dyDescent="0.35"/>
  <cols>
    <col min="1" max="1" width="8.7265625" style="281" customWidth="1"/>
    <col min="2" max="3" width="4.81640625" style="281"/>
    <col min="4" max="4" width="4.54296875" style="281" customWidth="1"/>
    <col min="5" max="5" width="2.7265625" style="281" customWidth="1"/>
    <col min="6" max="6" width="8.7265625" style="281" customWidth="1"/>
    <col min="7" max="8" width="4.81640625" style="281"/>
    <col min="9" max="9" width="4.453125" style="281" customWidth="1"/>
    <col min="10" max="10" width="3.26953125" style="281" customWidth="1"/>
    <col min="11" max="11" width="8.7265625" style="281" customWidth="1"/>
    <col min="12" max="13" width="4.81640625" style="281"/>
    <col min="14" max="14" width="4.453125" style="281" customWidth="1"/>
    <col min="15" max="15" width="2.26953125" style="281" customWidth="1"/>
    <col min="16" max="16" width="8.81640625" style="281" customWidth="1"/>
    <col min="17" max="18" width="4.81640625" style="281"/>
    <col min="19" max="19" width="4.453125" style="281" customWidth="1"/>
    <col min="20" max="20" width="5" style="281" customWidth="1"/>
    <col min="21" max="16384" width="4.81640625" style="281"/>
  </cols>
  <sheetData>
    <row r="1" spans="1:23" ht="18" customHeight="1" x14ac:dyDescent="0.35">
      <c r="A1" s="2085"/>
      <c r="B1" s="2086"/>
      <c r="C1" s="2087"/>
      <c r="D1" s="2104" t="s">
        <v>1069</v>
      </c>
      <c r="E1" s="2105"/>
      <c r="F1" s="2105"/>
      <c r="G1" s="2105"/>
      <c r="H1" s="2105"/>
      <c r="I1" s="2105"/>
      <c r="J1" s="2105"/>
      <c r="K1" s="2105"/>
      <c r="L1" s="2105"/>
      <c r="M1" s="2105"/>
      <c r="N1" s="2105"/>
      <c r="O1" s="2105"/>
      <c r="P1" s="2105"/>
      <c r="Q1" s="2105"/>
      <c r="R1" s="2105"/>
      <c r="S1" s="2105"/>
      <c r="T1" s="2106"/>
    </row>
    <row r="2" spans="1:23" ht="18" customHeight="1" x14ac:dyDescent="0.35">
      <c r="A2" s="2088"/>
      <c r="B2" s="2089"/>
      <c r="C2" s="2090"/>
      <c r="D2" s="2107"/>
      <c r="E2" s="2108"/>
      <c r="F2" s="2108"/>
      <c r="G2" s="2108"/>
      <c r="H2" s="2108"/>
      <c r="I2" s="2108"/>
      <c r="J2" s="2108"/>
      <c r="K2" s="2108"/>
      <c r="L2" s="2108"/>
      <c r="M2" s="2108"/>
      <c r="N2" s="2108"/>
      <c r="O2" s="2108"/>
      <c r="P2" s="2108"/>
      <c r="Q2" s="2108"/>
      <c r="R2" s="2108"/>
      <c r="S2" s="2108"/>
      <c r="T2" s="2109"/>
    </row>
    <row r="3" spans="1:23" ht="16" customHeight="1" x14ac:dyDescent="0.35">
      <c r="A3" s="2088"/>
      <c r="B3" s="2089"/>
      <c r="C3" s="2090"/>
      <c r="D3" s="2094" t="s">
        <v>293</v>
      </c>
      <c r="E3" s="2095"/>
      <c r="F3" s="2095"/>
      <c r="G3" s="2095"/>
      <c r="H3" s="2095"/>
      <c r="I3" s="2095"/>
      <c r="J3" s="2095"/>
      <c r="K3" s="2095"/>
      <c r="L3" s="2095"/>
      <c r="M3" s="2095"/>
      <c r="N3" s="2095"/>
      <c r="O3" s="2095"/>
      <c r="P3" s="2095"/>
      <c r="Q3" s="2095"/>
      <c r="R3" s="2095"/>
      <c r="S3" s="2095"/>
      <c r="T3" s="2096"/>
    </row>
    <row r="4" spans="1:23" ht="16" customHeight="1" x14ac:dyDescent="0.35">
      <c r="A4" s="2088"/>
      <c r="B4" s="2089"/>
      <c r="C4" s="2090"/>
      <c r="D4" s="2097" t="s">
        <v>294</v>
      </c>
      <c r="E4" s="2098"/>
      <c r="F4" s="2098"/>
      <c r="G4" s="2098"/>
      <c r="H4" s="2098"/>
      <c r="I4" s="2098"/>
      <c r="J4" s="2098"/>
      <c r="K4" s="2098"/>
      <c r="L4" s="2098"/>
      <c r="M4" s="2098" t="s">
        <v>295</v>
      </c>
      <c r="N4" s="2098"/>
      <c r="O4" s="2098"/>
      <c r="P4" s="2098"/>
      <c r="Q4" s="2098"/>
      <c r="R4" s="2098"/>
      <c r="S4" s="2098"/>
      <c r="T4" s="2099"/>
    </row>
    <row r="5" spans="1:23" ht="16" customHeight="1" thickBot="1" x14ac:dyDescent="0.4">
      <c r="A5" s="2091"/>
      <c r="B5" s="2092"/>
      <c r="C5" s="2093"/>
      <c r="D5" s="2100" t="s">
        <v>296</v>
      </c>
      <c r="E5" s="2101"/>
      <c r="F5" s="2101"/>
      <c r="G5" s="2101"/>
      <c r="H5" s="2101"/>
      <c r="I5" s="2101"/>
      <c r="J5" s="2101"/>
      <c r="K5" s="2101"/>
      <c r="L5" s="2101"/>
      <c r="M5" s="2101"/>
      <c r="N5" s="2101"/>
      <c r="O5" s="2101"/>
      <c r="P5" s="2101"/>
      <c r="Q5" s="2101"/>
      <c r="R5" s="2101"/>
      <c r="S5" s="2101"/>
      <c r="T5" s="2102"/>
    </row>
    <row r="6" spans="1:23" ht="23.25" customHeight="1" x14ac:dyDescent="0.3">
      <c r="A6" s="2110" t="s">
        <v>1071</v>
      </c>
      <c r="B6" s="2111"/>
      <c r="C6" s="2111"/>
      <c r="D6" s="2112"/>
      <c r="E6" s="2112"/>
      <c r="F6" s="2112"/>
      <c r="G6" s="2112"/>
      <c r="H6" s="2112"/>
      <c r="I6" s="2112"/>
      <c r="J6" s="2112"/>
      <c r="K6" s="2112"/>
      <c r="L6" s="2112"/>
      <c r="M6" s="2112"/>
      <c r="N6" s="2111" t="s">
        <v>130</v>
      </c>
      <c r="O6" s="2111"/>
      <c r="P6" s="2111"/>
      <c r="Q6" s="2113"/>
      <c r="R6" s="2113"/>
      <c r="S6" s="2113"/>
      <c r="T6" s="2114"/>
      <c r="U6" s="2103"/>
      <c r="V6" s="2103"/>
      <c r="W6" s="2103"/>
    </row>
    <row r="7" spans="1:23" ht="21" customHeight="1" x14ac:dyDescent="0.3">
      <c r="A7" s="2184" t="s">
        <v>297</v>
      </c>
      <c r="B7" s="2185"/>
      <c r="C7" s="2185"/>
      <c r="D7" s="2185"/>
      <c r="E7" s="2185"/>
      <c r="F7" s="1441"/>
      <c r="G7" s="1441"/>
      <c r="H7" s="1441"/>
      <c r="I7" s="1441"/>
      <c r="J7" s="1441"/>
      <c r="K7" s="1441"/>
      <c r="L7" s="1441"/>
      <c r="M7" s="1441"/>
      <c r="N7" s="2185" t="s">
        <v>1070</v>
      </c>
      <c r="O7" s="2185"/>
      <c r="P7" s="2185"/>
      <c r="Q7" s="2186"/>
      <c r="R7" s="2186"/>
      <c r="S7" s="2186"/>
      <c r="T7" s="2187"/>
      <c r="U7" s="282"/>
      <c r="V7" s="282"/>
      <c r="W7" s="282"/>
    </row>
    <row r="8" spans="1:23" ht="15.75" customHeight="1" thickBot="1" x14ac:dyDescent="0.35">
      <c r="A8" s="2188" t="s">
        <v>980</v>
      </c>
      <c r="B8" s="2189"/>
      <c r="C8" s="2189"/>
      <c r="D8" s="2190"/>
      <c r="E8" s="2190"/>
      <c r="F8" s="2190"/>
      <c r="G8" s="2190"/>
      <c r="H8" s="2190"/>
      <c r="I8" s="2190"/>
      <c r="J8" s="2190"/>
      <c r="K8" s="2190" t="s">
        <v>336</v>
      </c>
      <c r="L8" s="2190"/>
      <c r="M8" s="2190"/>
      <c r="N8" s="2190"/>
      <c r="O8" s="2190"/>
      <c r="P8" s="2190"/>
      <c r="Q8" s="2190"/>
      <c r="R8" s="2191"/>
      <c r="S8" s="2191"/>
      <c r="T8" s="2192"/>
      <c r="U8" s="2103"/>
      <c r="V8" s="2103"/>
      <c r="W8" s="2103"/>
    </row>
    <row r="9" spans="1:23" ht="18" customHeight="1" x14ac:dyDescent="0.3">
      <c r="A9" s="2115" t="s">
        <v>298</v>
      </c>
      <c r="B9" s="2118" t="s">
        <v>299</v>
      </c>
      <c r="C9" s="2120" t="s">
        <v>300</v>
      </c>
      <c r="D9" s="2121"/>
      <c r="E9" s="2122" t="s">
        <v>301</v>
      </c>
      <c r="F9" s="2122"/>
      <c r="G9" s="2122"/>
      <c r="H9" s="2123" t="s">
        <v>302</v>
      </c>
      <c r="I9" s="2123"/>
      <c r="J9" s="2123"/>
      <c r="K9" s="2123"/>
      <c r="L9" s="2123"/>
      <c r="M9" s="2123" t="s">
        <v>303</v>
      </c>
      <c r="N9" s="2123"/>
      <c r="O9" s="2123"/>
      <c r="P9" s="2123"/>
      <c r="Q9" s="2123"/>
      <c r="R9" s="2129" t="s">
        <v>304</v>
      </c>
      <c r="S9" s="2130"/>
      <c r="T9" s="2131"/>
      <c r="U9" s="2103"/>
      <c r="V9" s="2103"/>
      <c r="W9" s="2103"/>
    </row>
    <row r="10" spans="1:23" ht="18" customHeight="1" x14ac:dyDescent="0.3">
      <c r="A10" s="2116"/>
      <c r="B10" s="2119"/>
      <c r="C10" s="2124" t="s">
        <v>305</v>
      </c>
      <c r="D10" s="2125"/>
      <c r="E10" s="2126" t="s">
        <v>306</v>
      </c>
      <c r="F10" s="2126"/>
      <c r="G10" s="2126"/>
      <c r="H10" s="2127" t="s">
        <v>307</v>
      </c>
      <c r="I10" s="2127"/>
      <c r="J10" s="2127"/>
      <c r="K10" s="2127"/>
      <c r="L10" s="2127"/>
      <c r="M10" s="2127" t="s">
        <v>303</v>
      </c>
      <c r="N10" s="2127"/>
      <c r="O10" s="2127"/>
      <c r="P10" s="2127"/>
      <c r="Q10" s="2127"/>
      <c r="R10" s="2193"/>
      <c r="S10" s="2194"/>
      <c r="T10" s="2195"/>
      <c r="U10" s="2103"/>
      <c r="V10" s="2103"/>
      <c r="W10" s="2103"/>
    </row>
    <row r="11" spans="1:23" ht="18" customHeight="1" x14ac:dyDescent="0.3">
      <c r="A11" s="2116"/>
      <c r="B11" s="2128" t="s">
        <v>309</v>
      </c>
      <c r="C11" s="2124" t="s">
        <v>300</v>
      </c>
      <c r="D11" s="2125"/>
      <c r="E11" s="2126" t="s">
        <v>310</v>
      </c>
      <c r="F11" s="2126"/>
      <c r="G11" s="2126"/>
      <c r="H11" s="2127" t="s">
        <v>311</v>
      </c>
      <c r="I11" s="2127"/>
      <c r="J11" s="2127"/>
      <c r="K11" s="2127"/>
      <c r="L11" s="2127"/>
      <c r="M11" s="2127" t="s">
        <v>312</v>
      </c>
      <c r="N11" s="2127"/>
      <c r="O11" s="2127"/>
      <c r="P11" s="2127"/>
      <c r="Q11" s="2127"/>
      <c r="R11" s="2129" t="s">
        <v>308</v>
      </c>
      <c r="S11" s="2130"/>
      <c r="T11" s="2131"/>
      <c r="U11" s="282"/>
      <c r="W11" s="282"/>
    </row>
    <row r="12" spans="1:23" ht="18" customHeight="1" thickBot="1" x14ac:dyDescent="0.35">
      <c r="A12" s="2117"/>
      <c r="B12" s="2118"/>
      <c r="C12" s="2135" t="s">
        <v>305</v>
      </c>
      <c r="D12" s="2136"/>
      <c r="E12" s="2137" t="s">
        <v>313</v>
      </c>
      <c r="F12" s="2137"/>
      <c r="G12" s="2137"/>
      <c r="H12" s="2138" t="s">
        <v>314</v>
      </c>
      <c r="I12" s="2138"/>
      <c r="J12" s="2138"/>
      <c r="K12" s="2138"/>
      <c r="L12" s="2138"/>
      <c r="M12" s="2138" t="s">
        <v>315</v>
      </c>
      <c r="N12" s="2138"/>
      <c r="O12" s="2138"/>
      <c r="P12" s="2138"/>
      <c r="Q12" s="2138"/>
      <c r="R12" s="2132"/>
      <c r="S12" s="2133"/>
      <c r="T12" s="2134"/>
      <c r="U12" s="282"/>
      <c r="V12" s="282"/>
      <c r="W12" s="282"/>
    </row>
    <row r="13" spans="1:23" ht="12" customHeight="1" x14ac:dyDescent="0.35">
      <c r="A13" s="1444" t="s">
        <v>316</v>
      </c>
      <c r="B13" s="2145" t="s">
        <v>317</v>
      </c>
      <c r="C13" s="2145"/>
      <c r="D13" s="2145"/>
      <c r="E13" s="2145"/>
      <c r="F13" s="2146" t="s">
        <v>318</v>
      </c>
      <c r="G13" s="2146"/>
      <c r="H13" s="2146"/>
      <c r="I13" s="2146"/>
      <c r="J13" s="2146"/>
      <c r="K13" s="2146"/>
      <c r="L13" s="2146"/>
      <c r="M13" s="2146"/>
      <c r="N13" s="2146"/>
      <c r="O13" s="2146"/>
      <c r="P13" s="2146" t="s">
        <v>319</v>
      </c>
      <c r="Q13" s="2146"/>
      <c r="R13" s="2146"/>
      <c r="S13" s="2146"/>
      <c r="T13" s="2148"/>
    </row>
    <row r="14" spans="1:23" ht="12" customHeight="1" x14ac:dyDescent="0.35">
      <c r="A14" s="1445" t="s">
        <v>320</v>
      </c>
      <c r="B14" s="1446" t="s">
        <v>321</v>
      </c>
      <c r="C14" s="2150" t="s">
        <v>320</v>
      </c>
      <c r="D14" s="2150"/>
      <c r="E14" s="2150"/>
      <c r="F14" s="2147"/>
      <c r="G14" s="2147"/>
      <c r="H14" s="2147"/>
      <c r="I14" s="2147"/>
      <c r="J14" s="2147"/>
      <c r="K14" s="2147"/>
      <c r="L14" s="2147"/>
      <c r="M14" s="2147"/>
      <c r="N14" s="2147"/>
      <c r="O14" s="2147"/>
      <c r="P14" s="2147"/>
      <c r="Q14" s="2147"/>
      <c r="R14" s="2147"/>
      <c r="S14" s="2147"/>
      <c r="T14" s="2149"/>
    </row>
    <row r="15" spans="1:23" ht="18" customHeight="1" x14ac:dyDescent="0.3">
      <c r="A15" s="283">
        <v>0</v>
      </c>
      <c r="B15" s="283"/>
      <c r="C15" s="2139"/>
      <c r="D15" s="2140"/>
      <c r="E15" s="2141"/>
      <c r="F15" s="2139"/>
      <c r="G15" s="2140"/>
      <c r="H15" s="2140"/>
      <c r="I15" s="2140"/>
      <c r="J15" s="2140"/>
      <c r="K15" s="2140"/>
      <c r="L15" s="2140"/>
      <c r="M15" s="2140"/>
      <c r="N15" s="2140"/>
      <c r="O15" s="2141"/>
      <c r="P15" s="2142"/>
      <c r="Q15" s="2143"/>
      <c r="R15" s="2143"/>
      <c r="S15" s="2143"/>
      <c r="T15" s="2144"/>
    </row>
    <row r="16" spans="1:23" ht="18" customHeight="1" x14ac:dyDescent="0.3">
      <c r="A16" s="283"/>
      <c r="B16" s="283"/>
      <c r="C16" s="2139"/>
      <c r="D16" s="2140"/>
      <c r="E16" s="2141"/>
      <c r="F16" s="2139"/>
      <c r="G16" s="2140"/>
      <c r="H16" s="2140"/>
      <c r="I16" s="2140"/>
      <c r="J16" s="2140"/>
      <c r="K16" s="2140"/>
      <c r="L16" s="2140"/>
      <c r="M16" s="2140"/>
      <c r="N16" s="2140"/>
      <c r="O16" s="2141"/>
      <c r="P16" s="2142"/>
      <c r="Q16" s="2143"/>
      <c r="R16" s="2143"/>
      <c r="S16" s="2143"/>
      <c r="T16" s="2144"/>
    </row>
    <row r="17" spans="1:34" ht="18" customHeight="1" x14ac:dyDescent="0.3">
      <c r="A17" s="283"/>
      <c r="B17" s="283"/>
      <c r="C17" s="2139"/>
      <c r="D17" s="2140"/>
      <c r="E17" s="2141"/>
      <c r="F17" s="2139"/>
      <c r="G17" s="2140"/>
      <c r="H17" s="2140"/>
      <c r="I17" s="2140"/>
      <c r="J17" s="2140"/>
      <c r="K17" s="2140"/>
      <c r="L17" s="2140"/>
      <c r="M17" s="2140"/>
      <c r="N17" s="2140"/>
      <c r="O17" s="2141"/>
      <c r="P17" s="2142"/>
      <c r="Q17" s="2143"/>
      <c r="R17" s="2143"/>
      <c r="S17" s="2143"/>
      <c r="T17" s="2144"/>
    </row>
    <row r="18" spans="1:34" ht="18" customHeight="1" x14ac:dyDescent="0.3">
      <c r="A18" s="283"/>
      <c r="B18" s="283"/>
      <c r="C18" s="1362"/>
      <c r="D18" s="1363"/>
      <c r="E18" s="1364"/>
      <c r="F18" s="1362"/>
      <c r="G18" s="1363"/>
      <c r="H18" s="1363"/>
      <c r="I18" s="1363"/>
      <c r="J18" s="1363"/>
      <c r="K18" s="1363"/>
      <c r="L18" s="1363"/>
      <c r="M18" s="1363"/>
      <c r="N18" s="1363"/>
      <c r="O18" s="1364"/>
      <c r="P18" s="1365"/>
      <c r="Q18" s="1366"/>
      <c r="R18" s="1366"/>
      <c r="S18" s="1366"/>
      <c r="T18" s="1367"/>
    </row>
    <row r="19" spans="1:34" ht="18" customHeight="1" x14ac:dyDescent="0.3">
      <c r="A19" s="283"/>
      <c r="B19" s="283"/>
      <c r="C19" s="2139"/>
      <c r="D19" s="2140"/>
      <c r="E19" s="2141"/>
      <c r="F19" s="2139"/>
      <c r="G19" s="2140"/>
      <c r="H19" s="2140"/>
      <c r="I19" s="2140"/>
      <c r="J19" s="2140"/>
      <c r="K19" s="2140"/>
      <c r="L19" s="2140"/>
      <c r="M19" s="2140"/>
      <c r="N19" s="2140"/>
      <c r="O19" s="2141"/>
      <c r="P19" s="2142"/>
      <c r="Q19" s="2143"/>
      <c r="R19" s="2143"/>
      <c r="S19" s="2143"/>
      <c r="T19" s="2144"/>
    </row>
    <row r="20" spans="1:34" ht="18" customHeight="1" x14ac:dyDescent="0.3">
      <c r="A20" s="283"/>
      <c r="B20" s="283"/>
      <c r="C20" s="2139"/>
      <c r="D20" s="2140"/>
      <c r="E20" s="2141"/>
      <c r="F20" s="2139"/>
      <c r="G20" s="2140"/>
      <c r="H20" s="2140"/>
      <c r="I20" s="2140"/>
      <c r="J20" s="2140"/>
      <c r="K20" s="2140"/>
      <c r="L20" s="2140"/>
      <c r="M20" s="2140"/>
      <c r="N20" s="2140"/>
      <c r="O20" s="2141"/>
      <c r="P20" s="2142"/>
      <c r="Q20" s="2143"/>
      <c r="R20" s="2143"/>
      <c r="S20" s="2143"/>
      <c r="T20" s="2144"/>
    </row>
    <row r="21" spans="1:34" ht="18" customHeight="1" x14ac:dyDescent="0.3">
      <c r="A21" s="283"/>
      <c r="B21" s="283"/>
      <c r="C21" s="2139"/>
      <c r="D21" s="2140"/>
      <c r="E21" s="2141"/>
      <c r="F21" s="2139"/>
      <c r="G21" s="2140"/>
      <c r="H21" s="2140"/>
      <c r="I21" s="2140"/>
      <c r="J21" s="2140"/>
      <c r="K21" s="2140"/>
      <c r="L21" s="2140"/>
      <c r="M21" s="2140"/>
      <c r="N21" s="2140"/>
      <c r="O21" s="2141"/>
      <c r="P21" s="2142"/>
      <c r="Q21" s="2143"/>
      <c r="R21" s="2143"/>
      <c r="S21" s="2143"/>
      <c r="T21" s="2144"/>
    </row>
    <row r="22" spans="1:34" ht="18" customHeight="1" x14ac:dyDescent="0.3">
      <c r="A22" s="283"/>
      <c r="B22" s="283"/>
      <c r="C22" s="2139"/>
      <c r="D22" s="2140"/>
      <c r="E22" s="2141"/>
      <c r="F22" s="2139"/>
      <c r="G22" s="2140"/>
      <c r="H22" s="2140"/>
      <c r="I22" s="2140"/>
      <c r="J22" s="2140"/>
      <c r="K22" s="2140"/>
      <c r="L22" s="2140"/>
      <c r="M22" s="2140"/>
      <c r="N22" s="2140"/>
      <c r="O22" s="2141"/>
      <c r="P22" s="2142"/>
      <c r="Q22" s="2143"/>
      <c r="R22" s="2143"/>
      <c r="S22" s="2143"/>
      <c r="T22" s="2144"/>
    </row>
    <row r="23" spans="1:34" ht="18" customHeight="1" x14ac:dyDescent="0.3">
      <c r="A23" s="283"/>
      <c r="B23" s="283"/>
      <c r="C23" s="2139"/>
      <c r="D23" s="2140"/>
      <c r="E23" s="2141"/>
      <c r="F23" s="2139"/>
      <c r="G23" s="2140"/>
      <c r="H23" s="2140"/>
      <c r="I23" s="2140"/>
      <c r="J23" s="2140"/>
      <c r="K23" s="2140"/>
      <c r="L23" s="2140"/>
      <c r="M23" s="2140"/>
      <c r="N23" s="2140"/>
      <c r="O23" s="2141"/>
      <c r="P23" s="2142"/>
      <c r="Q23" s="2143"/>
      <c r="R23" s="2143"/>
      <c r="S23" s="2143"/>
      <c r="T23" s="2144"/>
    </row>
    <row r="24" spans="1:34" ht="18" customHeight="1" x14ac:dyDescent="0.3">
      <c r="A24" s="283"/>
      <c r="B24" s="283"/>
      <c r="C24" s="2139"/>
      <c r="D24" s="2140"/>
      <c r="E24" s="2141"/>
      <c r="F24" s="2139"/>
      <c r="G24" s="2140"/>
      <c r="H24" s="2140"/>
      <c r="I24" s="2140"/>
      <c r="J24" s="2140"/>
      <c r="K24" s="2140"/>
      <c r="L24" s="2140"/>
      <c r="M24" s="2140"/>
      <c r="N24" s="2140"/>
      <c r="O24" s="2141"/>
      <c r="P24" s="2142"/>
      <c r="Q24" s="2143"/>
      <c r="R24" s="2143"/>
      <c r="S24" s="2143"/>
      <c r="T24" s="2144"/>
    </row>
    <row r="25" spans="1:34" ht="18" customHeight="1" thickBot="1" x14ac:dyDescent="0.35">
      <c r="A25" s="285"/>
      <c r="B25" s="285"/>
      <c r="C25" s="2161"/>
      <c r="D25" s="2162"/>
      <c r="E25" s="2163"/>
      <c r="F25" s="2161"/>
      <c r="G25" s="2162"/>
      <c r="H25" s="2162"/>
      <c r="I25" s="2162"/>
      <c r="J25" s="2162"/>
      <c r="K25" s="2162"/>
      <c r="L25" s="2162"/>
      <c r="M25" s="2162"/>
      <c r="N25" s="2162"/>
      <c r="O25" s="2163"/>
      <c r="P25" s="2164"/>
      <c r="Q25" s="2165"/>
      <c r="R25" s="2165"/>
      <c r="S25" s="2165"/>
      <c r="T25" s="2166"/>
      <c r="AF25" s="284"/>
      <c r="AH25" s="284"/>
    </row>
    <row r="26" spans="1:34" ht="18" customHeight="1" thickBot="1" x14ac:dyDescent="0.35">
      <c r="A26" s="2151" t="s">
        <v>322</v>
      </c>
      <c r="B26" s="2152"/>
      <c r="C26" s="2152"/>
      <c r="D26" s="2152"/>
      <c r="E26" s="2152"/>
      <c r="F26" s="2152"/>
      <c r="G26" s="2152"/>
      <c r="H26" s="2152"/>
      <c r="I26" s="2152"/>
      <c r="J26" s="2152"/>
      <c r="K26" s="2152"/>
      <c r="L26" s="2152"/>
      <c r="M26" s="2152"/>
      <c r="N26" s="2152"/>
      <c r="O26" s="2152"/>
      <c r="P26" s="2152"/>
      <c r="Q26" s="2152"/>
      <c r="R26" s="2152"/>
      <c r="S26" s="2152"/>
      <c r="T26" s="2153"/>
      <c r="AF26" s="284"/>
      <c r="AH26" s="284"/>
    </row>
    <row r="27" spans="1:34" ht="18" customHeight="1" x14ac:dyDescent="0.3">
      <c r="A27" s="2154" t="s">
        <v>323</v>
      </c>
      <c r="B27" s="2155"/>
      <c r="C27" s="2155"/>
      <c r="D27" s="2155"/>
      <c r="E27" s="2155"/>
      <c r="F27" s="2155"/>
      <c r="G27" s="2155"/>
      <c r="H27" s="2155"/>
      <c r="I27" s="2155"/>
      <c r="J27" s="2155"/>
      <c r="K27" s="2155"/>
      <c r="L27" s="2155"/>
      <c r="M27" s="2155"/>
      <c r="N27" s="2155"/>
      <c r="O27" s="2155"/>
      <c r="P27" s="2155" t="s">
        <v>324</v>
      </c>
      <c r="Q27" s="2155"/>
      <c r="R27" s="2155"/>
      <c r="S27" s="2155"/>
      <c r="T27" s="2156"/>
      <c r="AF27" s="284"/>
      <c r="AH27" s="284"/>
    </row>
    <row r="28" spans="1:34" ht="18" customHeight="1" x14ac:dyDescent="0.3">
      <c r="A28" s="2157" t="s">
        <v>325</v>
      </c>
      <c r="B28" s="2158"/>
      <c r="C28" s="2158"/>
      <c r="D28" s="2158"/>
      <c r="E28" s="2158"/>
      <c r="F28" s="2159" t="s">
        <v>326</v>
      </c>
      <c r="G28" s="2159"/>
      <c r="H28" s="2159"/>
      <c r="I28" s="2159"/>
      <c r="J28" s="2159"/>
      <c r="K28" s="2159"/>
      <c r="L28" s="1368"/>
      <c r="M28" s="286"/>
      <c r="N28" s="2159" t="s">
        <v>327</v>
      </c>
      <c r="O28" s="2159"/>
      <c r="P28" s="2159"/>
      <c r="Q28" s="2159"/>
      <c r="R28" s="2159"/>
      <c r="S28" s="2159"/>
      <c r="T28" s="2160"/>
      <c r="AF28" s="284"/>
      <c r="AH28" s="284"/>
    </row>
    <row r="29" spans="1:34" ht="18" customHeight="1" x14ac:dyDescent="0.3">
      <c r="A29" s="2169" t="s">
        <v>328</v>
      </c>
      <c r="B29" s="2159"/>
      <c r="C29" s="2159"/>
      <c r="D29" s="2159"/>
      <c r="E29" s="2159"/>
      <c r="F29" s="2159"/>
      <c r="G29" s="2159"/>
      <c r="H29" s="2159"/>
      <c r="I29" s="2159"/>
      <c r="J29" s="2158" t="s">
        <v>329</v>
      </c>
      <c r="K29" s="2158"/>
      <c r="L29" s="2158"/>
      <c r="M29" s="2158"/>
      <c r="N29" s="2158"/>
      <c r="O29" s="2170"/>
      <c r="P29" s="2171"/>
      <c r="Q29" s="2171"/>
      <c r="R29" s="2171"/>
      <c r="S29" s="2171"/>
      <c r="T29" s="2172"/>
      <c r="AF29" s="284"/>
      <c r="AH29" s="284"/>
    </row>
    <row r="30" spans="1:34" ht="8.25" customHeight="1" x14ac:dyDescent="0.35">
      <c r="A30" s="2173"/>
      <c r="B30" s="2174"/>
      <c r="C30" s="2174"/>
      <c r="D30" s="2174"/>
      <c r="E30" s="2174"/>
      <c r="F30" s="2174"/>
      <c r="G30" s="2174"/>
      <c r="H30" s="2174"/>
      <c r="I30" s="2174"/>
      <c r="J30" s="2174"/>
      <c r="K30" s="2174"/>
      <c r="L30" s="2174"/>
      <c r="M30" s="2174"/>
      <c r="N30" s="2174"/>
      <c r="O30" s="2174"/>
      <c r="P30" s="2174"/>
      <c r="Q30" s="2174"/>
      <c r="R30" s="2174"/>
      <c r="S30" s="2174"/>
      <c r="T30" s="2175"/>
      <c r="AF30" s="284"/>
      <c r="AH30" s="284"/>
    </row>
    <row r="31" spans="1:34" ht="0.75" customHeight="1" thickBot="1" x14ac:dyDescent="0.4">
      <c r="A31" s="2176"/>
      <c r="B31" s="2177"/>
      <c r="C31" s="2177"/>
      <c r="D31" s="2177"/>
      <c r="E31" s="2177"/>
      <c r="F31" s="2177"/>
      <c r="G31" s="2177"/>
      <c r="H31" s="2177"/>
      <c r="I31" s="2177"/>
      <c r="J31" s="2177"/>
      <c r="K31" s="2177"/>
      <c r="L31" s="2177"/>
      <c r="M31" s="2177"/>
      <c r="N31" s="2177"/>
      <c r="O31" s="2177"/>
      <c r="P31" s="2177"/>
      <c r="Q31" s="2177"/>
      <c r="R31" s="2177"/>
      <c r="S31" s="2177"/>
      <c r="T31" s="2178"/>
      <c r="AF31" s="284"/>
      <c r="AH31" s="284"/>
    </row>
    <row r="32" spans="1:34" ht="26.25" customHeight="1" x14ac:dyDescent="0.35">
      <c r="A32" s="1440" t="s">
        <v>330</v>
      </c>
      <c r="B32" s="2179" t="s">
        <v>331</v>
      </c>
      <c r="C32" s="2179"/>
      <c r="D32" s="2179"/>
      <c r="E32" s="2179"/>
      <c r="F32" s="1439" t="s">
        <v>330</v>
      </c>
      <c r="G32" s="2179" t="s">
        <v>331</v>
      </c>
      <c r="H32" s="2179"/>
      <c r="I32" s="2179"/>
      <c r="J32" s="2179"/>
      <c r="K32" s="1439" t="s">
        <v>330</v>
      </c>
      <c r="L32" s="2180" t="s">
        <v>331</v>
      </c>
      <c r="M32" s="2181"/>
      <c r="N32" s="2181"/>
      <c r="O32" s="2182"/>
      <c r="P32" s="1439" t="s">
        <v>330</v>
      </c>
      <c r="Q32" s="2179" t="s">
        <v>331</v>
      </c>
      <c r="R32" s="2179"/>
      <c r="S32" s="2179"/>
      <c r="T32" s="2183"/>
      <c r="AF32" s="284"/>
      <c r="AH32" s="284"/>
    </row>
    <row r="33" spans="1:36" ht="18" customHeight="1" x14ac:dyDescent="0.25">
      <c r="A33" s="287">
        <v>1</v>
      </c>
      <c r="B33" s="2167"/>
      <c r="C33" s="2167"/>
      <c r="D33" s="2167"/>
      <c r="E33" s="2167"/>
      <c r="F33" s="288">
        <v>26</v>
      </c>
      <c r="G33" s="2167"/>
      <c r="H33" s="2167"/>
      <c r="I33" s="2167"/>
      <c r="J33" s="2167"/>
      <c r="K33" s="288">
        <v>51</v>
      </c>
      <c r="L33" s="2167"/>
      <c r="M33" s="2167"/>
      <c r="N33" s="2167"/>
      <c r="O33" s="2167"/>
      <c r="P33" s="288">
        <v>76</v>
      </c>
      <c r="Q33" s="2167"/>
      <c r="R33" s="2167"/>
      <c r="S33" s="2167"/>
      <c r="T33" s="2168"/>
      <c r="AF33" s="284"/>
      <c r="AG33" s="284"/>
      <c r="AH33" s="284"/>
      <c r="AI33" s="284"/>
      <c r="AJ33" s="284"/>
    </row>
    <row r="34" spans="1:36" ht="18" customHeight="1" x14ac:dyDescent="0.25">
      <c r="A34" s="287">
        <v>2</v>
      </c>
      <c r="B34" s="2167"/>
      <c r="C34" s="2167"/>
      <c r="D34" s="2167"/>
      <c r="E34" s="2167"/>
      <c r="F34" s="288">
        <v>27</v>
      </c>
      <c r="G34" s="2167"/>
      <c r="H34" s="2167"/>
      <c r="I34" s="2167"/>
      <c r="J34" s="2167"/>
      <c r="K34" s="288">
        <v>52</v>
      </c>
      <c r="L34" s="2167"/>
      <c r="M34" s="2167"/>
      <c r="N34" s="2167"/>
      <c r="O34" s="2167"/>
      <c r="P34" s="288">
        <v>77</v>
      </c>
      <c r="Q34" s="2167"/>
      <c r="R34" s="2167"/>
      <c r="S34" s="2167"/>
      <c r="T34" s="2168"/>
      <c r="V34" s="289"/>
      <c r="X34" s="289"/>
      <c r="Y34" s="289"/>
      <c r="Z34" s="289"/>
      <c r="AF34" s="284"/>
      <c r="AH34" s="284"/>
    </row>
    <row r="35" spans="1:36" ht="18" customHeight="1" x14ac:dyDescent="0.25">
      <c r="A35" s="287">
        <v>3</v>
      </c>
      <c r="B35" s="2167"/>
      <c r="C35" s="2167"/>
      <c r="D35" s="2167"/>
      <c r="E35" s="2167"/>
      <c r="F35" s="288">
        <v>28</v>
      </c>
      <c r="G35" s="2167"/>
      <c r="H35" s="2167"/>
      <c r="I35" s="2167"/>
      <c r="J35" s="2167"/>
      <c r="K35" s="288">
        <v>53</v>
      </c>
      <c r="L35" s="2167"/>
      <c r="M35" s="2167"/>
      <c r="N35" s="2167"/>
      <c r="O35" s="2167"/>
      <c r="P35" s="288">
        <v>78</v>
      </c>
      <c r="Q35" s="2167"/>
      <c r="R35" s="2167"/>
      <c r="S35" s="2167"/>
      <c r="T35" s="2168"/>
      <c r="V35" s="289"/>
      <c r="X35" s="289"/>
      <c r="Y35" s="289"/>
      <c r="Z35" s="289"/>
      <c r="AF35" s="284"/>
      <c r="AH35" s="284"/>
    </row>
    <row r="36" spans="1:36" ht="18" customHeight="1" x14ac:dyDescent="0.25">
      <c r="A36" s="287">
        <v>4</v>
      </c>
      <c r="B36" s="2167"/>
      <c r="C36" s="2167"/>
      <c r="D36" s="2167"/>
      <c r="E36" s="2167"/>
      <c r="F36" s="288">
        <v>29</v>
      </c>
      <c r="G36" s="2167"/>
      <c r="H36" s="2167"/>
      <c r="I36" s="2167"/>
      <c r="J36" s="2167"/>
      <c r="K36" s="288">
        <v>54</v>
      </c>
      <c r="L36" s="2167"/>
      <c r="M36" s="2167"/>
      <c r="N36" s="2167"/>
      <c r="O36" s="2167"/>
      <c r="P36" s="288">
        <v>79</v>
      </c>
      <c r="Q36" s="2167"/>
      <c r="R36" s="2167"/>
      <c r="S36" s="2167"/>
      <c r="T36" s="2168"/>
      <c r="V36" s="289"/>
      <c r="X36" s="289"/>
      <c r="Y36" s="289"/>
      <c r="Z36" s="289"/>
      <c r="AF36" s="284"/>
      <c r="AH36" s="284"/>
    </row>
    <row r="37" spans="1:36" ht="18" customHeight="1" x14ac:dyDescent="0.25">
      <c r="A37" s="287">
        <v>5</v>
      </c>
      <c r="B37" s="2167"/>
      <c r="C37" s="2167"/>
      <c r="D37" s="2167"/>
      <c r="E37" s="2167"/>
      <c r="F37" s="288">
        <v>30</v>
      </c>
      <c r="G37" s="2167"/>
      <c r="H37" s="2167"/>
      <c r="I37" s="2167"/>
      <c r="J37" s="2167"/>
      <c r="K37" s="288">
        <v>55</v>
      </c>
      <c r="L37" s="2167"/>
      <c r="M37" s="2167"/>
      <c r="N37" s="2167"/>
      <c r="O37" s="2167"/>
      <c r="P37" s="288">
        <v>80</v>
      </c>
      <c r="Q37" s="2167"/>
      <c r="R37" s="2167"/>
      <c r="S37" s="2167"/>
      <c r="T37" s="2168"/>
      <c r="V37" s="289"/>
      <c r="X37" s="289"/>
      <c r="Y37" s="289"/>
      <c r="Z37" s="289"/>
      <c r="AF37" s="284"/>
      <c r="AH37" s="284"/>
    </row>
    <row r="38" spans="1:36" ht="18" customHeight="1" x14ac:dyDescent="0.25">
      <c r="A38" s="287">
        <v>6</v>
      </c>
      <c r="B38" s="2167"/>
      <c r="C38" s="2167"/>
      <c r="D38" s="2167"/>
      <c r="E38" s="2167"/>
      <c r="F38" s="288">
        <v>31</v>
      </c>
      <c r="G38" s="2167"/>
      <c r="H38" s="2167"/>
      <c r="I38" s="2167"/>
      <c r="J38" s="2167"/>
      <c r="K38" s="288">
        <v>56</v>
      </c>
      <c r="L38" s="2167"/>
      <c r="M38" s="2167"/>
      <c r="N38" s="2167"/>
      <c r="O38" s="2167"/>
      <c r="P38" s="288">
        <v>81</v>
      </c>
      <c r="Q38" s="2167"/>
      <c r="R38" s="2167"/>
      <c r="S38" s="2167"/>
      <c r="T38" s="2168"/>
      <c r="V38" s="289"/>
      <c r="X38" s="289"/>
      <c r="Y38" s="289"/>
      <c r="Z38" s="289"/>
      <c r="AF38" s="284"/>
      <c r="AH38" s="284"/>
    </row>
    <row r="39" spans="1:36" ht="18" customHeight="1" x14ac:dyDescent="0.25">
      <c r="A39" s="287">
        <v>7</v>
      </c>
      <c r="B39" s="2167"/>
      <c r="C39" s="2167"/>
      <c r="D39" s="2167"/>
      <c r="E39" s="2167"/>
      <c r="F39" s="288">
        <v>32</v>
      </c>
      <c r="G39" s="2167"/>
      <c r="H39" s="2167"/>
      <c r="I39" s="2167"/>
      <c r="J39" s="2167"/>
      <c r="K39" s="288">
        <v>57</v>
      </c>
      <c r="L39" s="2167"/>
      <c r="M39" s="2167"/>
      <c r="N39" s="2167"/>
      <c r="O39" s="2167"/>
      <c r="P39" s="288">
        <v>82</v>
      </c>
      <c r="Q39" s="2167"/>
      <c r="R39" s="2167"/>
      <c r="S39" s="2167"/>
      <c r="T39" s="2168"/>
      <c r="V39" s="289"/>
      <c r="X39" s="289"/>
      <c r="Y39" s="289"/>
      <c r="Z39" s="289"/>
      <c r="AF39" s="284"/>
      <c r="AH39" s="284"/>
    </row>
    <row r="40" spans="1:36" ht="18" customHeight="1" x14ac:dyDescent="0.25">
      <c r="A40" s="287">
        <v>8</v>
      </c>
      <c r="B40" s="2167"/>
      <c r="C40" s="2167"/>
      <c r="D40" s="2167"/>
      <c r="E40" s="2167"/>
      <c r="F40" s="288">
        <v>33</v>
      </c>
      <c r="G40" s="2167"/>
      <c r="H40" s="2167"/>
      <c r="I40" s="2167"/>
      <c r="J40" s="2167"/>
      <c r="K40" s="288">
        <v>58</v>
      </c>
      <c r="L40" s="2167"/>
      <c r="M40" s="2167"/>
      <c r="N40" s="2167"/>
      <c r="O40" s="2167"/>
      <c r="P40" s="288">
        <v>83</v>
      </c>
      <c r="Q40" s="2167"/>
      <c r="R40" s="2167"/>
      <c r="S40" s="2167"/>
      <c r="T40" s="2168"/>
      <c r="V40" s="289"/>
      <c r="X40" s="289"/>
      <c r="Y40" s="289"/>
      <c r="Z40" s="289"/>
      <c r="AF40" s="284"/>
      <c r="AH40" s="284"/>
    </row>
    <row r="41" spans="1:36" ht="18" customHeight="1" x14ac:dyDescent="0.25">
      <c r="A41" s="287">
        <v>9</v>
      </c>
      <c r="B41" s="2167"/>
      <c r="C41" s="2167"/>
      <c r="D41" s="2167"/>
      <c r="E41" s="2167"/>
      <c r="F41" s="288">
        <v>34</v>
      </c>
      <c r="G41" s="2167"/>
      <c r="H41" s="2167"/>
      <c r="I41" s="2167"/>
      <c r="J41" s="2167"/>
      <c r="K41" s="288">
        <v>59</v>
      </c>
      <c r="L41" s="2167"/>
      <c r="M41" s="2167"/>
      <c r="N41" s="2167"/>
      <c r="O41" s="2167"/>
      <c r="P41" s="288">
        <v>84</v>
      </c>
      <c r="Q41" s="2167"/>
      <c r="R41" s="2167"/>
      <c r="S41" s="2167"/>
      <c r="T41" s="2168"/>
      <c r="V41" s="289"/>
      <c r="X41" s="289"/>
      <c r="Y41" s="289"/>
      <c r="Z41" s="289"/>
      <c r="AF41" s="284"/>
      <c r="AH41" s="284"/>
    </row>
    <row r="42" spans="1:36" ht="18" customHeight="1" x14ac:dyDescent="0.25">
      <c r="A42" s="287">
        <v>10</v>
      </c>
      <c r="B42" s="2167"/>
      <c r="C42" s="2167"/>
      <c r="D42" s="2167"/>
      <c r="E42" s="2167"/>
      <c r="F42" s="288">
        <v>35</v>
      </c>
      <c r="G42" s="2167"/>
      <c r="H42" s="2167"/>
      <c r="I42" s="2167"/>
      <c r="J42" s="2167"/>
      <c r="K42" s="288">
        <v>60</v>
      </c>
      <c r="L42" s="2167"/>
      <c r="M42" s="2167"/>
      <c r="N42" s="2167"/>
      <c r="O42" s="2167"/>
      <c r="P42" s="288">
        <v>85</v>
      </c>
      <c r="Q42" s="2167"/>
      <c r="R42" s="2167"/>
      <c r="S42" s="2167"/>
      <c r="T42" s="2168"/>
      <c r="V42" s="289"/>
      <c r="X42" s="289"/>
      <c r="Y42" s="289"/>
      <c r="Z42" s="289"/>
      <c r="AF42" s="284"/>
      <c r="AH42" s="284"/>
    </row>
    <row r="43" spans="1:36" ht="18" customHeight="1" x14ac:dyDescent="0.25">
      <c r="A43" s="287">
        <v>11</v>
      </c>
      <c r="B43" s="2167"/>
      <c r="C43" s="2167"/>
      <c r="D43" s="2167"/>
      <c r="E43" s="2167"/>
      <c r="F43" s="288">
        <v>36</v>
      </c>
      <c r="G43" s="2167"/>
      <c r="H43" s="2167"/>
      <c r="I43" s="2167"/>
      <c r="J43" s="2167"/>
      <c r="K43" s="288">
        <v>61</v>
      </c>
      <c r="L43" s="2167"/>
      <c r="M43" s="2167"/>
      <c r="N43" s="2167"/>
      <c r="O43" s="2167"/>
      <c r="P43" s="288">
        <v>86</v>
      </c>
      <c r="Q43" s="2167"/>
      <c r="R43" s="2167"/>
      <c r="S43" s="2167"/>
      <c r="T43" s="2168"/>
    </row>
    <row r="44" spans="1:36" ht="18" customHeight="1" x14ac:dyDescent="0.25">
      <c r="A44" s="287">
        <v>12</v>
      </c>
      <c r="B44" s="2167"/>
      <c r="C44" s="2167"/>
      <c r="D44" s="2167"/>
      <c r="E44" s="2167"/>
      <c r="F44" s="288">
        <v>37</v>
      </c>
      <c r="G44" s="2167"/>
      <c r="H44" s="2167"/>
      <c r="I44" s="2167"/>
      <c r="J44" s="2167"/>
      <c r="K44" s="288">
        <v>62</v>
      </c>
      <c r="L44" s="2167"/>
      <c r="M44" s="2167"/>
      <c r="N44" s="2167"/>
      <c r="O44" s="2167"/>
      <c r="P44" s="288">
        <v>87</v>
      </c>
      <c r="Q44" s="2167"/>
      <c r="R44" s="2167"/>
      <c r="S44" s="2167"/>
      <c r="T44" s="2168"/>
    </row>
    <row r="45" spans="1:36" ht="18" customHeight="1" x14ac:dyDescent="0.25">
      <c r="A45" s="287">
        <v>13</v>
      </c>
      <c r="B45" s="2167"/>
      <c r="C45" s="2167"/>
      <c r="D45" s="2167"/>
      <c r="E45" s="2167"/>
      <c r="F45" s="288">
        <v>38</v>
      </c>
      <c r="G45" s="2167"/>
      <c r="H45" s="2167"/>
      <c r="I45" s="2167"/>
      <c r="J45" s="2167"/>
      <c r="K45" s="288">
        <v>63</v>
      </c>
      <c r="L45" s="2167"/>
      <c r="M45" s="2167"/>
      <c r="N45" s="2167"/>
      <c r="O45" s="2167"/>
      <c r="P45" s="288">
        <v>88</v>
      </c>
      <c r="Q45" s="2167"/>
      <c r="R45" s="2167"/>
      <c r="S45" s="2167"/>
      <c r="T45" s="2168"/>
    </row>
    <row r="46" spans="1:36" ht="18" customHeight="1" x14ac:dyDescent="0.25">
      <c r="A46" s="287">
        <v>14</v>
      </c>
      <c r="B46" s="2167"/>
      <c r="C46" s="2167"/>
      <c r="D46" s="2167"/>
      <c r="E46" s="2167"/>
      <c r="F46" s="288">
        <v>39</v>
      </c>
      <c r="G46" s="2167"/>
      <c r="H46" s="2167"/>
      <c r="I46" s="2167"/>
      <c r="J46" s="2167"/>
      <c r="K46" s="288">
        <v>64</v>
      </c>
      <c r="L46" s="2167"/>
      <c r="M46" s="2167"/>
      <c r="N46" s="2167"/>
      <c r="O46" s="2167"/>
      <c r="P46" s="288">
        <v>89</v>
      </c>
      <c r="Q46" s="2167"/>
      <c r="R46" s="2167"/>
      <c r="S46" s="2167"/>
      <c r="T46" s="2168"/>
    </row>
    <row r="47" spans="1:36" ht="18" customHeight="1" x14ac:dyDescent="0.25">
      <c r="A47" s="287">
        <v>15</v>
      </c>
      <c r="B47" s="2167"/>
      <c r="C47" s="2167"/>
      <c r="D47" s="2167"/>
      <c r="E47" s="2167"/>
      <c r="F47" s="288">
        <v>40</v>
      </c>
      <c r="G47" s="2167"/>
      <c r="H47" s="2167"/>
      <c r="I47" s="2167"/>
      <c r="J47" s="2167"/>
      <c r="K47" s="288">
        <v>65</v>
      </c>
      <c r="L47" s="2167"/>
      <c r="M47" s="2167"/>
      <c r="N47" s="2167"/>
      <c r="O47" s="2167"/>
      <c r="P47" s="288">
        <v>90</v>
      </c>
      <c r="Q47" s="2167"/>
      <c r="R47" s="2167"/>
      <c r="S47" s="2167"/>
      <c r="T47" s="2168"/>
    </row>
    <row r="48" spans="1:36" ht="18" customHeight="1" x14ac:dyDescent="0.25">
      <c r="A48" s="287">
        <v>16</v>
      </c>
      <c r="B48" s="2167"/>
      <c r="C48" s="2167"/>
      <c r="D48" s="2167"/>
      <c r="E48" s="2167"/>
      <c r="F48" s="288">
        <v>41</v>
      </c>
      <c r="G48" s="2167"/>
      <c r="H48" s="2167"/>
      <c r="I48" s="2167"/>
      <c r="J48" s="2167"/>
      <c r="K48" s="288">
        <v>66</v>
      </c>
      <c r="L48" s="2167"/>
      <c r="M48" s="2167"/>
      <c r="N48" s="2167"/>
      <c r="O48" s="2167"/>
      <c r="P48" s="288">
        <v>91</v>
      </c>
      <c r="Q48" s="2167"/>
      <c r="R48" s="2167"/>
      <c r="S48" s="2167"/>
      <c r="T48" s="2168"/>
    </row>
    <row r="49" spans="1:20" ht="18" customHeight="1" x14ac:dyDescent="0.25">
      <c r="A49" s="287">
        <v>17</v>
      </c>
      <c r="B49" s="2167"/>
      <c r="C49" s="2167"/>
      <c r="D49" s="2167"/>
      <c r="E49" s="2167"/>
      <c r="F49" s="288">
        <v>42</v>
      </c>
      <c r="G49" s="2167"/>
      <c r="H49" s="2167"/>
      <c r="I49" s="2167"/>
      <c r="J49" s="2167"/>
      <c r="K49" s="288">
        <v>67</v>
      </c>
      <c r="L49" s="2167"/>
      <c r="M49" s="2167"/>
      <c r="N49" s="2167"/>
      <c r="O49" s="2167"/>
      <c r="P49" s="288">
        <v>92</v>
      </c>
      <c r="Q49" s="2167"/>
      <c r="R49" s="2167"/>
      <c r="S49" s="2167"/>
      <c r="T49" s="2168"/>
    </row>
    <row r="50" spans="1:20" ht="18" customHeight="1" x14ac:dyDescent="0.25">
      <c r="A50" s="287">
        <v>18</v>
      </c>
      <c r="B50" s="2167"/>
      <c r="C50" s="2167"/>
      <c r="D50" s="2167"/>
      <c r="E50" s="2167"/>
      <c r="F50" s="288">
        <v>43</v>
      </c>
      <c r="G50" s="2167"/>
      <c r="H50" s="2167"/>
      <c r="I50" s="2167"/>
      <c r="J50" s="2167"/>
      <c r="K50" s="288">
        <v>68</v>
      </c>
      <c r="L50" s="2167"/>
      <c r="M50" s="2167"/>
      <c r="N50" s="2167"/>
      <c r="O50" s="2167"/>
      <c r="P50" s="288">
        <v>93</v>
      </c>
      <c r="Q50" s="2167"/>
      <c r="R50" s="2167"/>
      <c r="S50" s="2167"/>
      <c r="T50" s="2168"/>
    </row>
    <row r="51" spans="1:20" ht="18" customHeight="1" x14ac:dyDescent="0.25">
      <c r="A51" s="287">
        <v>19</v>
      </c>
      <c r="B51" s="2167"/>
      <c r="C51" s="2167"/>
      <c r="D51" s="2167"/>
      <c r="E51" s="2167"/>
      <c r="F51" s="288">
        <v>44</v>
      </c>
      <c r="G51" s="2167"/>
      <c r="H51" s="2167"/>
      <c r="I51" s="2167"/>
      <c r="J51" s="2167"/>
      <c r="K51" s="288">
        <v>69</v>
      </c>
      <c r="L51" s="2167"/>
      <c r="M51" s="2167"/>
      <c r="N51" s="2167"/>
      <c r="O51" s="2167"/>
      <c r="P51" s="288">
        <v>94</v>
      </c>
      <c r="Q51" s="2167"/>
      <c r="R51" s="2167"/>
      <c r="S51" s="2167"/>
      <c r="T51" s="2168"/>
    </row>
    <row r="52" spans="1:20" ht="18" customHeight="1" x14ac:dyDescent="0.25">
      <c r="A52" s="287">
        <v>20</v>
      </c>
      <c r="B52" s="2167"/>
      <c r="C52" s="2167"/>
      <c r="D52" s="2167"/>
      <c r="E52" s="2167"/>
      <c r="F52" s="288">
        <v>45</v>
      </c>
      <c r="G52" s="2167"/>
      <c r="H52" s="2167"/>
      <c r="I52" s="2167"/>
      <c r="J52" s="2167"/>
      <c r="K52" s="288">
        <v>70</v>
      </c>
      <c r="L52" s="2167"/>
      <c r="M52" s="2167"/>
      <c r="N52" s="2167"/>
      <c r="O52" s="2167"/>
      <c r="P52" s="288">
        <v>95</v>
      </c>
      <c r="Q52" s="2167"/>
      <c r="R52" s="2167"/>
      <c r="S52" s="2167"/>
      <c r="T52" s="2168"/>
    </row>
    <row r="53" spans="1:20" ht="18" customHeight="1" x14ac:dyDescent="0.25">
      <c r="A53" s="287">
        <v>21</v>
      </c>
      <c r="B53" s="2167"/>
      <c r="C53" s="2167"/>
      <c r="D53" s="2167"/>
      <c r="E53" s="2167"/>
      <c r="F53" s="288">
        <v>46</v>
      </c>
      <c r="G53" s="2167"/>
      <c r="H53" s="2167"/>
      <c r="I53" s="2167"/>
      <c r="J53" s="2167"/>
      <c r="K53" s="288">
        <v>71</v>
      </c>
      <c r="L53" s="2167"/>
      <c r="M53" s="2167"/>
      <c r="N53" s="2167"/>
      <c r="O53" s="2167"/>
      <c r="P53" s="288">
        <v>96</v>
      </c>
      <c r="Q53" s="2167"/>
      <c r="R53" s="2167"/>
      <c r="S53" s="2167"/>
      <c r="T53" s="2168"/>
    </row>
    <row r="54" spans="1:20" ht="18" customHeight="1" x14ac:dyDescent="0.25">
      <c r="A54" s="287">
        <v>22</v>
      </c>
      <c r="B54" s="2167"/>
      <c r="C54" s="2167"/>
      <c r="D54" s="2167"/>
      <c r="E54" s="2167"/>
      <c r="F54" s="288">
        <v>47</v>
      </c>
      <c r="G54" s="2167"/>
      <c r="H54" s="2167"/>
      <c r="I54" s="2167"/>
      <c r="J54" s="2167"/>
      <c r="K54" s="288">
        <v>72</v>
      </c>
      <c r="L54" s="2167"/>
      <c r="M54" s="2167"/>
      <c r="N54" s="2167"/>
      <c r="O54" s="2167"/>
      <c r="P54" s="288">
        <v>97</v>
      </c>
      <c r="Q54" s="2167"/>
      <c r="R54" s="2167"/>
      <c r="S54" s="2167"/>
      <c r="T54" s="2168"/>
    </row>
    <row r="55" spans="1:20" ht="18" customHeight="1" x14ac:dyDescent="0.25">
      <c r="A55" s="287">
        <v>23</v>
      </c>
      <c r="B55" s="2167"/>
      <c r="C55" s="2167"/>
      <c r="D55" s="2167"/>
      <c r="E55" s="2167"/>
      <c r="F55" s="288">
        <v>48</v>
      </c>
      <c r="G55" s="2167"/>
      <c r="H55" s="2167"/>
      <c r="I55" s="2167"/>
      <c r="J55" s="2167"/>
      <c r="K55" s="288">
        <v>73</v>
      </c>
      <c r="L55" s="2167"/>
      <c r="M55" s="2167"/>
      <c r="N55" s="2167"/>
      <c r="O55" s="2167"/>
      <c r="P55" s="288">
        <v>98</v>
      </c>
      <c r="Q55" s="2167"/>
      <c r="R55" s="2167"/>
      <c r="S55" s="2167"/>
      <c r="T55" s="2168"/>
    </row>
    <row r="56" spans="1:20" ht="18" customHeight="1" x14ac:dyDescent="0.25">
      <c r="A56" s="287">
        <v>24</v>
      </c>
      <c r="B56" s="2167"/>
      <c r="C56" s="2167"/>
      <c r="D56" s="2167"/>
      <c r="E56" s="2167"/>
      <c r="F56" s="288">
        <v>49</v>
      </c>
      <c r="G56" s="2167"/>
      <c r="H56" s="2167"/>
      <c r="I56" s="2167"/>
      <c r="J56" s="2167"/>
      <c r="K56" s="288">
        <v>74</v>
      </c>
      <c r="L56" s="2167"/>
      <c r="M56" s="2167"/>
      <c r="N56" s="2167"/>
      <c r="O56" s="2167"/>
      <c r="P56" s="288">
        <v>99</v>
      </c>
      <c r="Q56" s="2167"/>
      <c r="R56" s="2167"/>
      <c r="S56" s="2167"/>
      <c r="T56" s="2168"/>
    </row>
    <row r="57" spans="1:20" ht="18" customHeight="1" thickBot="1" x14ac:dyDescent="0.3">
      <c r="A57" s="1442">
        <v>25</v>
      </c>
      <c r="B57" s="2196"/>
      <c r="C57" s="2196"/>
      <c r="D57" s="2196"/>
      <c r="E57" s="2196"/>
      <c r="F57" s="1443">
        <v>50</v>
      </c>
      <c r="G57" s="2196"/>
      <c r="H57" s="2196"/>
      <c r="I57" s="2196"/>
      <c r="J57" s="2196"/>
      <c r="K57" s="1443">
        <v>75</v>
      </c>
      <c r="L57" s="2196"/>
      <c r="M57" s="2196"/>
      <c r="N57" s="2196"/>
      <c r="O57" s="2196"/>
      <c r="P57" s="1443">
        <v>100</v>
      </c>
      <c r="Q57" s="2196"/>
      <c r="R57" s="2196"/>
      <c r="S57" s="2196"/>
      <c r="T57" s="2197"/>
    </row>
    <row r="58" spans="1:20" ht="16" customHeight="1" x14ac:dyDescent="0.35">
      <c r="A58" s="290"/>
    </row>
    <row r="59" spans="1:20" ht="16" customHeight="1" x14ac:dyDescent="0.35">
      <c r="A59" s="290" t="s">
        <v>543</v>
      </c>
      <c r="C59" s="593" t="s">
        <v>544</v>
      </c>
    </row>
    <row r="60" spans="1:20" ht="16" customHeight="1" x14ac:dyDescent="0.3">
      <c r="A60" s="291"/>
    </row>
    <row r="61" spans="1:20" ht="16" customHeight="1" x14ac:dyDescent="0.25">
      <c r="A61" s="292"/>
    </row>
  </sheetData>
  <mergeCells count="190">
    <mergeCell ref="A7:E7"/>
    <mergeCell ref="N7:P7"/>
    <mergeCell ref="Q7:T7"/>
    <mergeCell ref="A8:C8"/>
    <mergeCell ref="K8:M8"/>
    <mergeCell ref="N8:T8"/>
    <mergeCell ref="D8:J8"/>
    <mergeCell ref="R9:T10"/>
    <mergeCell ref="B57:E57"/>
    <mergeCell ref="G57:J57"/>
    <mergeCell ref="L57:O57"/>
    <mergeCell ref="Q57:T57"/>
    <mergeCell ref="B55:E55"/>
    <mergeCell ref="G55:J55"/>
    <mergeCell ref="L55:O55"/>
    <mergeCell ref="Q55:T55"/>
    <mergeCell ref="B56:E56"/>
    <mergeCell ref="G56:J56"/>
    <mergeCell ref="L56:O56"/>
    <mergeCell ref="Q56:T56"/>
    <mergeCell ref="B53:E53"/>
    <mergeCell ref="G53:J53"/>
    <mergeCell ref="L53:O53"/>
    <mergeCell ref="Q53:T53"/>
    <mergeCell ref="B54:E54"/>
    <mergeCell ref="G54:J54"/>
    <mergeCell ref="L54:O54"/>
    <mergeCell ref="Q54:T54"/>
    <mergeCell ref="B51:E51"/>
    <mergeCell ref="G51:J51"/>
    <mergeCell ref="L51:O51"/>
    <mergeCell ref="Q51:T51"/>
    <mergeCell ref="B52:E52"/>
    <mergeCell ref="G52:J52"/>
    <mergeCell ref="L52:O52"/>
    <mergeCell ref="Q52:T52"/>
    <mergeCell ref="B49:E49"/>
    <mergeCell ref="G49:J49"/>
    <mergeCell ref="L49:O49"/>
    <mergeCell ref="Q49:T49"/>
    <mergeCell ref="B50:E50"/>
    <mergeCell ref="G50:J50"/>
    <mergeCell ref="L50:O50"/>
    <mergeCell ref="Q50:T50"/>
    <mergeCell ref="B47:E47"/>
    <mergeCell ref="G47:J47"/>
    <mergeCell ref="L47:O47"/>
    <mergeCell ref="Q47:T47"/>
    <mergeCell ref="B48:E48"/>
    <mergeCell ref="G48:J48"/>
    <mergeCell ref="L48:O48"/>
    <mergeCell ref="Q48:T48"/>
    <mergeCell ref="B45:E45"/>
    <mergeCell ref="G45:J45"/>
    <mergeCell ref="L45:O45"/>
    <mergeCell ref="Q45:T45"/>
    <mergeCell ref="B46:E46"/>
    <mergeCell ref="G46:J46"/>
    <mergeCell ref="L46:O46"/>
    <mergeCell ref="Q46:T46"/>
    <mergeCell ref="B43:E43"/>
    <mergeCell ref="G43:J43"/>
    <mergeCell ref="L43:O43"/>
    <mergeCell ref="Q43:T43"/>
    <mergeCell ref="B44:E44"/>
    <mergeCell ref="G44:J44"/>
    <mergeCell ref="L44:O44"/>
    <mergeCell ref="Q44:T44"/>
    <mergeCell ref="B41:E41"/>
    <mergeCell ref="G41:J41"/>
    <mergeCell ref="L41:O41"/>
    <mergeCell ref="Q41:T41"/>
    <mergeCell ref="B42:E42"/>
    <mergeCell ref="G42:J42"/>
    <mergeCell ref="L42:O42"/>
    <mergeCell ref="Q42:T42"/>
    <mergeCell ref="B39:E39"/>
    <mergeCell ref="G39:J39"/>
    <mergeCell ref="L39:O39"/>
    <mergeCell ref="Q39:T39"/>
    <mergeCell ref="B40:E40"/>
    <mergeCell ref="G40:J40"/>
    <mergeCell ref="L40:O40"/>
    <mergeCell ref="Q40:T40"/>
    <mergeCell ref="B37:E37"/>
    <mergeCell ref="G37:J37"/>
    <mergeCell ref="L37:O37"/>
    <mergeCell ref="Q37:T37"/>
    <mergeCell ref="B38:E38"/>
    <mergeCell ref="G38:J38"/>
    <mergeCell ref="L38:O38"/>
    <mergeCell ref="Q38:T38"/>
    <mergeCell ref="B35:E35"/>
    <mergeCell ref="G35:J35"/>
    <mergeCell ref="L35:O35"/>
    <mergeCell ref="Q35:T35"/>
    <mergeCell ref="B36:E36"/>
    <mergeCell ref="G36:J36"/>
    <mergeCell ref="L36:O36"/>
    <mergeCell ref="Q36:T36"/>
    <mergeCell ref="B33:E33"/>
    <mergeCell ref="G33:J33"/>
    <mergeCell ref="L33:O33"/>
    <mergeCell ref="Q33:T33"/>
    <mergeCell ref="B34:E34"/>
    <mergeCell ref="G34:J34"/>
    <mergeCell ref="L34:O34"/>
    <mergeCell ref="Q34:T34"/>
    <mergeCell ref="A29:I29"/>
    <mergeCell ref="J29:N29"/>
    <mergeCell ref="O29:T29"/>
    <mergeCell ref="A30:T31"/>
    <mergeCell ref="B32:E32"/>
    <mergeCell ref="G32:J32"/>
    <mergeCell ref="L32:O32"/>
    <mergeCell ref="Q32:T32"/>
    <mergeCell ref="A26:T26"/>
    <mergeCell ref="A27:O27"/>
    <mergeCell ref="P27:T27"/>
    <mergeCell ref="A28:E28"/>
    <mergeCell ref="F28:K28"/>
    <mergeCell ref="N28:T28"/>
    <mergeCell ref="C25:E25"/>
    <mergeCell ref="F25:O25"/>
    <mergeCell ref="P25:T25"/>
    <mergeCell ref="C24:E24"/>
    <mergeCell ref="F24:O24"/>
    <mergeCell ref="P24:T24"/>
    <mergeCell ref="C22:E22"/>
    <mergeCell ref="F22:O22"/>
    <mergeCell ref="P22:T22"/>
    <mergeCell ref="C23:E23"/>
    <mergeCell ref="F23:O23"/>
    <mergeCell ref="P23:T23"/>
    <mergeCell ref="C21:E21"/>
    <mergeCell ref="F21:O21"/>
    <mergeCell ref="P21:T21"/>
    <mergeCell ref="C19:E19"/>
    <mergeCell ref="F19:O19"/>
    <mergeCell ref="P19:T19"/>
    <mergeCell ref="C20:E20"/>
    <mergeCell ref="F20:O20"/>
    <mergeCell ref="P20:T20"/>
    <mergeCell ref="C16:E16"/>
    <mergeCell ref="F16:O16"/>
    <mergeCell ref="P16:T16"/>
    <mergeCell ref="C17:E17"/>
    <mergeCell ref="F17:O17"/>
    <mergeCell ref="P17:T17"/>
    <mergeCell ref="B13:E13"/>
    <mergeCell ref="F13:O14"/>
    <mergeCell ref="P13:T14"/>
    <mergeCell ref="C14:E14"/>
    <mergeCell ref="C15:E15"/>
    <mergeCell ref="F15:O15"/>
    <mergeCell ref="P15:T15"/>
    <mergeCell ref="U8:W8"/>
    <mergeCell ref="A9:A12"/>
    <mergeCell ref="B9:B10"/>
    <mergeCell ref="C9:D9"/>
    <mergeCell ref="E9:G9"/>
    <mergeCell ref="H9:L9"/>
    <mergeCell ref="M9:Q9"/>
    <mergeCell ref="U9:W9"/>
    <mergeCell ref="C10:D10"/>
    <mergeCell ref="E10:G10"/>
    <mergeCell ref="H10:L10"/>
    <mergeCell ref="M10:Q10"/>
    <mergeCell ref="U10:W10"/>
    <mergeCell ref="B11:B12"/>
    <mergeCell ref="C11:D11"/>
    <mergeCell ref="E11:G11"/>
    <mergeCell ref="H11:L11"/>
    <mergeCell ref="M11:Q11"/>
    <mergeCell ref="R11:T12"/>
    <mergeCell ref="C12:D12"/>
    <mergeCell ref="E12:G12"/>
    <mergeCell ref="H12:L12"/>
    <mergeCell ref="M12:Q12"/>
    <mergeCell ref="A1:C5"/>
    <mergeCell ref="D3:T3"/>
    <mergeCell ref="D4:L4"/>
    <mergeCell ref="M4:T4"/>
    <mergeCell ref="D5:T5"/>
    <mergeCell ref="U6:W6"/>
    <mergeCell ref="D1:T2"/>
    <mergeCell ref="A6:C6"/>
    <mergeCell ref="D6:M6"/>
    <mergeCell ref="N6:P6"/>
    <mergeCell ref="Q6:T6"/>
  </mergeCells>
  <conditionalFormatting sqref="V15">
    <cfRule type="cellIs" priority="1" stopIfTrue="1" operator="between">
      <formula>$U$13</formula>
      <formula>$V$13</formula>
    </cfRule>
  </conditionalFormatting>
  <hyperlinks>
    <hyperlink ref="U8:W8" r:id="rId1" display="../../Documents and Settings/Diego Guerrero/Escritorio/CONTROL INTERNO/Grad. Lim. Auto 5-8.xls" xr:uid="{00000000-0004-0000-0800-000000000000}"/>
    <hyperlink ref="U9:W9" r:id="rId2" display="../../Documents and Settings/Diego Guerrero/Escritorio/CONTROL INTERNO/Grad. Lim. Auto 9-12.xls" xr:uid="{00000000-0004-0000-0800-000001000000}"/>
    <hyperlink ref="U10:W10" r:id="rId3" display="../../Documents and Settings/Diego Guerrero/Escritorio/CONTROL INTERNO/Grad. Lim. Auto 13-16.xls" xr:uid="{00000000-0004-0000-0800-000002000000}"/>
  </hyperlinks>
  <printOptions horizontalCentered="1" verticalCentered="1"/>
  <pageMargins left="0.62992125984251968" right="0.23622047244094491" top="0.35433070866141736" bottom="0.55118110236220474" header="0.11811023622047245" footer="0.11811023622047245"/>
  <pageSetup paperSize="5" scale="90" orientation="portrait" horizontalDpi="300" verticalDpi="4294967294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32</vt:i4>
      </vt:variant>
    </vt:vector>
  </HeadingPairs>
  <TitlesOfParts>
    <vt:vector size="65" baseType="lpstr">
      <vt:lpstr>GRADACION, LIMITES, E.A.petreos</vt:lpstr>
      <vt:lpstr>PROCTOR MODIFICADO</vt:lpstr>
      <vt:lpstr>PESO ESP. ARENA, ANGULAR. </vt:lpstr>
      <vt:lpstr>DESGASTES ANGEL. MICROD</vt:lpstr>
      <vt:lpstr>PESO UNITARIO</vt:lpstr>
      <vt:lpstr>PROCTOR, CBR LAB.</vt:lpstr>
      <vt:lpstr>CBR INALTERADO</vt:lpstr>
      <vt:lpstr>CONO ARENA</vt:lpstr>
      <vt:lpstr>APIQUES Y CONO DINAMICO</vt:lpstr>
      <vt:lpstr>INMERSION-COMPRESION</vt:lpstr>
      <vt:lpstr>REGISTRO MUESTRAS</vt:lpstr>
      <vt:lpstr>MARSHALL MEZCLA</vt:lpstr>
      <vt:lpstr>PESO ESPEC. AGREG. GRUESO</vt:lpstr>
      <vt:lpstr>RICE</vt:lpstr>
      <vt:lpstr>CBR INALTERADO </vt:lpstr>
      <vt:lpstr>SOLIDEZ</vt:lpstr>
      <vt:lpstr>EMULSION</vt:lpstr>
      <vt:lpstr>EXTRACCION Y GRADACION RAP</vt:lpstr>
      <vt:lpstr>ASFALTO SOLIDO</vt:lpstr>
      <vt:lpstr> CONTROL DIARIO RAP</vt:lpstr>
      <vt:lpstr>CONCRETOS</vt:lpstr>
      <vt:lpstr>recepcion de muestras</vt:lpstr>
      <vt:lpstr>informa muestra mezcla</vt:lpstr>
      <vt:lpstr>10% DE FINOS</vt:lpstr>
      <vt:lpstr>MASA UNITARIA MEZCLA</vt:lpstr>
      <vt:lpstr>TERRONES DE ARCILLA</vt:lpstr>
      <vt:lpstr>EXTRACCION  NUCLEOS</vt:lpstr>
      <vt:lpstr>HUMEDAD NATURAL</vt:lpstr>
      <vt:lpstr>ALARG Y APLAN CARAS FRACT.</vt:lpstr>
      <vt:lpstr>CONTROL Y SEGUIMIENTO</vt:lpstr>
      <vt:lpstr>CONTROL DE TEMPERATURAS TANQUES</vt:lpstr>
      <vt:lpstr>DENSIDADES CONO ARENA</vt:lpstr>
      <vt:lpstr>GRADACION, LIMITES, bases y sub</vt:lpstr>
      <vt:lpstr>' CONTROL DIARIO RAP'!Área_de_impresión</vt:lpstr>
      <vt:lpstr>'10% DE FINOS'!Área_de_impresión</vt:lpstr>
      <vt:lpstr>'ALARG Y APLAN CARAS FRACT.'!Área_de_impresión</vt:lpstr>
      <vt:lpstr>'APIQUES Y CONO DINAMICO'!Área_de_impresión</vt:lpstr>
      <vt:lpstr>'ASFALTO SOLIDO'!Área_de_impresión</vt:lpstr>
      <vt:lpstr>'CBR INALTERADO'!Área_de_impresión</vt:lpstr>
      <vt:lpstr>'CBR INALTERADO '!Área_de_impresión</vt:lpstr>
      <vt:lpstr>CONCRETOS!Área_de_impresión</vt:lpstr>
      <vt:lpstr>'CONO ARENA'!Área_de_impresión</vt:lpstr>
      <vt:lpstr>'CONTROL DE TEMPERATURAS TANQUES'!Área_de_impresión</vt:lpstr>
      <vt:lpstr>'CONTROL Y SEGUIMIENTO'!Área_de_impresión</vt:lpstr>
      <vt:lpstr>'DENSIDADES CONO ARENA'!Área_de_impresión</vt:lpstr>
      <vt:lpstr>'DESGASTES ANGEL. MICROD'!Área_de_impresión</vt:lpstr>
      <vt:lpstr>EMULSION!Área_de_impresión</vt:lpstr>
      <vt:lpstr>'EXTRACCION  NUCLEOS'!Área_de_impresión</vt:lpstr>
      <vt:lpstr>'EXTRACCION Y GRADACION RAP'!Área_de_impresión</vt:lpstr>
      <vt:lpstr>'GRADACION, LIMITES, bases y sub'!Área_de_impresión</vt:lpstr>
      <vt:lpstr>'GRADACION, LIMITES, E.A.petreos'!Área_de_impresión</vt:lpstr>
      <vt:lpstr>'HUMEDAD NATURAL'!Área_de_impresión</vt:lpstr>
      <vt:lpstr>'informa muestra mezcla'!Área_de_impresión</vt:lpstr>
      <vt:lpstr>'INMERSION-COMPRESION'!Área_de_impresión</vt:lpstr>
      <vt:lpstr>'MARSHALL MEZCLA'!Área_de_impresión</vt:lpstr>
      <vt:lpstr>'MASA UNITARIA MEZCLA'!Área_de_impresión</vt:lpstr>
      <vt:lpstr>'PESO ESP. ARENA, ANGULAR. '!Área_de_impresión</vt:lpstr>
      <vt:lpstr>'PESO ESPEC. AGREG. GRUESO'!Área_de_impresión</vt:lpstr>
      <vt:lpstr>'PESO UNITARIO'!Área_de_impresión</vt:lpstr>
      <vt:lpstr>'PROCTOR MODIFICADO'!Área_de_impresión</vt:lpstr>
      <vt:lpstr>'PROCTOR, CBR LAB.'!Área_de_impresión</vt:lpstr>
      <vt:lpstr>'REGISTRO MUESTRAS'!Área_de_impresión</vt:lpstr>
      <vt:lpstr>RICE!Área_de_impresión</vt:lpstr>
      <vt:lpstr>SOLIDEZ!Área_de_impresión</vt:lpstr>
      <vt:lpstr>'TERRONES DE ARCILLA'!Área_de_impresión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Hernando Lizarazo Jara</cp:lastModifiedBy>
  <cp:lastPrinted>2022-09-02T18:16:28Z</cp:lastPrinted>
  <dcterms:created xsi:type="dcterms:W3CDTF">2014-08-23T21:10:21Z</dcterms:created>
  <dcterms:modified xsi:type="dcterms:W3CDTF">2025-06-03T14:36:49Z</dcterms:modified>
</cp:coreProperties>
</file>