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3. Aprobaciones 2022-12- (2)\1. Formatos\"/>
    </mc:Choice>
  </mc:AlternateContent>
  <bookViews>
    <workbookView xWindow="0" yWindow="0" windowWidth="21600" windowHeight="9525"/>
  </bookViews>
  <sheets>
    <sheet name="formato informe viga" sheetId="3" r:id="rId1"/>
  </sheets>
  <definedNames>
    <definedName name="_xlnm.Print_Area" localSheetId="0">'formato informe viga'!$A$1:$T$50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8" i="3" l="1"/>
  <c r="U9" i="3"/>
  <c r="S23" i="3" l="1"/>
  <c r="S22" i="3"/>
  <c r="E23" i="3"/>
  <c r="G23" i="3" s="1"/>
  <c r="E22" i="3"/>
  <c r="G22" i="3" s="1"/>
  <c r="C27" i="3" s="1"/>
  <c r="E27" i="3" s="1"/>
  <c r="C23" i="3"/>
  <c r="C22" i="3"/>
  <c r="A23" i="3"/>
  <c r="A28" i="3" s="1"/>
  <c r="A22" i="3"/>
  <c r="A27" i="3" s="1"/>
  <c r="K27" i="3" l="1"/>
  <c r="G27" i="3"/>
  <c r="I27" i="3" s="1"/>
  <c r="C28" i="3"/>
  <c r="E28" i="3" s="1"/>
  <c r="I23" i="3"/>
  <c r="K23" i="3" s="1"/>
  <c r="M23" i="3" s="1"/>
  <c r="O23" i="3" s="1"/>
  <c r="Q23" i="3" s="1"/>
  <c r="I22" i="3"/>
  <c r="K22" i="3" s="1"/>
  <c r="M22" i="3" s="1"/>
  <c r="O22" i="3" s="1"/>
  <c r="Q22" i="3" s="1"/>
  <c r="G28" i="3" l="1"/>
  <c r="I28" i="3" s="1"/>
  <c r="K28" i="3"/>
  <c r="O27" i="3"/>
  <c r="S27" i="3" s="1"/>
  <c r="M27" i="3"/>
  <c r="Q27" i="3" s="1"/>
  <c r="M28" i="3" l="1"/>
  <c r="Q28" i="3" s="1"/>
  <c r="O28" i="3"/>
  <c r="S28" i="3" s="1"/>
</calcChain>
</file>

<file path=xl/sharedStrings.xml><?xml version="1.0" encoding="utf-8"?>
<sst xmlns="http://schemas.openxmlformats.org/spreadsheetml/2006/main" count="86" uniqueCount="59">
  <si>
    <t>Código:</t>
  </si>
  <si>
    <t>Condiciones del ensayo:</t>
  </si>
  <si>
    <t>Observaciones:</t>
  </si>
  <si>
    <t>Eje:</t>
  </si>
  <si>
    <t>Hora:</t>
  </si>
  <si>
    <t>Inicial - final:</t>
  </si>
  <si>
    <t>Ejes equivalentes de carga (EALS):</t>
  </si>
  <si>
    <t>I. LECTURAS DE CAMPO</t>
  </si>
  <si>
    <t>Muestra</t>
  </si>
  <si>
    <t>Abscisa</t>
  </si>
  <si>
    <t>T</t>
  </si>
  <si>
    <t>Km</t>
  </si>
  <si>
    <t>ªC</t>
  </si>
  <si>
    <t>II. CALCULO DE DEFLEXIONES</t>
  </si>
  <si>
    <t>III. CÁLCULO SN</t>
  </si>
  <si>
    <t>R</t>
  </si>
  <si>
    <t>ISC</t>
  </si>
  <si>
    <t>SN</t>
  </si>
  <si>
    <t>SNC</t>
  </si>
  <si>
    <t>m</t>
  </si>
  <si>
    <t>adi.</t>
  </si>
  <si>
    <t>cm</t>
  </si>
  <si>
    <t>III. CUENCO DE DEFLEXIÒN</t>
  </si>
  <si>
    <t>N°.</t>
  </si>
  <si>
    <t>FIN DEL INFORME DE  ENSAYO</t>
  </si>
  <si>
    <t>CÓDIGO: GLAB-FM-041</t>
  </si>
  <si>
    <t>Laboratorio de suelos, asfaltos y pavimentos de la UAERMV 
Sede de Producción Parque Minero Industrial El Mochuelo Kilometro 3 vía Pasquilla localidad Ciudad Bolívar, Bogotá D.C. - Colombia
Tel: 3779555 Ext 1145   E- mail: p.laboratorio@umv.gov.co</t>
  </si>
  <si>
    <t>Factor corrección brazo:</t>
  </si>
  <si>
    <t>Temperatura asfalto:</t>
  </si>
  <si>
    <t>Paginas</t>
  </si>
  <si>
    <t>Pagina</t>
  </si>
  <si>
    <t>de</t>
  </si>
  <si>
    <t>Pagina xx de xx</t>
  </si>
  <si>
    <t xml:space="preserve">Fecha de ejecución: </t>
  </si>
  <si>
    <r>
      <t>L</t>
    </r>
    <r>
      <rPr>
        <vertAlign val="subscript"/>
        <sz val="9"/>
        <rFont val="Arial"/>
        <family val="2"/>
      </rPr>
      <t>0</t>
    </r>
  </si>
  <si>
    <r>
      <t>L</t>
    </r>
    <r>
      <rPr>
        <vertAlign val="subscript"/>
        <sz val="9"/>
        <rFont val="Arial"/>
        <family val="2"/>
      </rPr>
      <t>25</t>
    </r>
  </si>
  <si>
    <r>
      <t>L</t>
    </r>
    <r>
      <rPr>
        <vertAlign val="subscript"/>
        <sz val="9"/>
        <rFont val="Arial"/>
        <family val="2"/>
      </rPr>
      <t>60</t>
    </r>
  </si>
  <si>
    <r>
      <t>L</t>
    </r>
    <r>
      <rPr>
        <vertAlign val="subscript"/>
        <sz val="9"/>
        <rFont val="Arial"/>
        <family val="2"/>
      </rPr>
      <t>90</t>
    </r>
  </si>
  <si>
    <r>
      <t>L</t>
    </r>
    <r>
      <rPr>
        <vertAlign val="subscript"/>
        <sz val="9"/>
        <rFont val="Arial"/>
        <family val="2"/>
      </rPr>
      <t>120</t>
    </r>
  </si>
  <si>
    <r>
      <t>L</t>
    </r>
    <r>
      <rPr>
        <vertAlign val="subscript"/>
        <sz val="9"/>
        <rFont val="Arial"/>
        <family val="2"/>
      </rPr>
      <t>150</t>
    </r>
  </si>
  <si>
    <r>
      <t>L</t>
    </r>
    <r>
      <rPr>
        <vertAlign val="subscript"/>
        <sz val="9"/>
        <rFont val="Arial"/>
        <family val="2"/>
      </rPr>
      <t>180</t>
    </r>
  </si>
  <si>
    <r>
      <t>*10</t>
    </r>
    <r>
      <rPr>
        <vertAlign val="superscript"/>
        <sz val="9"/>
        <rFont val="Arial"/>
        <family val="2"/>
      </rPr>
      <t>-2</t>
    </r>
    <r>
      <rPr>
        <sz val="9"/>
        <rFont val="Arial"/>
        <family val="2"/>
      </rPr>
      <t>mm</t>
    </r>
  </si>
  <si>
    <r>
      <t>D</t>
    </r>
    <r>
      <rPr>
        <vertAlign val="subscript"/>
        <sz val="9"/>
        <rFont val="Arial"/>
        <family val="2"/>
      </rPr>
      <t>0</t>
    </r>
  </si>
  <si>
    <r>
      <t>D</t>
    </r>
    <r>
      <rPr>
        <vertAlign val="subscript"/>
        <sz val="9"/>
        <rFont val="Arial"/>
        <family val="2"/>
      </rPr>
      <t>25</t>
    </r>
  </si>
  <si>
    <r>
      <t>D</t>
    </r>
    <r>
      <rPr>
        <vertAlign val="subscript"/>
        <sz val="9"/>
        <rFont val="Arial"/>
        <family val="2"/>
      </rPr>
      <t>60</t>
    </r>
  </si>
  <si>
    <r>
      <t>D</t>
    </r>
    <r>
      <rPr>
        <vertAlign val="subscript"/>
        <sz val="9"/>
        <rFont val="Arial"/>
        <family val="2"/>
      </rPr>
      <t>90</t>
    </r>
  </si>
  <si>
    <r>
      <t>D</t>
    </r>
    <r>
      <rPr>
        <vertAlign val="subscript"/>
        <sz val="9"/>
        <rFont val="Arial"/>
        <family val="2"/>
      </rPr>
      <t>120</t>
    </r>
  </si>
  <si>
    <r>
      <t>D</t>
    </r>
    <r>
      <rPr>
        <vertAlign val="subscript"/>
        <sz val="9"/>
        <rFont val="Arial"/>
        <family val="2"/>
      </rPr>
      <t>150</t>
    </r>
  </si>
  <si>
    <r>
      <t>D</t>
    </r>
    <r>
      <rPr>
        <vertAlign val="subscript"/>
        <sz val="9"/>
        <rFont val="Arial"/>
        <family val="2"/>
      </rPr>
      <t>180</t>
    </r>
  </si>
  <si>
    <r>
      <t>Rd</t>
    </r>
    <r>
      <rPr>
        <vertAlign val="subscript"/>
        <sz val="9"/>
        <rFont val="Arial"/>
        <family val="2"/>
      </rPr>
      <t>0</t>
    </r>
  </si>
  <si>
    <r>
      <t>LogE</t>
    </r>
    <r>
      <rPr>
        <vertAlign val="subscript"/>
        <sz val="9"/>
        <rFont val="Arial"/>
        <family val="2"/>
      </rPr>
      <t>SL</t>
    </r>
  </si>
  <si>
    <r>
      <t>E</t>
    </r>
    <r>
      <rPr>
        <vertAlign val="subscript"/>
        <sz val="9"/>
        <rFont val="Arial"/>
        <family val="2"/>
      </rPr>
      <t>SL</t>
    </r>
  </si>
  <si>
    <r>
      <t>H</t>
    </r>
    <r>
      <rPr>
        <vertAlign val="subscript"/>
        <sz val="9"/>
        <rFont val="Arial"/>
        <family val="2"/>
      </rPr>
      <t>EQ</t>
    </r>
  </si>
  <si>
    <r>
      <t>E</t>
    </r>
    <r>
      <rPr>
        <vertAlign val="subscript"/>
        <sz val="9"/>
        <rFont val="Arial"/>
        <family val="2"/>
      </rPr>
      <t>EQ</t>
    </r>
  </si>
  <si>
    <r>
      <t>kgf/cm</t>
    </r>
    <r>
      <rPr>
        <vertAlign val="superscript"/>
        <sz val="9"/>
        <rFont val="Arial"/>
        <family val="2"/>
      </rPr>
      <t>2</t>
    </r>
  </si>
  <si>
    <t>VERSIÓN: 5</t>
  </si>
  <si>
    <t>FECHA DE APLICACIÓN: DICIEMBRE 2022</t>
  </si>
  <si>
    <t>Espesor carpeta asfáltica:</t>
  </si>
  <si>
    <t>INFORME DE ENSAYO 
MEDIDA DE LAS DEFLEXIONES DE UN PAVIMENTO EMPLEANDO LA VIGA BENKELMAN 
INV E 795-13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</si>
</sst>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color theme="0" tint="-0.499984740745262"/>
      <name val="Arial"/>
      <family val="2"/>
    </font>
    <font>
      <sz val="9"/>
      <name val="Calibri"/>
      <family val="2"/>
      <scheme val="minor"/>
    </font>
    <font>
      <b/>
      <i/>
      <sz val="8"/>
      <name val="Arial"/>
      <family val="2"/>
    </font>
    <font>
      <b/>
      <i/>
      <u/>
      <sz val="11"/>
      <name val="Calibri"/>
      <family val="2"/>
      <scheme val="minor"/>
    </font>
    <font>
      <sz val="10"/>
      <color theme="1" tint="0.49998474074526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theme="0" tint="-0.1499984740745262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theme="1" tint="0.499984740745262"/>
      </right>
      <top/>
      <bottom style="thin">
        <color indexed="64"/>
      </bottom>
      <diagonal/>
    </border>
    <border>
      <left/>
      <right/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/>
      <bottom/>
      <diagonal/>
    </border>
    <border>
      <left/>
      <right style="dashed">
        <color theme="1" tint="0.499984740745262"/>
      </right>
      <top style="dashed">
        <color theme="0" tint="-0.14999847407452621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dashed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/>
      <bottom style="dashed">
        <color theme="0" tint="-0.14999847407452621"/>
      </bottom>
      <diagonal/>
    </border>
    <border>
      <left style="thin">
        <color indexed="64"/>
      </left>
      <right style="dashed">
        <color theme="1" tint="0.499984740745262"/>
      </right>
      <top/>
      <bottom style="dashed">
        <color theme="0" tint="-0.14999847407452621"/>
      </bottom>
      <diagonal/>
    </border>
    <border>
      <left style="dashed">
        <color theme="1" tint="0.499984740745262"/>
      </left>
      <right/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/>
      <diagonal/>
    </border>
    <border>
      <left style="dashed">
        <color theme="1" tint="0.499984740745262"/>
      </left>
      <right style="thin">
        <color indexed="64"/>
      </right>
      <top/>
      <bottom/>
      <diagonal/>
    </border>
    <border>
      <left style="dashed">
        <color theme="1" tint="0.499984740745262"/>
      </left>
      <right/>
      <top/>
      <bottom style="thin">
        <color indexed="64"/>
      </bottom>
      <diagonal/>
    </border>
    <border>
      <left/>
      <right style="dashed">
        <color theme="1" tint="0.499984740745262"/>
      </right>
      <top/>
      <bottom style="thin">
        <color indexed="64"/>
      </bottom>
      <diagonal/>
    </border>
    <border>
      <left style="dashed">
        <color theme="1" tint="0.499984740745262"/>
      </left>
      <right/>
      <top/>
      <bottom style="dashed">
        <color theme="0" tint="-0.14999847407452621"/>
      </bottom>
      <diagonal/>
    </border>
    <border>
      <left/>
      <right style="dashed">
        <color theme="1" tint="0.499984740745262"/>
      </right>
      <top/>
      <bottom style="dashed">
        <color theme="0" tint="-0.14999847407452621"/>
      </bottom>
      <diagonal/>
    </border>
    <border>
      <left style="dashed">
        <color theme="1" tint="0.499984740745262"/>
      </left>
      <right/>
      <top style="thin">
        <color indexed="64"/>
      </top>
      <bottom/>
      <diagonal/>
    </border>
    <border>
      <left/>
      <right style="dashed">
        <color theme="1" tint="0.499984740745262"/>
      </right>
      <top style="thin">
        <color indexed="64"/>
      </top>
      <bottom/>
      <diagonal/>
    </border>
    <border>
      <left style="dashed">
        <color theme="1" tint="0.499984740745262"/>
      </left>
      <right/>
      <top/>
      <bottom/>
      <diagonal/>
    </border>
    <border>
      <left/>
      <right style="dashed">
        <color theme="1" tint="0.49998474074526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134">
    <xf numFmtId="0" fontId="0" fillId="0" borderId="0" xfId="0"/>
    <xf numFmtId="0" fontId="4" fillId="0" borderId="0" xfId="2" applyFont="1" applyFill="1" applyAlignment="1">
      <alignment horizontal="center" vertical="center"/>
    </xf>
    <xf numFmtId="0" fontId="5" fillId="2" borderId="2" xfId="2" applyFont="1" applyFill="1" applyBorder="1" applyAlignment="1" applyProtection="1">
      <alignment vertical="center"/>
    </xf>
    <xf numFmtId="0" fontId="6" fillId="2" borderId="2" xfId="2" applyFont="1" applyFill="1" applyBorder="1" applyAlignment="1" applyProtection="1">
      <alignment vertical="center"/>
    </xf>
    <xf numFmtId="0" fontId="6" fillId="2" borderId="0" xfId="2" applyFont="1" applyFill="1" applyBorder="1" applyAlignment="1">
      <alignment vertical="center"/>
    </xf>
    <xf numFmtId="0" fontId="5" fillId="2" borderId="0" xfId="2" applyFont="1" applyFill="1" applyBorder="1" applyAlignment="1" applyProtection="1">
      <alignment vertical="center"/>
    </xf>
    <xf numFmtId="0" fontId="6" fillId="2" borderId="0" xfId="2" applyFont="1" applyFill="1" applyBorder="1" applyAlignment="1" applyProtection="1">
      <alignment vertical="center"/>
    </xf>
    <xf numFmtId="0" fontId="6" fillId="0" borderId="0" xfId="2" applyFont="1" applyFill="1" applyAlignment="1">
      <alignment horizontal="center" vertical="center"/>
    </xf>
    <xf numFmtId="0" fontId="5" fillId="2" borderId="0" xfId="2" applyFont="1" applyFill="1" applyBorder="1" applyAlignment="1" applyProtection="1">
      <alignment vertical="center" wrapText="1"/>
    </xf>
    <xf numFmtId="0" fontId="1" fillId="0" borderId="0" xfId="0" applyFont="1" applyBorder="1"/>
    <xf numFmtId="0" fontId="1" fillId="0" borderId="0" xfId="0" applyFont="1"/>
    <xf numFmtId="0" fontId="0" fillId="0" borderId="0" xfId="0" applyBorder="1"/>
    <xf numFmtId="0" fontId="6" fillId="2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9" fillId="0" borderId="2" xfId="0" applyFont="1" applyBorder="1" applyAlignment="1">
      <alignment vertical="justify" wrapText="1"/>
    </xf>
    <xf numFmtId="0" fontId="9" fillId="0" borderId="0" xfId="0" applyFont="1" applyBorder="1" applyAlignment="1">
      <alignment vertical="justify" wrapText="1"/>
    </xf>
    <xf numFmtId="0" fontId="9" fillId="0" borderId="5" xfId="0" applyFont="1" applyBorder="1" applyAlignment="1">
      <alignment vertical="justify" wrapText="1"/>
    </xf>
    <xf numFmtId="0" fontId="9" fillId="0" borderId="7" xfId="0" applyFont="1" applyBorder="1" applyAlignment="1">
      <alignment vertical="justify" wrapText="1"/>
    </xf>
    <xf numFmtId="0" fontId="9" fillId="0" borderId="8" xfId="0" applyFont="1" applyBorder="1" applyAlignment="1">
      <alignment vertical="justify" wrapText="1"/>
    </xf>
    <xf numFmtId="0" fontId="5" fillId="2" borderId="4" xfId="2" applyFont="1" applyFill="1" applyBorder="1" applyAlignment="1" applyProtection="1">
      <alignment horizontal="left" vertical="center" wrapText="1"/>
    </xf>
    <xf numFmtId="0" fontId="5" fillId="2" borderId="0" xfId="2" applyFont="1" applyFill="1" applyBorder="1" applyAlignment="1" applyProtection="1">
      <alignment horizontal="left" vertical="center" wrapText="1"/>
    </xf>
    <xf numFmtId="0" fontId="13" fillId="0" borderId="11" xfId="5" applyFont="1" applyFill="1" applyBorder="1" applyAlignment="1" applyProtection="1">
      <protection locked="0"/>
    </xf>
    <xf numFmtId="0" fontId="14" fillId="0" borderId="9" xfId="5" applyFont="1" applyFill="1" applyBorder="1" applyAlignment="1" applyProtection="1">
      <protection locked="0"/>
    </xf>
    <xf numFmtId="0" fontId="4" fillId="2" borderId="9" xfId="5" applyFont="1" applyFill="1" applyBorder="1" applyAlignment="1" applyProtection="1">
      <protection locked="0"/>
    </xf>
    <xf numFmtId="0" fontId="4" fillId="0" borderId="9" xfId="5" applyFont="1" applyFill="1" applyBorder="1" applyAlignment="1" applyProtection="1">
      <protection locked="0"/>
    </xf>
    <xf numFmtId="0" fontId="15" fillId="0" borderId="12" xfId="5" applyFont="1" applyFill="1" applyBorder="1" applyAlignment="1" applyProtection="1">
      <protection locked="0"/>
    </xf>
    <xf numFmtId="0" fontId="6" fillId="2" borderId="0" xfId="6" applyFont="1" applyFill="1" applyBorder="1" applyAlignment="1" applyProtection="1">
      <protection locked="0"/>
    </xf>
    <xf numFmtId="0" fontId="10" fillId="2" borderId="37" xfId="4" applyFont="1" applyFill="1" applyBorder="1" applyAlignment="1" applyProtection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9" fillId="0" borderId="0" xfId="0" applyFont="1" applyBorder="1" applyAlignment="1"/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4" fillId="2" borderId="4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</xf>
    <xf numFmtId="0" fontId="14" fillId="2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4" fillId="2" borderId="0" xfId="2" applyFont="1" applyFill="1" applyBorder="1" applyAlignment="1" applyProtection="1">
      <alignment vertical="center" wrapText="1"/>
    </xf>
    <xf numFmtId="0" fontId="14" fillId="2" borderId="6" xfId="2" applyFont="1" applyFill="1" applyBorder="1" applyAlignment="1" applyProtection="1">
      <alignment vertical="center"/>
    </xf>
    <xf numFmtId="0" fontId="14" fillId="2" borderId="7" xfId="2" applyFont="1" applyFill="1" applyBorder="1" applyAlignment="1" applyProtection="1">
      <alignment vertical="center"/>
    </xf>
    <xf numFmtId="0" fontId="14" fillId="2" borderId="7" xfId="2" applyFont="1" applyFill="1" applyBorder="1" applyAlignment="1">
      <alignment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>
      <alignment vertical="justify" wrapText="1"/>
    </xf>
    <xf numFmtId="0" fontId="9" fillId="0" borderId="4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17" fillId="3" borderId="17" xfId="4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4" fillId="0" borderId="1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4" fillId="2" borderId="0" xfId="6" applyFont="1" applyFill="1" applyBorder="1" applyAlignment="1" applyProtection="1">
      <alignment horizontal="left" vertical="center" wrapText="1"/>
    </xf>
    <xf numFmtId="164" fontId="6" fillId="2" borderId="0" xfId="6" applyNumberFormat="1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left" vertical="center" wrapText="1"/>
    </xf>
    <xf numFmtId="0" fontId="4" fillId="0" borderId="0" xfId="5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horizontal="right" vertical="center"/>
    </xf>
    <xf numFmtId="0" fontId="8" fillId="0" borderId="0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 applyProtection="1">
      <alignment horizontal="left" vertical="center"/>
    </xf>
    <xf numFmtId="0" fontId="5" fillId="2" borderId="2" xfId="2" applyFont="1" applyFill="1" applyBorder="1" applyAlignment="1" applyProtection="1">
      <alignment horizontal="left" vertical="center"/>
    </xf>
    <xf numFmtId="0" fontId="5" fillId="2" borderId="4" xfId="2" applyFont="1" applyFill="1" applyBorder="1" applyAlignment="1" applyProtection="1">
      <alignment horizontal="left" vertical="center" wrapText="1"/>
    </xf>
    <xf numFmtId="0" fontId="5" fillId="2" borderId="0" xfId="2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</cellXfs>
  <cellStyles count="7">
    <cellStyle name="Normal" xfId="0" builtinId="0"/>
    <cellStyle name="Normal 2 2 2 5 2" xfId="3"/>
    <cellStyle name="Normal 2 3 3" xfId="4"/>
    <cellStyle name="Normal 2 4" xfId="6"/>
    <cellStyle name="Normal 3 2" xfId="5"/>
    <cellStyle name="Normal 5 6" xfId="1"/>
    <cellStyle name="Normal_Grad. Lim. Auto 1-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31327864940876"/>
          <c:y val="6.1081466758402772E-2"/>
          <c:w val="0.82825383041724854"/>
          <c:h val="0.66343967779889579"/>
        </c:manualLayout>
      </c:layout>
      <c:lineChart>
        <c:grouping val="standard"/>
        <c:varyColors val="0"/>
        <c:ser>
          <c:idx val="18"/>
          <c:order val="0"/>
          <c:tx>
            <c:v>Cuenco No.1</c:v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'formato informe viga'!$A$14:$A$29</c:f>
              <c:strCache>
                <c:ptCount val="16"/>
                <c:pt idx="0">
                  <c:v>I. LECTURAS DE CAMPO</c:v>
                </c:pt>
                <c:pt idx="1">
                  <c:v>Muestra</c:v>
                </c:pt>
                <c:pt idx="2">
                  <c:v>N°.</c:v>
                </c:pt>
                <c:pt idx="5">
                  <c:v>II. CALCULO DE DEFLEXIONES</c:v>
                </c:pt>
                <c:pt idx="6">
                  <c:v>Muestra</c:v>
                </c:pt>
                <c:pt idx="7">
                  <c:v>N°.</c:v>
                </c:pt>
                <c:pt idx="10">
                  <c:v>III. CÁLCULO SN</c:v>
                </c:pt>
                <c:pt idx="11">
                  <c:v>Muestra</c:v>
                </c:pt>
                <c:pt idx="12">
                  <c:v>N°.</c:v>
                </c:pt>
                <c:pt idx="15">
                  <c:v>III. CUENCO DE DEFLEXIÒN</c:v>
                </c:pt>
              </c:strCache>
            </c:strRef>
          </c:cat>
          <c:val>
            <c:numRef>
              <c:f>'formato informe viga'!$E$22:$R$22</c:f>
              <c:numCache>
                <c:formatCode>General</c:formatCode>
                <c:ptCount val="1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CA3-48B1-B9C2-630F517CE892}"/>
            </c:ext>
          </c:extLst>
        </c:ser>
        <c:ser>
          <c:idx val="0"/>
          <c:order val="1"/>
          <c:tx>
            <c:v>Cuenco No.2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'formato informe viga'!$E$20:$R$20</c:f>
              <c:strCache>
                <c:ptCount val="13"/>
                <c:pt idx="0">
                  <c:v>D0</c:v>
                </c:pt>
                <c:pt idx="2">
                  <c:v>D25</c:v>
                </c:pt>
                <c:pt idx="4">
                  <c:v>D60</c:v>
                </c:pt>
                <c:pt idx="6">
                  <c:v>D90</c:v>
                </c:pt>
                <c:pt idx="8">
                  <c:v>D120</c:v>
                </c:pt>
                <c:pt idx="10">
                  <c:v>D150</c:v>
                </c:pt>
                <c:pt idx="12">
                  <c:v>D180</c:v>
                </c:pt>
              </c:strCache>
            </c:strRef>
          </c:cat>
          <c:val>
            <c:numRef>
              <c:f>'formato informe viga'!$E$23:$R$23</c:f>
              <c:numCache>
                <c:formatCode>General</c:formatCode>
                <c:ptCount val="1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3-48B1-B9C2-630F517CE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7904"/>
        <c:axId val="75686656"/>
      </c:lineChart>
      <c:catAx>
        <c:axId val="741079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686656"/>
        <c:crosses val="autoZero"/>
        <c:auto val="1"/>
        <c:lblAlgn val="ctr"/>
        <c:lblOffset val="100"/>
        <c:noMultiLvlLbl val="0"/>
      </c:catAx>
      <c:valAx>
        <c:axId val="7568665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Deflexión</a:t>
                </a:r>
              </a:p>
              <a:p>
                <a:pPr>
                  <a:defRPr/>
                </a:pPr>
                <a:r>
                  <a:rPr lang="es-ES"/>
                  <a:t>*10</a:t>
                </a:r>
                <a:r>
                  <a:rPr lang="es-ES" baseline="30000"/>
                  <a:t>-2</a:t>
                </a:r>
                <a:r>
                  <a:rPr lang="es-ES" baseline="0"/>
                  <a:t> mm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3.5857758541960584E-2"/>
              <c:y val="0.26625984251968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1079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19</xdr:col>
      <xdr:colOff>161925</xdr:colOff>
      <xdr:row>39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2082AF-90CA-40F2-83CE-F5018CE09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115106</xdr:rowOff>
    </xdr:from>
    <xdr:to>
      <xdr:col>2</xdr:col>
      <xdr:colOff>299748</xdr:colOff>
      <xdr:row>4</xdr:row>
      <xdr:rowOff>73106</xdr:rowOff>
    </xdr:to>
    <xdr:pic>
      <xdr:nvPicPr>
        <xdr:cNvPr id="4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106"/>
          <a:ext cx="718848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showGridLines="0" tabSelected="1" view="pageBreakPreview" zoomScaleNormal="100" zoomScaleSheetLayoutView="100" workbookViewId="0">
      <selection activeCell="AA6" sqref="AA6"/>
    </sheetView>
  </sheetViews>
  <sheetFormatPr baseColWidth="10" defaultColWidth="11.42578125" defaultRowHeight="15" x14ac:dyDescent="0.25"/>
  <cols>
    <col min="1" max="1" width="3.5703125" style="10" customWidth="1"/>
    <col min="2" max="3" width="4.85546875" style="10" customWidth="1"/>
    <col min="4" max="4" width="5.5703125" style="10" customWidth="1"/>
    <col min="5" max="5" width="5.28515625" style="10" customWidth="1"/>
    <col min="6" max="6" width="4.85546875" style="10" customWidth="1"/>
    <col min="7" max="7" width="5.5703125" style="10" customWidth="1"/>
    <col min="8" max="8" width="5.140625" style="10" customWidth="1"/>
    <col min="9" max="10" width="4.85546875" style="10" customWidth="1"/>
    <col min="11" max="11" width="5.140625" style="10" customWidth="1"/>
    <col min="12" max="17" width="4.85546875" style="10" customWidth="1"/>
    <col min="18" max="18" width="5.85546875" style="10" customWidth="1"/>
    <col min="19" max="19" width="4.85546875" style="10" customWidth="1"/>
    <col min="20" max="20" width="3.5703125" style="10" customWidth="1"/>
    <col min="21" max="21" width="11.85546875" style="10" hidden="1" customWidth="1"/>
    <col min="22" max="50" width="4.85546875" style="10" customWidth="1"/>
    <col min="51" max="16384" width="11.42578125" style="10"/>
  </cols>
  <sheetData>
    <row r="1" spans="1:30" s="1" customFormat="1" ht="15" customHeight="1" x14ac:dyDescent="0.25">
      <c r="A1" s="33"/>
      <c r="B1" s="34"/>
      <c r="C1" s="34"/>
      <c r="D1" s="112" t="s">
        <v>58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4"/>
    </row>
    <row r="2" spans="1:30" s="1" customFormat="1" ht="15" customHeight="1" x14ac:dyDescent="0.25">
      <c r="A2" s="35"/>
      <c r="B2" s="36"/>
      <c r="C2" s="36"/>
      <c r="D2" s="115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</row>
    <row r="3" spans="1:30" s="1" customFormat="1" ht="15" customHeight="1" x14ac:dyDescent="0.25">
      <c r="A3" s="35"/>
      <c r="B3" s="36"/>
      <c r="C3" s="36"/>
      <c r="D3" s="118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</row>
    <row r="4" spans="1:30" s="1" customFormat="1" ht="15" customHeight="1" x14ac:dyDescent="0.25">
      <c r="A4" s="35"/>
      <c r="B4" s="36"/>
      <c r="C4" s="36"/>
      <c r="D4" s="121" t="s">
        <v>25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 t="s">
        <v>55</v>
      </c>
      <c r="Q4" s="121"/>
      <c r="R4" s="121"/>
      <c r="S4" s="121"/>
      <c r="T4" s="121"/>
    </row>
    <row r="5" spans="1:30" s="7" customFormat="1" ht="12" customHeight="1" x14ac:dyDescent="0.2">
      <c r="A5" s="37"/>
      <c r="B5" s="38"/>
      <c r="C5" s="38"/>
      <c r="D5" s="121" t="s">
        <v>56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24" t="s">
        <v>29</v>
      </c>
    </row>
    <row r="6" spans="1:30" s="7" customFormat="1" ht="15" customHeight="1" x14ac:dyDescent="0.2">
      <c r="A6" s="127"/>
      <c r="B6" s="128"/>
      <c r="C6" s="2"/>
      <c r="D6" s="3"/>
      <c r="E6" s="2"/>
      <c r="F6" s="2"/>
      <c r="G6" s="3"/>
      <c r="H6" s="3"/>
      <c r="I6" s="2"/>
      <c r="J6" s="2"/>
      <c r="K6" s="2"/>
      <c r="L6" s="12"/>
      <c r="M6" s="12"/>
      <c r="N6" s="12"/>
      <c r="O6" s="2"/>
      <c r="P6" s="2"/>
      <c r="Q6" s="2"/>
      <c r="R6" s="13"/>
      <c r="S6" s="13"/>
      <c r="T6" s="14"/>
      <c r="U6" s="25" t="s">
        <v>30</v>
      </c>
    </row>
    <row r="7" spans="1:30" s="7" customFormat="1" ht="15" customHeight="1" x14ac:dyDescent="0.2">
      <c r="A7" s="129"/>
      <c r="B7" s="130"/>
      <c r="C7" s="8"/>
      <c r="D7" s="4"/>
      <c r="E7" s="5"/>
      <c r="F7" s="5"/>
      <c r="G7" s="4"/>
      <c r="H7" s="4"/>
      <c r="I7" s="5"/>
      <c r="J7" s="5"/>
      <c r="K7" s="5"/>
      <c r="L7" s="6"/>
      <c r="M7" s="6"/>
      <c r="N7" s="122" t="s">
        <v>0</v>
      </c>
      <c r="O7" s="122"/>
      <c r="P7" s="123"/>
      <c r="Q7" s="123"/>
      <c r="R7" s="123"/>
      <c r="S7" s="123"/>
      <c r="T7" s="16"/>
      <c r="U7" s="26">
        <v>0</v>
      </c>
    </row>
    <row r="8" spans="1:30" s="7" customFormat="1" ht="15" customHeight="1" x14ac:dyDescent="0.2">
      <c r="A8" s="22"/>
      <c r="B8" s="23"/>
      <c r="C8" s="8"/>
      <c r="D8" s="4"/>
      <c r="E8" s="5"/>
      <c r="F8" s="5"/>
      <c r="G8" s="4"/>
      <c r="H8" s="4"/>
      <c r="I8" s="5"/>
      <c r="J8" s="5"/>
      <c r="K8" s="5"/>
      <c r="L8" s="6"/>
      <c r="M8" s="6"/>
      <c r="N8" s="29"/>
      <c r="O8" s="29"/>
      <c r="P8" s="124" t="str">
        <f>IF(P7="",U10,CONCATENATE(U6," ",U7," ",U8," ", U9))</f>
        <v>Pagina xx de xx</v>
      </c>
      <c r="Q8" s="124"/>
      <c r="R8" s="124"/>
      <c r="S8" s="124"/>
      <c r="T8" s="16"/>
      <c r="U8" s="27" t="s">
        <v>31</v>
      </c>
    </row>
    <row r="9" spans="1:30" s="7" customFormat="1" ht="15" customHeight="1" x14ac:dyDescent="0.2">
      <c r="A9" s="22"/>
      <c r="B9" s="23"/>
      <c r="C9" s="8"/>
      <c r="D9" s="4"/>
      <c r="E9" s="5"/>
      <c r="F9" s="5"/>
      <c r="G9" s="4"/>
      <c r="H9" s="4"/>
      <c r="I9" s="5"/>
      <c r="J9" s="5"/>
      <c r="K9" s="5"/>
      <c r="L9" s="6"/>
      <c r="M9" s="6"/>
      <c r="N9" s="6"/>
      <c r="O9" s="5"/>
      <c r="P9" s="5"/>
      <c r="Q9" s="5"/>
      <c r="R9" s="15"/>
      <c r="S9" s="15"/>
      <c r="T9" s="16"/>
      <c r="U9" s="27">
        <f>IF(T7=AA6,Z7,"")</f>
        <v>0</v>
      </c>
    </row>
    <row r="10" spans="1:30" s="7" customFormat="1" ht="15" customHeight="1" x14ac:dyDescent="0.2">
      <c r="A10" s="131" t="s">
        <v>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3"/>
      <c r="U10" s="28" t="s">
        <v>32</v>
      </c>
    </row>
    <row r="11" spans="1:30" s="7" customFormat="1" ht="15" customHeight="1" x14ac:dyDescent="0.25">
      <c r="A11" s="46" t="s">
        <v>3</v>
      </c>
      <c r="B11" s="47"/>
      <c r="C11" s="47"/>
      <c r="D11" s="47"/>
      <c r="E11" s="47"/>
      <c r="F11" s="47"/>
      <c r="G11" s="47"/>
      <c r="H11" s="47"/>
      <c r="I11" s="47" t="s">
        <v>27</v>
      </c>
      <c r="J11" s="47"/>
      <c r="K11" s="47"/>
      <c r="L11" s="48"/>
      <c r="M11" s="126"/>
      <c r="N11" s="126"/>
      <c r="O11" s="47"/>
      <c r="P11" s="47" t="s">
        <v>4</v>
      </c>
      <c r="Q11" s="47"/>
      <c r="R11" s="49"/>
      <c r="S11" s="49"/>
      <c r="T11" s="50"/>
    </row>
    <row r="12" spans="1:30" ht="15" customHeight="1" x14ac:dyDescent="0.25">
      <c r="A12" s="46" t="s">
        <v>5</v>
      </c>
      <c r="B12" s="47"/>
      <c r="C12" s="51"/>
      <c r="D12" s="48"/>
      <c r="E12" s="47"/>
      <c r="F12" s="47"/>
      <c r="G12" s="48"/>
      <c r="H12" s="48"/>
      <c r="I12" s="47" t="s">
        <v>28</v>
      </c>
      <c r="J12" s="47"/>
      <c r="K12" s="47"/>
      <c r="L12" s="47"/>
      <c r="M12" s="47"/>
      <c r="N12" s="47"/>
      <c r="O12" s="47"/>
      <c r="P12" s="47"/>
      <c r="Q12" s="47"/>
      <c r="R12" s="49"/>
      <c r="S12" s="49"/>
      <c r="T12" s="50"/>
    </row>
    <row r="13" spans="1:30" ht="15" customHeight="1" x14ac:dyDescent="0.25">
      <c r="A13" s="52" t="s">
        <v>57</v>
      </c>
      <c r="B13" s="53"/>
      <c r="C13" s="53"/>
      <c r="D13" s="53"/>
      <c r="E13" s="53"/>
      <c r="F13" s="53"/>
      <c r="G13" s="53"/>
      <c r="H13" s="53"/>
      <c r="I13" s="53" t="s">
        <v>6</v>
      </c>
      <c r="J13" s="53"/>
      <c r="K13" s="53"/>
      <c r="L13" s="54"/>
      <c r="M13" s="54"/>
      <c r="N13" s="54"/>
      <c r="O13" s="53"/>
      <c r="P13" s="53"/>
      <c r="Q13" s="53"/>
      <c r="R13" s="55"/>
      <c r="S13" s="55"/>
      <c r="T13" s="56"/>
    </row>
    <row r="14" spans="1:30" ht="15" customHeight="1" x14ac:dyDescent="0.25">
      <c r="A14" s="68" t="s">
        <v>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spans="1:30" ht="15" customHeight="1" x14ac:dyDescent="0.25">
      <c r="A15" s="93" t="s">
        <v>8</v>
      </c>
      <c r="B15" s="94"/>
      <c r="C15" s="95" t="s">
        <v>9</v>
      </c>
      <c r="D15" s="96"/>
      <c r="E15" s="95" t="s">
        <v>34</v>
      </c>
      <c r="F15" s="97"/>
      <c r="G15" s="98" t="s">
        <v>35</v>
      </c>
      <c r="H15" s="98"/>
      <c r="I15" s="99" t="s">
        <v>36</v>
      </c>
      <c r="J15" s="100"/>
      <c r="K15" s="99" t="s">
        <v>37</v>
      </c>
      <c r="L15" s="100"/>
      <c r="M15" s="99" t="s">
        <v>38</v>
      </c>
      <c r="N15" s="100"/>
      <c r="O15" s="99" t="s">
        <v>39</v>
      </c>
      <c r="P15" s="100"/>
      <c r="Q15" s="99" t="s">
        <v>40</v>
      </c>
      <c r="R15" s="100" t="s">
        <v>10</v>
      </c>
      <c r="S15" s="101" t="s">
        <v>10</v>
      </c>
      <c r="T15" s="102"/>
      <c r="W15" s="9"/>
      <c r="X15" s="9"/>
      <c r="Y15" s="9"/>
      <c r="Z15" s="9"/>
      <c r="AA15" s="9"/>
      <c r="AB15" s="9"/>
      <c r="AC15" s="9"/>
      <c r="AD15" s="9"/>
    </row>
    <row r="16" spans="1:30" ht="15" customHeight="1" x14ac:dyDescent="0.25">
      <c r="A16" s="77" t="s">
        <v>23</v>
      </c>
      <c r="B16" s="89"/>
      <c r="C16" s="90" t="s">
        <v>11</v>
      </c>
      <c r="D16" s="89"/>
      <c r="E16" s="90" t="s">
        <v>41</v>
      </c>
      <c r="F16" s="89"/>
      <c r="G16" s="91" t="s">
        <v>41</v>
      </c>
      <c r="H16" s="92"/>
      <c r="I16" s="91" t="s">
        <v>41</v>
      </c>
      <c r="J16" s="92"/>
      <c r="K16" s="91" t="s">
        <v>41</v>
      </c>
      <c r="L16" s="92"/>
      <c r="M16" s="91" t="s">
        <v>41</v>
      </c>
      <c r="N16" s="92"/>
      <c r="O16" s="91" t="s">
        <v>41</v>
      </c>
      <c r="P16" s="92"/>
      <c r="Q16" s="91" t="s">
        <v>41</v>
      </c>
      <c r="R16" s="92"/>
      <c r="S16" s="76" t="s">
        <v>12</v>
      </c>
      <c r="T16" s="77"/>
      <c r="W16" s="9"/>
      <c r="X16" s="9"/>
      <c r="Y16" s="9"/>
      <c r="Z16" s="9"/>
      <c r="AA16" s="9"/>
      <c r="AB16" s="9"/>
      <c r="AC16" s="9"/>
      <c r="AD16" s="9"/>
    </row>
    <row r="17" spans="1:30" ht="15" customHeight="1" x14ac:dyDescent="0.25">
      <c r="A17" s="78"/>
      <c r="B17" s="79"/>
      <c r="C17" s="80"/>
      <c r="D17" s="81"/>
      <c r="E17" s="82"/>
      <c r="F17" s="79"/>
      <c r="G17" s="83"/>
      <c r="H17" s="84"/>
      <c r="I17" s="85"/>
      <c r="J17" s="86"/>
      <c r="K17" s="85"/>
      <c r="L17" s="86"/>
      <c r="M17" s="85"/>
      <c r="N17" s="86"/>
      <c r="O17" s="85"/>
      <c r="P17" s="86"/>
      <c r="Q17" s="83"/>
      <c r="R17" s="84"/>
      <c r="S17" s="87"/>
      <c r="T17" s="88"/>
      <c r="W17" s="9"/>
      <c r="X17" s="9"/>
      <c r="Y17" s="9"/>
      <c r="Z17" s="9"/>
      <c r="AA17" s="9"/>
      <c r="AB17" s="9"/>
      <c r="AC17" s="9"/>
      <c r="AD17" s="9"/>
    </row>
    <row r="18" spans="1:30" ht="15" customHeight="1" x14ac:dyDescent="0.25">
      <c r="A18" s="69"/>
      <c r="B18" s="70"/>
      <c r="C18" s="71"/>
      <c r="D18" s="70"/>
      <c r="E18" s="71"/>
      <c r="F18" s="70"/>
      <c r="G18" s="72"/>
      <c r="H18" s="73"/>
      <c r="I18" s="71"/>
      <c r="J18" s="70"/>
      <c r="K18" s="71"/>
      <c r="L18" s="70"/>
      <c r="M18" s="71"/>
      <c r="N18" s="70"/>
      <c r="O18" s="71"/>
      <c r="P18" s="70"/>
      <c r="Q18" s="72"/>
      <c r="R18" s="73"/>
      <c r="S18" s="66"/>
      <c r="T18" s="67"/>
      <c r="W18" s="9"/>
      <c r="X18" s="9"/>
      <c r="Y18" s="9"/>
      <c r="Z18" s="9"/>
      <c r="AA18" s="9"/>
      <c r="AB18" s="9"/>
      <c r="AC18" s="9"/>
      <c r="AD18" s="9"/>
    </row>
    <row r="19" spans="1:30" ht="15" customHeight="1" x14ac:dyDescent="0.25">
      <c r="A19" s="68" t="s">
        <v>13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W19" s="9"/>
      <c r="X19" s="9"/>
      <c r="Y19" s="9"/>
      <c r="Z19" s="9"/>
      <c r="AA19" s="9"/>
      <c r="AB19" s="9"/>
      <c r="AC19" s="9"/>
      <c r="AD19" s="9"/>
    </row>
    <row r="20" spans="1:30" ht="15" customHeight="1" x14ac:dyDescent="0.25">
      <c r="A20" s="93" t="s">
        <v>8</v>
      </c>
      <c r="B20" s="94"/>
      <c r="C20" s="95" t="s">
        <v>9</v>
      </c>
      <c r="D20" s="96"/>
      <c r="E20" s="95" t="s">
        <v>42</v>
      </c>
      <c r="F20" s="97"/>
      <c r="G20" s="98" t="s">
        <v>43</v>
      </c>
      <c r="H20" s="98"/>
      <c r="I20" s="99" t="s">
        <v>44</v>
      </c>
      <c r="J20" s="100"/>
      <c r="K20" s="99" t="s">
        <v>45</v>
      </c>
      <c r="L20" s="100"/>
      <c r="M20" s="99" t="s">
        <v>46</v>
      </c>
      <c r="N20" s="100"/>
      <c r="O20" s="99" t="s">
        <v>47</v>
      </c>
      <c r="P20" s="100"/>
      <c r="Q20" s="99" t="s">
        <v>48</v>
      </c>
      <c r="R20" s="100"/>
      <c r="S20" s="101" t="s">
        <v>10</v>
      </c>
      <c r="T20" s="102"/>
      <c r="W20" s="9"/>
      <c r="X20" s="9"/>
      <c r="Y20" s="9"/>
      <c r="Z20" s="9"/>
      <c r="AA20" s="9"/>
      <c r="AB20" s="9"/>
      <c r="AC20" s="9"/>
      <c r="AD20" s="9"/>
    </row>
    <row r="21" spans="1:30" ht="15" customHeight="1" x14ac:dyDescent="0.25">
      <c r="A21" s="77" t="s">
        <v>23</v>
      </c>
      <c r="B21" s="89"/>
      <c r="C21" s="90" t="s">
        <v>11</v>
      </c>
      <c r="D21" s="89"/>
      <c r="E21" s="90" t="s">
        <v>41</v>
      </c>
      <c r="F21" s="89"/>
      <c r="G21" s="91" t="s">
        <v>41</v>
      </c>
      <c r="H21" s="92"/>
      <c r="I21" s="91" t="s">
        <v>41</v>
      </c>
      <c r="J21" s="92"/>
      <c r="K21" s="91" t="s">
        <v>41</v>
      </c>
      <c r="L21" s="92"/>
      <c r="M21" s="91" t="s">
        <v>41</v>
      </c>
      <c r="N21" s="92"/>
      <c r="O21" s="91" t="s">
        <v>41</v>
      </c>
      <c r="P21" s="92"/>
      <c r="Q21" s="91" t="s">
        <v>41</v>
      </c>
      <c r="R21" s="92"/>
      <c r="S21" s="76" t="s">
        <v>12</v>
      </c>
      <c r="T21" s="77"/>
      <c r="W21" s="9"/>
      <c r="X21" s="9"/>
      <c r="Y21" s="9"/>
      <c r="Z21" s="9"/>
      <c r="AA21" s="9"/>
      <c r="AB21" s="9"/>
      <c r="AC21" s="9"/>
      <c r="AD21" s="9"/>
    </row>
    <row r="22" spans="1:30" ht="15" customHeight="1" x14ac:dyDescent="0.25">
      <c r="A22" s="78" t="str">
        <f>IF(A17="","",A17)</f>
        <v/>
      </c>
      <c r="B22" s="79"/>
      <c r="C22" s="80" t="str">
        <f>IF(C17="","",C17)</f>
        <v/>
      </c>
      <c r="D22" s="81"/>
      <c r="E22" s="82" t="str">
        <f>IF(AND(E17=0,Q17=0,S17=0),"",(((E17-Q17)*$M$11))/(1+0.0008*($S17-20)))</f>
        <v/>
      </c>
      <c r="F22" s="79"/>
      <c r="G22" s="83" t="str">
        <f>IF(AND(E22="",E17="",G17="",S17=""),"",E22-((E17-G17)*$M$11)/(1+0.0008*($S17-20)))</f>
        <v/>
      </c>
      <c r="H22" s="84"/>
      <c r="I22" s="85" t="str">
        <f>IF(AND(G22="",G17="",I17="",S17=""),"",G22-((G17-I17)*$M$11)/(1+0.0008*($S17-20)))</f>
        <v/>
      </c>
      <c r="J22" s="86"/>
      <c r="K22" s="85" t="str">
        <f>IF(AND(I22="",I17="",K17="",S17=""),"",+I22-((I17-K17)*$M$11)/(1+0.0008*($S17-20)))</f>
        <v/>
      </c>
      <c r="L22" s="86"/>
      <c r="M22" s="85" t="str">
        <f>IF(AND(K22="",K17="",M17="",S17=""),"",K22-((K17-M17)*$M$11)/(1+0.0008*($S17-20)))</f>
        <v/>
      </c>
      <c r="N22" s="86"/>
      <c r="O22" s="85" t="str">
        <f>IF(AND(M22="",M17="",O17="",S17=""),"",M22-((M17-O17)*$M$11)/(1+0.0008*($S17-20)))</f>
        <v/>
      </c>
      <c r="P22" s="86"/>
      <c r="Q22" s="83" t="str">
        <f>IF(AND(O22="",O17="",Q17="",S17=""),"",O22-((O17-Q17)*$M$11)/(1+0.0008*($S17-20)))</f>
        <v/>
      </c>
      <c r="R22" s="84"/>
      <c r="S22" s="87" t="str">
        <f>IF(S17="","",S17)</f>
        <v/>
      </c>
      <c r="T22" s="88"/>
      <c r="W22" s="9"/>
      <c r="X22" s="9"/>
      <c r="Y22" s="9"/>
      <c r="Z22" s="9"/>
      <c r="AA22" s="9"/>
      <c r="AB22" s="9"/>
      <c r="AC22" s="9"/>
      <c r="AD22" s="9"/>
    </row>
    <row r="23" spans="1:30" ht="15" customHeight="1" x14ac:dyDescent="0.25">
      <c r="A23" s="69" t="str">
        <f>IF(A18="","",A18)</f>
        <v/>
      </c>
      <c r="B23" s="70"/>
      <c r="C23" s="71" t="str">
        <f>IF(C18="","",C18)</f>
        <v/>
      </c>
      <c r="D23" s="70"/>
      <c r="E23" s="71" t="str">
        <f>IF(AND(E18=0,Q18=0,S18=0),"",(((E18-Q18)*$M$11))/(1+0.0008*($S18-20)))</f>
        <v/>
      </c>
      <c r="F23" s="70"/>
      <c r="G23" s="72" t="str">
        <f>IF(AND(E23="",E18="",G18="",S18=""),"",E23-((E18-G18)*$M$11)/(1+0.0008*($S18-20)))</f>
        <v/>
      </c>
      <c r="H23" s="73"/>
      <c r="I23" s="71" t="str">
        <f>IF(AND(G23="",G18="",I18="",S18=""),"",G23-((G18-I18)*$M$11)/(1+0.0008*($S18-20)))</f>
        <v/>
      </c>
      <c r="J23" s="70"/>
      <c r="K23" s="71" t="str">
        <f>IF(AND(I23="",I18="",K18="",S18=""),"",+I23-((I18-K18)*$M$11)/(1+0.0008*($S18-20)))</f>
        <v/>
      </c>
      <c r="L23" s="70"/>
      <c r="M23" s="71" t="str">
        <f>IF(AND(K23="",K18="",M18="",S18=""),"",K23-((K18-M18)*$M$11)/(1+0.0008*($S18-20)))</f>
        <v/>
      </c>
      <c r="N23" s="70"/>
      <c r="O23" s="71" t="str">
        <f>IF(AND(M23="",M18="",O18="",S18=""),"",M23-((M18-O18)*$M$11)/(1+0.0008*($S18-20)))</f>
        <v/>
      </c>
      <c r="P23" s="70"/>
      <c r="Q23" s="72" t="str">
        <f>IF(AND(O23="",O18="",Q18="",S18=""),"",O23-((O18-Q18)*$M$11)/(1+0.0008*($S18-20)))</f>
        <v/>
      </c>
      <c r="R23" s="73"/>
      <c r="S23" s="66" t="str">
        <f>IF(S18="","",S18)</f>
        <v/>
      </c>
      <c r="T23" s="67"/>
      <c r="W23" s="9"/>
      <c r="X23" s="9"/>
      <c r="Y23" s="9"/>
      <c r="Z23" s="9"/>
      <c r="AA23" s="9"/>
      <c r="AB23" s="9"/>
      <c r="AC23" s="9"/>
      <c r="AD23" s="9"/>
    </row>
    <row r="24" spans="1:30" ht="15" customHeight="1" x14ac:dyDescent="0.25">
      <c r="A24" s="68" t="s">
        <v>14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W24" s="9"/>
      <c r="X24" s="9"/>
      <c r="Y24" s="9"/>
      <c r="Z24" s="9"/>
      <c r="AA24" s="9"/>
      <c r="AB24" s="9"/>
      <c r="AC24" s="9"/>
      <c r="AD24" s="9"/>
    </row>
    <row r="25" spans="1:30" ht="15" customHeight="1" x14ac:dyDescent="0.25">
      <c r="A25" s="93" t="s">
        <v>8</v>
      </c>
      <c r="B25" s="94"/>
      <c r="C25" s="95" t="s">
        <v>15</v>
      </c>
      <c r="D25" s="96"/>
      <c r="E25" s="95" t="s">
        <v>49</v>
      </c>
      <c r="F25" s="97"/>
      <c r="G25" s="98" t="s">
        <v>50</v>
      </c>
      <c r="H25" s="98"/>
      <c r="I25" s="99" t="s">
        <v>51</v>
      </c>
      <c r="J25" s="100"/>
      <c r="K25" s="99" t="s">
        <v>52</v>
      </c>
      <c r="L25" s="100"/>
      <c r="M25" s="99" t="s">
        <v>53</v>
      </c>
      <c r="N25" s="100"/>
      <c r="O25" s="99" t="s">
        <v>16</v>
      </c>
      <c r="P25" s="100"/>
      <c r="Q25" s="99" t="s">
        <v>17</v>
      </c>
      <c r="R25" s="100"/>
      <c r="S25" s="101" t="s">
        <v>18</v>
      </c>
      <c r="T25" s="102"/>
      <c r="W25" s="9"/>
      <c r="X25" s="9"/>
      <c r="Y25" s="9"/>
      <c r="Z25" s="9"/>
      <c r="AA25" s="9"/>
      <c r="AB25" s="9"/>
      <c r="AC25" s="9"/>
      <c r="AD25" s="9"/>
    </row>
    <row r="26" spans="1:30" ht="15" customHeight="1" x14ac:dyDescent="0.25">
      <c r="A26" s="77" t="s">
        <v>23</v>
      </c>
      <c r="B26" s="89"/>
      <c r="C26" s="90" t="s">
        <v>19</v>
      </c>
      <c r="D26" s="89"/>
      <c r="E26" s="90" t="s">
        <v>20</v>
      </c>
      <c r="F26" s="89"/>
      <c r="G26" s="91" t="s">
        <v>20</v>
      </c>
      <c r="H26" s="92"/>
      <c r="I26" s="91" t="s">
        <v>54</v>
      </c>
      <c r="J26" s="92"/>
      <c r="K26" s="91" t="s">
        <v>21</v>
      </c>
      <c r="L26" s="92"/>
      <c r="M26" s="91" t="s">
        <v>54</v>
      </c>
      <c r="N26" s="92"/>
      <c r="O26" s="91" t="s">
        <v>20</v>
      </c>
      <c r="P26" s="92"/>
      <c r="Q26" s="91" t="s">
        <v>20</v>
      </c>
      <c r="R26" s="92"/>
      <c r="S26" s="76" t="s">
        <v>20</v>
      </c>
      <c r="T26" s="77"/>
      <c r="W26" s="9"/>
      <c r="X26" s="9"/>
      <c r="Y26" s="9"/>
      <c r="Z26" s="9"/>
      <c r="AA26" s="9"/>
      <c r="AB26" s="9"/>
      <c r="AC26" s="9"/>
      <c r="AD26" s="9"/>
    </row>
    <row r="27" spans="1:30" ht="15" customHeight="1" x14ac:dyDescent="0.25">
      <c r="A27" s="78" t="str">
        <f>A22</f>
        <v/>
      </c>
      <c r="B27" s="79"/>
      <c r="C27" s="80" t="str">
        <f>IF(AND(E22="",G22=""),"",6250/(2*(E22-G22)))</f>
        <v/>
      </c>
      <c r="D27" s="81"/>
      <c r="E27" s="82" t="str">
        <f>IF(AND(C27="",E22=""),"",+C27*E22)</f>
        <v/>
      </c>
      <c r="F27" s="79"/>
      <c r="G27" s="83" t="str">
        <f>IF(AND(E27="",E22=""),"",(16.28-((LOG(E27))+(2.639*(LOG(E22)))))/2.708)</f>
        <v/>
      </c>
      <c r="H27" s="84"/>
      <c r="I27" s="85" t="str">
        <f>IF(G27="","",10^G27)</f>
        <v/>
      </c>
      <c r="J27" s="86"/>
      <c r="K27" s="85" t="str">
        <f>IF(E27="","",(E27+5163)/685)</f>
        <v/>
      </c>
      <c r="L27" s="86"/>
      <c r="M27" s="85" t="str">
        <f>IF(I27="","",6.18*I27)</f>
        <v/>
      </c>
      <c r="N27" s="86"/>
      <c r="O27" s="85" t="str">
        <f>IF(I27="","",I27/70)</f>
        <v/>
      </c>
      <c r="P27" s="86"/>
      <c r="Q27" s="83" t="str">
        <f>IF(AND(K27="",M27=""),"",K27*(0.181*(1-(EXP(-8.4*0.00001*M27)))))</f>
        <v/>
      </c>
      <c r="R27" s="84"/>
      <c r="S27" s="87" t="str">
        <f>IF(O27="","",1+(3.51*LOG(O27))-(0.85*((LOG(O27))^2))-1.43)</f>
        <v/>
      </c>
      <c r="T27" s="88"/>
    </row>
    <row r="28" spans="1:30" ht="15" customHeight="1" x14ac:dyDescent="0.25">
      <c r="A28" s="69" t="str">
        <f>A23</f>
        <v/>
      </c>
      <c r="B28" s="70"/>
      <c r="C28" s="71" t="str">
        <f>IF(AND(E23="",G23=""),"",6250/(2*(E23-G23)))</f>
        <v/>
      </c>
      <c r="D28" s="70"/>
      <c r="E28" s="71" t="str">
        <f>IF(AND(C28="",E23=""),"",+C28*E23)</f>
        <v/>
      </c>
      <c r="F28" s="70"/>
      <c r="G28" s="72" t="str">
        <f>IF(AND(E28="",E23=""),"",(16.28-((LOG(E28))+(2.639*(LOG(E23)))))/2.708)</f>
        <v/>
      </c>
      <c r="H28" s="73"/>
      <c r="I28" s="71" t="str">
        <f>IF(G28="","",10^G28)</f>
        <v/>
      </c>
      <c r="J28" s="70"/>
      <c r="K28" s="71" t="str">
        <f>IF(E28="","",(E28+5163)/685)</f>
        <v/>
      </c>
      <c r="L28" s="70"/>
      <c r="M28" s="71" t="str">
        <f>IF(I28="","",6.18*I28)</f>
        <v/>
      </c>
      <c r="N28" s="70"/>
      <c r="O28" s="71" t="str">
        <f>IF(I28="","",I28/70)</f>
        <v/>
      </c>
      <c r="P28" s="70"/>
      <c r="Q28" s="72" t="str">
        <f>IF(AND(K28="",M28=""),"",K28*(0.181*(1-(EXP(-8.4*0.00001*M28)))))</f>
        <v/>
      </c>
      <c r="R28" s="73"/>
      <c r="S28" s="66" t="str">
        <f>IF(O28="","",1+(3.51*LOG(O28))-(0.85*((LOG(O28))^2))-1.43)</f>
        <v/>
      </c>
      <c r="T28" s="67"/>
    </row>
    <row r="29" spans="1:30" ht="15" customHeight="1" x14ac:dyDescent="0.25">
      <c r="A29" s="68" t="s">
        <v>22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30" ht="15" customHeight="1" x14ac:dyDescent="0.25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5"/>
      <c r="W30" s="9"/>
    </row>
    <row r="31" spans="1:30" ht="15" customHeight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8"/>
    </row>
    <row r="32" spans="1:30" ht="15" customHeight="1" x14ac:dyDescent="0.25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8"/>
    </row>
    <row r="33" spans="1:24" ht="15" customHeight="1" x14ac:dyDescent="0.25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8"/>
    </row>
    <row r="34" spans="1:24" ht="15" customHeight="1" x14ac:dyDescent="0.25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8"/>
    </row>
    <row r="35" spans="1:24" ht="15" customHeight="1" x14ac:dyDescent="0.25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8"/>
    </row>
    <row r="36" spans="1:24" ht="15" customHeight="1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8"/>
    </row>
    <row r="37" spans="1:24" ht="15" customHeight="1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8"/>
    </row>
    <row r="38" spans="1:24" ht="15" customHeight="1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8"/>
    </row>
    <row r="39" spans="1:24" ht="1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8"/>
    </row>
    <row r="40" spans="1:24" customFormat="1" ht="15" customHeight="1" x14ac:dyDescent="0.25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1"/>
      <c r="U40" s="11"/>
      <c r="X40" s="11"/>
    </row>
    <row r="41" spans="1:24" s="1" customFormat="1" ht="15" customHeight="1" x14ac:dyDescent="0.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17"/>
      <c r="O41" s="17"/>
      <c r="P41" s="17"/>
      <c r="Q41" s="17"/>
      <c r="R41" s="17"/>
      <c r="S41" s="17"/>
      <c r="T41" s="59"/>
    </row>
    <row r="42" spans="1:24" s="1" customFormat="1" ht="15" customHeight="1" x14ac:dyDescent="0.2">
      <c r="A42" s="60"/>
      <c r="B42" s="74" t="s">
        <v>33</v>
      </c>
      <c r="C42" s="74"/>
      <c r="D42" s="74"/>
      <c r="E42" s="74"/>
      <c r="F42" s="75"/>
      <c r="G42" s="75"/>
      <c r="H42" s="39"/>
      <c r="I42" s="39"/>
      <c r="J42" s="39"/>
      <c r="K42" s="39"/>
      <c r="L42" s="39"/>
      <c r="M42" s="39"/>
      <c r="N42" s="18"/>
      <c r="O42" s="18"/>
      <c r="P42" s="18"/>
      <c r="Q42" s="18"/>
      <c r="R42" s="18"/>
      <c r="S42" s="18"/>
      <c r="T42" s="19"/>
    </row>
    <row r="43" spans="1:24" s="1" customFormat="1" ht="15" customHeight="1" x14ac:dyDescent="0.2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20"/>
      <c r="O43" s="20"/>
      <c r="P43" s="20"/>
      <c r="Q43" s="20"/>
      <c r="R43" s="20"/>
      <c r="S43" s="20"/>
      <c r="T43" s="21"/>
    </row>
    <row r="44" spans="1:24" s="1" customFormat="1" ht="15" customHeight="1" x14ac:dyDescent="0.2">
      <c r="A44" s="64" t="s">
        <v>2</v>
      </c>
      <c r="B44" s="65"/>
      <c r="C44" s="65"/>
      <c r="D44" s="65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</row>
    <row r="45" spans="1:24" s="1" customFormat="1" ht="15" customHeight="1" x14ac:dyDescent="0.2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5"/>
    </row>
    <row r="46" spans="1:24" s="1" customFormat="1" ht="15" customHeight="1" thickBot="1" x14ac:dyDescent="0.3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2"/>
    </row>
    <row r="47" spans="1:24" s="1" customFormat="1" ht="15" customHeight="1" thickTop="1" thickBot="1" x14ac:dyDescent="0.3">
      <c r="A47" s="63" t="s">
        <v>24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</row>
    <row r="48" spans="1:24" s="1" customFormat="1" ht="15" customHeight="1" thickTop="1" x14ac:dyDescent="0.1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 ht="15" customHeight="1" x14ac:dyDescent="0.25">
      <c r="A49" s="125" t="s">
        <v>26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</row>
    <row r="50" spans="1:20" x14ac:dyDescent="0.25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</row>
  </sheetData>
  <sheetProtection password="B39D" sheet="1" objects="1" scenarios="1" formatCells="0" formatColumns="0" formatRows="0" insertColumns="0" insertRows="0" insertHyperlinks="0"/>
  <mergeCells count="141">
    <mergeCell ref="N7:O7"/>
    <mergeCell ref="P7:S7"/>
    <mergeCell ref="P8:S8"/>
    <mergeCell ref="A49:T50"/>
    <mergeCell ref="P4:T4"/>
    <mergeCell ref="M11:N11"/>
    <mergeCell ref="A6:B6"/>
    <mergeCell ref="A7:B7"/>
    <mergeCell ref="A10:T10"/>
    <mergeCell ref="S16:T16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A16:B16"/>
    <mergeCell ref="C16:D16"/>
    <mergeCell ref="E16:F16"/>
    <mergeCell ref="D1:T3"/>
    <mergeCell ref="G16:H16"/>
    <mergeCell ref="I16:J16"/>
    <mergeCell ref="K16:L16"/>
    <mergeCell ref="M16:N16"/>
    <mergeCell ref="O16:P16"/>
    <mergeCell ref="Q16:R16"/>
    <mergeCell ref="A18:B18"/>
    <mergeCell ref="C18:D18"/>
    <mergeCell ref="E18:F18"/>
    <mergeCell ref="G18:H18"/>
    <mergeCell ref="I18:J18"/>
    <mergeCell ref="D5:T5"/>
    <mergeCell ref="A14:T14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D4:O4"/>
    <mergeCell ref="S15:T15"/>
    <mergeCell ref="A19:T19"/>
    <mergeCell ref="K18:L18"/>
    <mergeCell ref="M18:N18"/>
    <mergeCell ref="O18:P18"/>
    <mergeCell ref="Q18:R18"/>
    <mergeCell ref="S18:T18"/>
    <mergeCell ref="M20:N20"/>
    <mergeCell ref="O20:P20"/>
    <mergeCell ref="Q20:R20"/>
    <mergeCell ref="S20:T20"/>
    <mergeCell ref="A21:B21"/>
    <mergeCell ref="C21:D21"/>
    <mergeCell ref="E21:F21"/>
    <mergeCell ref="G21:H21"/>
    <mergeCell ref="I21:J21"/>
    <mergeCell ref="K21:L21"/>
    <mergeCell ref="A20:B20"/>
    <mergeCell ref="C20:D20"/>
    <mergeCell ref="E20:F20"/>
    <mergeCell ref="G20:H20"/>
    <mergeCell ref="I20:J20"/>
    <mergeCell ref="K20:L20"/>
    <mergeCell ref="M21:N21"/>
    <mergeCell ref="O21:P21"/>
    <mergeCell ref="Q21:R21"/>
    <mergeCell ref="S21:T21"/>
    <mergeCell ref="S22:T22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A24:T24"/>
    <mergeCell ref="A25:B25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S26:T26"/>
    <mergeCell ref="A27:B27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A47:T47"/>
    <mergeCell ref="A44:D44"/>
    <mergeCell ref="S28:T28"/>
    <mergeCell ref="A29:T29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B42:E42"/>
    <mergeCell ref="F42:G42"/>
    <mergeCell ref="A30:T40"/>
  </mergeCells>
  <printOptions horizontalCentered="1"/>
  <pageMargins left="0.39370078740157483" right="0.39370078740157483" top="0.59055118110236227" bottom="0.19685039370078741" header="0" footer="0.19685039370078741"/>
  <pageSetup orientation="portrait" r:id="rId1"/>
  <headerFooter scaleWithDoc="0"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informe viga</vt:lpstr>
      <vt:lpstr>'formato informe viga'!Área_de_impresión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Pinzon Enciso</dc:creator>
  <cp:lastModifiedBy>Karen Daniela Flórez Barón</cp:lastModifiedBy>
  <cp:lastPrinted>2022-12-02T18:15:23Z</cp:lastPrinted>
  <dcterms:created xsi:type="dcterms:W3CDTF">2018-05-09T23:40:45Z</dcterms:created>
  <dcterms:modified xsi:type="dcterms:W3CDTF">2022-12-14T13:42:43Z</dcterms:modified>
</cp:coreProperties>
</file>