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5. Aprobaciones 2023-02- (2)\2. Formatos\"/>
    </mc:Choice>
  </mc:AlternateContent>
  <bookViews>
    <workbookView xWindow="0" yWindow="0" windowWidth="20490" windowHeight="6750"/>
  </bookViews>
  <sheets>
    <sheet name=" CBR INALTERADO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23Graph_A" hidden="1">[1]AIU!$D$338:$D$357</definedName>
    <definedName name="__123Graph_Acaja" hidden="1">[1]EVA!$D$39:$AD$39</definedName>
    <definedName name="__123Graph_ACart_AnticAdic" hidden="1">[1]EVA!$F$95:$I$95</definedName>
    <definedName name="__123Graph_AFACTURAC" hidden="1">[1]Program!$B$120:$Y$120</definedName>
    <definedName name="__123Graph_AGraph2" hidden="1">[1]AIU!$D$338:$D$357</definedName>
    <definedName name="__123Graph_Bcaja" hidden="1">[1]EVA!$D$56:$AD$56</definedName>
    <definedName name="__123Graph_BCart_AnticAdic" hidden="1">[1]EVA!$F$96:$I$96</definedName>
    <definedName name="__123Graph_Ccaja" hidden="1">[1]EVA!$D$58:$AD$58</definedName>
    <definedName name="__123Graph_CCart_AnticAdic" hidden="1">[1]EVA!$F$97:$I$97</definedName>
    <definedName name="__123Graph_Dcaja" hidden="1">[1]EVA!$D$61:$AD$61</definedName>
    <definedName name="__123Graph_DCart_AnticAdic" hidden="1">[1]EVA!$F$99:$I$99</definedName>
    <definedName name="__123Graph_ECart_AnticAdic" hidden="1">[1]EVA!$F$99:$I$99</definedName>
    <definedName name="__123Graph_LBL_ACart_AnticAdic" hidden="1">[1]EVA!$J$95:$K$95</definedName>
    <definedName name="__123Graph_LBL_Ccaja" hidden="1">[1]EVA!$D$58:$AD$58</definedName>
    <definedName name="__123Graph_LBL_DCart_AnticAdic" hidden="1">[1]EVA!$F$98:$I$98</definedName>
    <definedName name="__123Graph_X" hidden="1">[1]AIU!$C$338:$C$357</definedName>
    <definedName name="__123Graph_Xcaja" hidden="1">[1]EVA!$D$6:$AD$6</definedName>
    <definedName name="_1__123Graph_ACart_Utilidad" hidden="1">[1]EVA!$F$104:$I$104</definedName>
    <definedName name="_2__123Graph_BCart_Utilidad" hidden="1">[1]EVA!$F$105:$I$105</definedName>
    <definedName name="_3__123Graph_CCart_Utilidad" hidden="1">[1]EVA!$F$106:$I$106</definedName>
    <definedName name="_4__123Graph_LBL_ACart_Utilidad" hidden="1">[1]EVA!$F$109:$I$109</definedName>
    <definedName name="_5__123Graph_LBL_BCart_Utilidad" hidden="1">[1]EVA!$F$110:$I$110</definedName>
    <definedName name="_6__123Graph_LBL_CCart_Utilidad" hidden="1">[1]EVA!$F$111:$I$111</definedName>
    <definedName name="_7__123Graph_XCart_Utilidad" hidden="1">[1]EVA!$F$103:$I$103</definedName>
    <definedName name="_Fill" localSheetId="0" hidden="1">#REF!</definedName>
    <definedName name="_Fill" hidden="1">#REF!</definedName>
    <definedName name="_Key1" localSheetId="0" hidden="1">[2]OCTUBRE!#REF!</definedName>
    <definedName name="_Key1" hidden="1">[3]OCTUBRE!#REF!</definedName>
    <definedName name="_Order1" hidden="1">255</definedName>
    <definedName name="_Order2" hidden="1">255</definedName>
    <definedName name="_Regression_Out" localSheetId="0" hidden="1">[4]L!#REF!</definedName>
    <definedName name="_Regression_Out" hidden="1">[4]L!#REF!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[2]OCTUBRE!#REF!</definedName>
    <definedName name="_Sort" hidden="1">[3]OCTUBRE!#REF!</definedName>
    <definedName name="AC" localSheetId="0" hidden="1">#REF!</definedName>
    <definedName name="AC" hidden="1">#REF!</definedName>
    <definedName name="aprobo">INDEX([5]firmas!$C$33:$C$35,MATCH('[5]INV 222-13 '!$AA$45:$AJ$45,[5]firmas!$A$33:$A$35,0))</definedName>
    <definedName name="APROBO_A">INDEX([6]firmas!$C$33:$C$35,MATCH([6]ANGULARIDAD!$AK$29,[6]firmas!$A$33:$A$35,0))</definedName>
    <definedName name="Aprobo_Gra_1" localSheetId="0">INDEX([7]firmas!$C$39:$C$41,MATCH('[7]4. CLASIFICACION M1'!$J$48:$P$48,[7]firmas!$A$39:$A$41,0))</definedName>
    <definedName name="Aprobo_Gra_1">INDEX([8]firmas!$C$39:$C$41,MATCH('[8]4. CLASIFICACION M1'!$J$48:$P$48,[8]firmas!$A$39:$A$41,0))</definedName>
    <definedName name="Aprobo_Gra_2" localSheetId="0">INDEX([7]firmas!$C$39:$C$41,MATCH('[7]8. CLASIFICACION M2'!$J$48:$P$48,[7]firmas!$A$39:$A$41,0))</definedName>
    <definedName name="Aprobo_Gra_2">INDEX([8]firmas!$C$39:$C$41,MATCH('[8]8. CLASIFICACION M2'!$J$48:$P$48,[8]firmas!$A$39:$A$41,0))</definedName>
    <definedName name="Aprobo_Gra_3" localSheetId="0">INDEX([7]firmas!$C$39:$C$41,MATCH('[7]12. CLASIFICACION M3'!$J$48:$P$48,[7]firmas!$A$39:$A$41,0))</definedName>
    <definedName name="Aprobo_Gra_3">INDEX([8]firmas!$C$39:$C$41,MATCH('[8]12. CLASIFICACION M3'!$J$48:$P$48,[8]firmas!$A$39:$A$41,0))</definedName>
    <definedName name="aprobofirmas">INDEX([9]firmas!$C$33:$C$35,MATCH('[9]LIMITES M3'!$C$52:$E$52,[9]firmas!$A$33:$A$35,0))</definedName>
    <definedName name="aprobofirmas1" localSheetId="0">INDEX([10]firmas!$C$33:$C$35,MATCH('[11]3. Reg fotografico'!#REF!,[10]firmas!$A$33:$A$35,0))</definedName>
    <definedName name="aprobofirmas1">INDEX([10]firmas!$C$33:$C$35,MATCH('[12]3. Reg fotografico'!#REF!,[10]firmas!$A$33:$A$35,0))</definedName>
    <definedName name="aprobofirmas10">INDEX([13]firmas!$C$33:$C$35,MATCH('[13]CF - IF '!$Y$43,[13]firmas!$A$33:$A$35,0))</definedName>
    <definedName name="aprobofirmas11">INDEX([13]firmas!$C$33:$C$35,MATCH([13]ANGULARIDAD!$AK$29,[13]firmas!$A$33:$A$35,0))</definedName>
    <definedName name="aprobofirmas12">INDEX([13]firmas!$C$33:$C$35,MATCH([13]PROCTOR!$I$42,[13]firmas!$A$33:$A$35,0))</definedName>
    <definedName name="aprobofirmas13" localSheetId="0">INDEX(#REF!,MATCH(' CBR INALTERADO (2)'!#REF!,#REF!,0))</definedName>
    <definedName name="aprobofirmas13">INDEX([13]firmas!$C$33:$C$35,MATCH('[13] CBR 1'!$AP$55:$AQ$55,[13]firmas!$A$33:$A$35,0))</definedName>
    <definedName name="aprobofirmas14">INDEX([13]firmas!$C$33:$C$35,MATCH('[13] CBR (2)'!$G$55:$H$55,[13]firmas!$A$33:$A$35,0))</definedName>
    <definedName name="aprobofirmas2">INDEX([10]firmas!$C$33:$C$35,MATCH('[10]CONO DINAMICO'!$I$57,[10]firmas!$A$33:$A$35,0))</definedName>
    <definedName name="aprobofirmas3" localSheetId="0">INDEX([7]firmas!$C$39:$C$41,MATCH('[7]8. CLASIFICACION M2'!$J$48:$P$48,[7]firmas!$A$39:$A$41,0))</definedName>
    <definedName name="aprobofirmas3">INDEX([8]firmas!$C$39:$C$41,MATCH('[8]8. CLASIFICACION M2'!$J$48:$P$48,[8]firmas!$A$39:$A$41,0))</definedName>
    <definedName name="aprobofirmas3M1">INDEX([10]firmas!$C$33:$C$35,MATCH('[10]CLASIFICACION M1'!$J$48,[10]firmas!$A$33:$A$35,0))</definedName>
    <definedName name="Aprobofirmas4" localSheetId="0">INDEX([9]firmas!$C$31:$C$33,MATCH(#REF!,[9]firmas!$A$31:$A$33,0))</definedName>
    <definedName name="Aprobofirmas4">INDEX([9]firmas!$C$31:$C$33,MATCH(#REF!,[9]firmas!$A$31:$A$33,0))</definedName>
    <definedName name="Aprobofirmas5">INDEX([9]firmas!$C$31:$C$33,MATCH('[9]M.O.  M1'!$I$29:$O$29,[9]firmas!$A$31:$A$33,0))</definedName>
    <definedName name="Aprobofirmas6" localSheetId="0">INDEX([9]firmas!$C$31:$C$33,MATCH(#REF!,[9]firmas!$A$31:$A$33,0))</definedName>
    <definedName name="Aprobofirmas6">INDEX([9]firmas!$C$31:$C$33,MATCH(#REF!,[9]firmas!$A$31:$A$33,0))</definedName>
    <definedName name="Aprobofirmas7" localSheetId="0">INDEX([9]firmas!$C$31:$C$33,MATCH(#REF!,[9]firmas!$A$31:$A$33,0))</definedName>
    <definedName name="Aprobofirmas7">INDEX([9]firmas!$C$31:$C$33,MATCH(#REF!,[9]firmas!$A$31:$A$33,0))</definedName>
    <definedName name="Aprobofirmas8" localSheetId="0">INDEX([9]firmas!$C$31:$C$33,MATCH(#REF!,[9]firmas!$A$31:$A$33,0))</definedName>
    <definedName name="Aprobofirmas8">INDEX([9]firmas!$C$31:$C$33,MATCH(#REF!,[9]firmas!$A$31:$A$33,0))</definedName>
    <definedName name="Aprobofirmas9" localSheetId="0">INDEX([9]firmas!$C$31:$C$33,MATCH(#REF!,[9]firmas!$A$31:$A$33,0))</definedName>
    <definedName name="Aprobofirmas9">INDEX([9]firmas!$C$31:$C$33,MATCH(#REF!,[9]firmas!$A$31:$A$33,0))</definedName>
    <definedName name="aprobofirmasD">INDEX([14]firmas!$C$33:$C$35,MATCH('[14]Desgaste '!$T$36:$Z$36,[14]firmas!$A$33:$A$35,0))</definedName>
    <definedName name="aprobofirmasMO">INDEX([15]firmas!$C$33:$C$35,MATCH([15]COLORIMETRIA!$J$31,[15]firmas!$A$33:$A$35,0))</definedName>
    <definedName name="AproboMO_M2">INDEX([9]firmas!$C$31:$C$33,MATCH('[9]M.O.  M2'!$I$29:$O$29,[9]firmas!$A$31:$A$33,0))</definedName>
    <definedName name="AproboMO_M3">INDEX([9]firmas!$C$31:$C$33,MATCH('[9]M.O.  M3'!$I$29:$O$29,[9]firmas!$A$31:$A$33,0))</definedName>
    <definedName name="aprobonombres">[9]firmas!$A$31:$A$33</definedName>
    <definedName name="_xlnm.Print_Area" localSheetId="0">' CBR INALTERADO (2)'!$A$1:$I$50</definedName>
    <definedName name="ELABORA_A">INDEX([6]firmas!$C$2:$C$26,MATCH([6]ANGULARIDAD!$L$29,[6]firmas!$A$2:$A$26,0))</definedName>
    <definedName name="elaborocargo" localSheetId="0">#REF!</definedName>
    <definedName name="elaborocargo">[16]firmas!$B$11:$B$13</definedName>
    <definedName name="elaborofirmas1" localSheetId="0">INDEX(#REF!,MATCH(#REF!,#REF!,0))</definedName>
    <definedName name="elaborofirmas1">INDEX([9]firmas!$C$2:$C$24,MATCH('[12]3. Reg fotografico'!#REF!,[9]firmas!$A$2:$A$24,0))</definedName>
    <definedName name="elaborofirmas10">INDEX([13]firmas!$C$2:$C$26,MATCH('[13]CF - IF '!$G$43,[13]firmas!$A$2:$A$26,0))</definedName>
    <definedName name="elaborofirmas11">INDEX([13]firmas!$C$2:$C$26,MATCH([13]ANGULARIDAD!$L$29,[13]firmas!$A$2:$A$26,0))</definedName>
    <definedName name="elaborofirmas12">INDEX([13]firmas!$C$2:$C$26,MATCH([13]PROCTOR!$C$42,[13]firmas!$A$2:$A$26,0))</definedName>
    <definedName name="elaborofirmas13" localSheetId="0">INDEX(#REF!,MATCH(' CBR INALTERADO (2)'!#REF!,#REF!,0))</definedName>
    <definedName name="elaborofirmas13">INDEX([13]firmas!$C$2:$C$26,MATCH('[13] CBR 1'!$AL$55:$AM$55,[13]firmas!$A$2:$A$26,0))</definedName>
    <definedName name="elaborofirmas14">INDEX([13]firmas!$C$2:$C$26,MATCH('[13] CBR (2)'!$C$55,[13]firmas!$A$2:$A$26,0))</definedName>
    <definedName name="elaborofirmas2">INDEX([9]firmas!$C$2:$C$24,MATCH('[10]CONO DINAMICO'!$F$57:$F$57,[9]firmas!$A$2:$A$24,0))</definedName>
    <definedName name="elaborofirmas3" localSheetId="0">INDEX([9]firmas!$C$2:$C$24,MATCH(#REF!,[9]firmas!$A$2:$A$24,0))</definedName>
    <definedName name="elaborofirmas3">INDEX([9]firmas!$C$2:$C$24,MATCH(#REF!,[9]firmas!$A$2:$A$24,0))</definedName>
    <definedName name="elaborofirmas4" localSheetId="0">INDEX([9]firmas!$C$2:$C$24,MATCH(#REF!,[9]firmas!$A$2:$A$24,0))</definedName>
    <definedName name="elaborofirmas4">INDEX([9]firmas!$C$2:$C$24,MATCH(#REF!,[9]firmas!$A$2:$A$24,0))</definedName>
    <definedName name="elaborofirmas5">INDEX([9]firmas!$C$2:$C$24,MATCH('[9]M.O.  M1'!$C$29:$E$29,[9]firmas!$A$2:$A$24,0))</definedName>
    <definedName name="elaborofirmas6" localSheetId="0">INDEX([9]firmas!$C$2:$C$24,MATCH(#REF!,[9]firmas!$A$2:$A$24,0))</definedName>
    <definedName name="elaborofirmas6">INDEX([9]firmas!$C$2:$C$24,MATCH(#REF!,[9]firmas!$A$2:$A$24,0))</definedName>
    <definedName name="elaborofirmas7" localSheetId="0">INDEX([9]firmas!$C$2:$C$24,MATCH(#REF!,[9]firmas!$A$2:$A$24,0))</definedName>
    <definedName name="elaborofirmas7">INDEX([9]firmas!$C$2:$C$24,MATCH(#REF!,[9]firmas!$A$2:$A$24,0))</definedName>
    <definedName name="elaborofirmas8" localSheetId="0">INDEX([9]firmas!$C$2:$C$24,MATCH(#REF!,[9]firmas!$A$2:$A$24,0))</definedName>
    <definedName name="elaborofirmas8">INDEX([9]firmas!$C$2:$C$24,MATCH(#REF!,[9]firmas!$A$2:$A$24,0))</definedName>
    <definedName name="elaborofirmas9" localSheetId="0">INDEX([9]firmas!$C$2:$C$24,MATCH(#REF!,[9]firmas!$A$2:$A$24,0))</definedName>
    <definedName name="elaborofirmas9">INDEX([9]firmas!$C$2:$C$24,MATCH(#REF!,[9]firmas!$A$2:$A$24,0))</definedName>
    <definedName name="elaborofirmasD">INDEX([14]firmas!$C$2:$C$26,MATCH('[14]Desgaste '!$F$36:$L$36,[14]firmas!$A$2:$A$26,0))</definedName>
    <definedName name="elaborofirmasMO">INDEX([15]firmas!$C$2:$C$26,MATCH([15]COLORIMETRIA!$D$31,[15]firmas!$A$2:$A$26,0))</definedName>
    <definedName name="ElaboroMO_M2">INDEX([9]firmas!$C$2:$C$24,MATCH('[9]M.O.  M2'!$C$29:$E$29,[9]firmas!$A$2:$A$24,0))</definedName>
    <definedName name="ElaboroMO_M3">INDEX([9]firmas!$C$2:$C$24,MATCH('[9]M.O.  M3'!$C$29:$E$29,[9]firmas!$A$2:$A$24,0))</definedName>
    <definedName name="elaboronombres" localSheetId="0">#REF!</definedName>
    <definedName name="Elaboronombres">[9]firmas!$A$2:$A$24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KK" localSheetId="0" hidden="1">[2]OCTUBRE!#REF!</definedName>
    <definedName name="KK" hidden="1">[17]OCTUBRE!#REF!</definedName>
    <definedName name="Ojo" localSheetId="0" hidden="1">#REF!</definedName>
    <definedName name="Ojo" hidden="1">#REF!</definedName>
    <definedName name="pendiente" localSheetId="0" hidden="1">#REF!</definedName>
    <definedName name="pendiente" hidden="1">#REF!</definedName>
    <definedName name="realizocargo">[9]firmas!$B$26:$B$28</definedName>
    <definedName name="REVISO_A">INDEX([6]firmas!$C$28:$C$31,MATCH([6]ANGULARIDAD!$W$29:$X$43,[6]firmas!$A$28:$A$31,0))</definedName>
    <definedName name="revisocargo" localSheetId="0">#REF!</definedName>
    <definedName name="revisocargo">[18]firmas!$B$28:$B$30</definedName>
    <definedName name="revisoea">INDEX([10]firmas!$C$26:$C$29,MATCH([10]firmas!$A$26:$A$29,0))</definedName>
    <definedName name="revisofirmas1" localSheetId="0">INDEX(#REF!,MATCH(#REF!,#REF!,0))</definedName>
    <definedName name="revisofirmas1">INDEX([10]firmas!$C$26:$C$29,MATCH('[12]3. Reg fotografico'!#REF!,[10]firmas!$A$26:$A$29,0))</definedName>
    <definedName name="revisofirmas10">INDEX([13]firmas!$C$28:$C$31,MATCH('[13]CF - IF '!$M$43:$X$43,[13]firmas!$A$28:$A$31,0))</definedName>
    <definedName name="revisofirmas11">INDEX([13]firmas!$C$28:$C$31,MATCH([13]ANGULARIDAD!$W$29:$X$43,[13]firmas!$A$28:$A$31,0))</definedName>
    <definedName name="revisofirmas12">INDEX([13]firmas!$C$28:$C$31,MATCH([13]PROCTOR!$F$42,[13]firmas!$A$28:$A$31,0))</definedName>
    <definedName name="revisofirmas13" localSheetId="0">INDEX(#REF!,MATCH(' CBR INALTERADO (2)'!#REF!,#REF!,0))</definedName>
    <definedName name="revisofirmas13">INDEX([13]firmas!$C$28:$C$31,MATCH('[13] CBR 1'!$AN$55:$AO$55,[13]firmas!$A$28:$A$31,0))</definedName>
    <definedName name="revisofirmas14">INDEX([13]firmas!$C$28:$C$31,MATCH('[13] CBR (2)'!$E$55:$F$55,[13]firmas!$A$28:$A$31,0))</definedName>
    <definedName name="revisofirmas2">INDEX([10]firmas!$C$26:$C$31,MATCH('[10]CONO DINAMICO'!$A$57:$E$57,[10]firmas!$A$26:$A$31,0))</definedName>
    <definedName name="revisofirmas3" localSheetId="0">INDEX([9]firmas!$C$26:$C$29,MATCH(#REF!,[9]firmas!$A$26:$A$29,0))</definedName>
    <definedName name="revisofirmas3">INDEX([9]firmas!$C$26:$C$29,MATCH(#REF!,[9]firmas!$A$26:$A$29,0))</definedName>
    <definedName name="revisofirmas4" localSheetId="0">INDEX([9]firmas!$C$26:$C$29,MATCH(#REF!,[9]firmas!$A$26:$A$29,0))</definedName>
    <definedName name="revisofirmas4">INDEX([9]firmas!$C$26:$C$29,MATCH(#REF!,[9]firmas!$A$26:$A$29,0))</definedName>
    <definedName name="revisofirmas5">INDEX([9]firmas!$C$26:$C$29,MATCH('[9]M.O.  M1'!$F$29:$H$29,[9]firmas!$A$26:$A$29,0))</definedName>
    <definedName name="revisofirmas6" localSheetId="0">INDEX([9]firmas!$C$26:$C$29,MATCH(#REF!,[9]firmas!$A$26:$A$29,0))</definedName>
    <definedName name="revisofirmas6">INDEX([9]firmas!$C$26:$C$29,MATCH(#REF!,[9]firmas!$A$26:$A$29,0))</definedName>
    <definedName name="revisofirmas7" localSheetId="0">INDEX([9]firmas!$C$26:$C$29,MATCH(#REF!,[9]firmas!$A$26:$A$29,0))</definedName>
    <definedName name="revisofirmas7">INDEX([9]firmas!$C$26:$C$29,MATCH(#REF!,[9]firmas!$A$26:$A$29,0))</definedName>
    <definedName name="revisofirmas8" localSheetId="0">INDEX([9]firmas!$C$26:$C$29,MATCH(#REF!,[9]firmas!$A$26:$A$29,0))</definedName>
    <definedName name="revisofirmas8">INDEX([9]firmas!$C$26:$C$29,MATCH(#REF!,[9]firmas!$A$26:$A$29,0))</definedName>
    <definedName name="revisofirmas9" localSheetId="0">INDEX([9]firmas!$C$26:$C$29,MATCH(#REF!,[9]firmas!$A$26:$A$29,0))</definedName>
    <definedName name="revisofirmas9">INDEX([9]firmas!$C$26:$C$29,MATCH(#REF!,[9]firmas!$A$26:$A$29,0))</definedName>
    <definedName name="revisofirmasD">INDEX([14]firmas!$C$28:$C$31,MATCH('[14]Desgaste '!$M$36:$S$36,[14]firmas!$A$28:$A$31,0))</definedName>
    <definedName name="revisofirmasH" localSheetId="0">INDEX([19]firmas!$C$28:$C$31,MATCH(#REF!,[19]firmas!$A$28:$A$31,0))</definedName>
    <definedName name="revisofirmasH">INDEX([19]firmas!$C$28:$C$31,MATCH(#REF!,[19]firmas!$A$28:$A$31,0))</definedName>
    <definedName name="revisofirmasMO">INDEX([15]firmas!$C$28:$C$31,MATCH([15]COLORIMETRIA!$G$31,[15]firmas!$A$28:$A$31,0))</definedName>
    <definedName name="RevisoMO_M2">INDEX([9]firmas!$C$26:$C$29,MATCH('[9]M.O.  M2'!$F$29:$H$29,[9]firmas!$A$26:$A$29,0))</definedName>
    <definedName name="RevisoMO_M3">INDEX([9]firmas!$C$26:$C$29,MATCH('[9]M.O.  M3'!$F$29:$H$29,[9]firmas!$A$26:$A$29,0))</definedName>
    <definedName name="Revisonombres" localSheetId="0">#REF!</definedName>
    <definedName name="revisonombres">[9]firmas!$A$26:$A$29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/>
  <c r="I17" i="1"/>
  <c r="I20" i="1" s="1"/>
  <c r="D42" i="1"/>
  <c r="O32" i="1"/>
  <c r="O31" i="1"/>
  <c r="O30" i="1"/>
  <c r="O29" i="1"/>
  <c r="O28" i="1"/>
  <c r="O27" i="1"/>
  <c r="O26" i="1"/>
  <c r="O25" i="1"/>
  <c r="D25" i="1"/>
  <c r="E25" i="1" s="1"/>
  <c r="B25" i="1"/>
  <c r="C25" i="1" s="1"/>
  <c r="A25" i="1"/>
  <c r="O24" i="1"/>
  <c r="D24" i="1"/>
  <c r="E24" i="1" s="1"/>
  <c r="B24" i="1"/>
  <c r="C24" i="1" s="1"/>
  <c r="A24" i="1"/>
  <c r="O23" i="1"/>
  <c r="I23" i="1"/>
  <c r="D23" i="1"/>
  <c r="E23" i="1" s="1"/>
  <c r="B23" i="1"/>
  <c r="C23" i="1" s="1"/>
  <c r="A23" i="1"/>
  <c r="O22" i="1"/>
  <c r="I22" i="1"/>
  <c r="D22" i="1"/>
  <c r="E22" i="1" s="1"/>
  <c r="D27" i="1" s="1"/>
  <c r="C22" i="1"/>
  <c r="C27" i="1" s="1"/>
  <c r="B22" i="1"/>
  <c r="A22" i="1"/>
  <c r="O21" i="1"/>
  <c r="E21" i="1"/>
  <c r="D21" i="1"/>
  <c r="B21" i="1"/>
  <c r="C21" i="1" s="1"/>
  <c r="A21" i="1"/>
  <c r="D20" i="1"/>
  <c r="E20" i="1" s="1"/>
  <c r="B20" i="1"/>
  <c r="C20" i="1" s="1"/>
  <c r="A20" i="1"/>
  <c r="D19" i="1"/>
  <c r="E19" i="1" s="1"/>
  <c r="B19" i="1"/>
  <c r="C19" i="1" s="1"/>
  <c r="A19" i="1"/>
  <c r="D18" i="1"/>
  <c r="E18" i="1" s="1"/>
  <c r="D26" i="1" s="1"/>
  <c r="B18" i="1"/>
  <c r="C18" i="1" s="1"/>
  <c r="C26" i="1" s="1"/>
  <c r="A18" i="1"/>
  <c r="D17" i="1"/>
  <c r="E17" i="1" s="1"/>
  <c r="B17" i="1"/>
  <c r="C17" i="1" s="1"/>
  <c r="A17" i="1"/>
  <c r="D16" i="1"/>
  <c r="E16" i="1" s="1"/>
  <c r="B16" i="1"/>
  <c r="C16" i="1" s="1"/>
  <c r="A16" i="1"/>
  <c r="D15" i="1"/>
  <c r="E15" i="1" s="1"/>
  <c r="C15" i="1"/>
  <c r="B15" i="1"/>
  <c r="A15" i="1"/>
  <c r="I14" i="1"/>
  <c r="D14" i="1"/>
  <c r="B14" i="1"/>
  <c r="C14" i="1" s="1"/>
  <c r="A14" i="1"/>
  <c r="I13" i="1"/>
  <c r="I12" i="1"/>
  <c r="I15" i="1" s="1"/>
  <c r="J10" i="1"/>
  <c r="H10" i="1"/>
  <c r="D10" i="1"/>
  <c r="B10" i="1"/>
  <c r="F8" i="1"/>
  <c r="I24" i="1"/>
  <c r="I25" i="1" l="1"/>
  <c r="I26" i="1" s="1"/>
  <c r="I27" i="1" s="1"/>
</calcChain>
</file>

<file path=xl/sharedStrings.xml><?xml version="1.0" encoding="utf-8"?>
<sst xmlns="http://schemas.openxmlformats.org/spreadsheetml/2006/main" count="101" uniqueCount="64">
  <si>
    <t>INFORME DE ENSAYO
CBR DE SUELOS COMPACTADOS EN EL LABORATORIO Y SOBRE MUESTRAS INALTERADAS INV E-148-13 ANEXO A</t>
  </si>
  <si>
    <t>Determinación de la Masa Unitaria</t>
  </si>
  <si>
    <t>MOLDE</t>
  </si>
  <si>
    <t>CÓDIGO: GLAB-FM-035</t>
  </si>
  <si>
    <t>VERSIÓN: 7</t>
  </si>
  <si>
    <t>Masa</t>
  </si>
  <si>
    <t>g</t>
  </si>
  <si>
    <t>FECHA DE APLICACIÓN: FEBRERO 2023</t>
  </si>
  <si>
    <t>Altura</t>
  </si>
  <si>
    <t>cm</t>
  </si>
  <si>
    <t>Paginas</t>
  </si>
  <si>
    <t>Volumen</t>
  </si>
  <si>
    <r>
      <t>cm</t>
    </r>
    <r>
      <rPr>
        <sz val="9"/>
        <rFont val="Calibri"/>
        <family val="2"/>
      </rPr>
      <t>³</t>
    </r>
  </si>
  <si>
    <t>Código:</t>
  </si>
  <si>
    <t>Pagina</t>
  </si>
  <si>
    <t>FALSO FONDO</t>
  </si>
  <si>
    <t>de</t>
  </si>
  <si>
    <t>Días de curado</t>
  </si>
  <si>
    <t>Expansión %</t>
  </si>
  <si>
    <t>Sobrecarga de saturación y penetración (g)</t>
  </si>
  <si>
    <t>Masa suelo húmedo compacto + molde</t>
  </si>
  <si>
    <t>Penetración</t>
  </si>
  <si>
    <t>Con humedad natural</t>
  </si>
  <si>
    <t>Después de imersión</t>
  </si>
  <si>
    <t>Húmedad de compactación</t>
  </si>
  <si>
    <t>Pagina xx de xx</t>
  </si>
  <si>
    <t>Humedad d compactación y /o natural</t>
  </si>
  <si>
    <t xml:space="preserve">Carga </t>
  </si>
  <si>
    <t xml:space="preserve">Esfuerzo </t>
  </si>
  <si>
    <t>Cápsula + material húmedo</t>
  </si>
  <si>
    <r>
      <t>Masa recipiente + suelo húmedo (P</t>
    </r>
    <r>
      <rPr>
        <vertAlign val="subscript"/>
        <sz val="9"/>
        <rFont val="Arial"/>
        <family val="2"/>
      </rPr>
      <t>1</t>
    </r>
    <r>
      <rPr>
        <sz val="9"/>
        <rFont val="Arial"/>
        <family val="2"/>
      </rPr>
      <t>)</t>
    </r>
  </si>
  <si>
    <t>in</t>
  </si>
  <si>
    <t>Lbf</t>
  </si>
  <si>
    <t>Lb/in²</t>
  </si>
  <si>
    <t>Cápsula + material seco</t>
  </si>
  <si>
    <r>
      <t>Masa recipiente + suelo seco (P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)</t>
    </r>
  </si>
  <si>
    <t>Peso de la cápsula</t>
  </si>
  <si>
    <r>
      <t>Masa recipiente (P</t>
    </r>
    <r>
      <rPr>
        <vertAlign val="subscript"/>
        <sz val="9"/>
        <rFont val="Arial"/>
        <family val="2"/>
      </rPr>
      <t>3</t>
    </r>
    <r>
      <rPr>
        <sz val="9"/>
        <rFont val="Arial"/>
        <family val="2"/>
      </rPr>
      <t>)</t>
    </r>
  </si>
  <si>
    <t>Contenido de agua</t>
  </si>
  <si>
    <t>%</t>
  </si>
  <si>
    <t>Inmersión en agua</t>
  </si>
  <si>
    <t>Húmedad de penetración</t>
  </si>
  <si>
    <t>Lectura inicial</t>
  </si>
  <si>
    <t>mm</t>
  </si>
  <si>
    <t>Lectura final</t>
  </si>
  <si>
    <t>milímetros</t>
  </si>
  <si>
    <t>Pulgadas</t>
  </si>
  <si>
    <t>(kN)</t>
  </si>
  <si>
    <t>Densidad</t>
  </si>
  <si>
    <t>Molde + material húmedo</t>
  </si>
  <si>
    <t>Peso del molde</t>
  </si>
  <si>
    <t>Volumen del molde</t>
  </si>
  <si>
    <t>cm³</t>
  </si>
  <si>
    <t>Densidad Húmeda</t>
  </si>
  <si>
    <t>kg/m³</t>
  </si>
  <si>
    <t>CBR corregido a 0,1in (%)</t>
  </si>
  <si>
    <t>Densidad seca</t>
  </si>
  <si>
    <t>CBR corregido a 0,2in (%)</t>
  </si>
  <si>
    <t>lb/pie³</t>
  </si>
  <si>
    <t>Humedad de penetración</t>
  </si>
  <si>
    <t xml:space="preserve">Fecha de ejecución: </t>
  </si>
  <si>
    <t xml:space="preserve">Observaciones: </t>
  </si>
  <si>
    <t>FIN DEL INFORME DE  ENSAYO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</si>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</sst>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\ &quot;de&quot;\ mmmm\ &quot;de&quot;\ yyyy"/>
    <numFmt numFmtId="165" formatCode="yyyy\-mm\-dd;@"/>
    <numFmt numFmtId="166" formatCode="0.0"/>
    <numFmt numFmtId="167" formatCode="0.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 tint="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Calibri"/>
      <family val="2"/>
    </font>
    <font>
      <b/>
      <sz val="12"/>
      <name val="Arial"/>
      <family val="2"/>
    </font>
    <font>
      <b/>
      <sz val="7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i/>
      <sz val="10"/>
      <color indexed="13"/>
      <name val="Arial"/>
      <family val="2"/>
    </font>
    <font>
      <vertAlign val="subscript"/>
      <sz val="9"/>
      <name val="Arial"/>
      <family val="2"/>
    </font>
    <font>
      <b/>
      <sz val="8"/>
      <color indexed="8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sz val="7"/>
      <color theme="0" tint="-0.499984740745262"/>
      <name val="Arial"/>
      <family val="2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</cellStyleXfs>
  <cellXfs count="282">
    <xf numFmtId="0" fontId="0" fillId="0" borderId="0" xfId="0"/>
    <xf numFmtId="0" fontId="1" fillId="0" borderId="0" xfId="1" applyBorder="1" applyAlignment="1" applyProtection="1">
      <alignment horizontal="center"/>
    </xf>
    <xf numFmtId="0" fontId="1" fillId="0" borderId="0" xfId="1" applyProtection="1"/>
    <xf numFmtId="0" fontId="1" fillId="0" borderId="0" xfId="1" applyFill="1" applyProtection="1"/>
    <xf numFmtId="0" fontId="1" fillId="0" borderId="0" xfId="1" applyBorder="1" applyProtection="1"/>
    <xf numFmtId="0" fontId="3" fillId="2" borderId="0" xfId="1" applyFont="1" applyFill="1" applyBorder="1" applyAlignment="1" applyProtection="1">
      <alignment vertical="center"/>
    </xf>
    <xf numFmtId="0" fontId="2" fillId="0" borderId="0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left" vertical="center"/>
    </xf>
    <xf numFmtId="0" fontId="5" fillId="0" borderId="16" xfId="1" applyFont="1" applyBorder="1" applyAlignment="1" applyProtection="1">
      <alignment horizontal="left" vertical="center"/>
    </xf>
    <xf numFmtId="0" fontId="5" fillId="0" borderId="16" xfId="1" applyFont="1" applyBorder="1" applyAlignment="1" applyProtection="1">
      <alignment horizontal="center" vertical="center" wrapText="1"/>
    </xf>
    <xf numFmtId="0" fontId="4" fillId="4" borderId="1" xfId="2" applyFont="1" applyFill="1" applyBorder="1" applyAlignment="1" applyProtection="1">
      <alignment horizontal="left" vertical="center"/>
    </xf>
    <xf numFmtId="164" fontId="7" fillId="0" borderId="3" xfId="2" applyNumberFormat="1" applyFont="1" applyBorder="1" applyAlignment="1" applyProtection="1">
      <alignment vertical="center"/>
      <protection locked="0"/>
    </xf>
    <xf numFmtId="0" fontId="8" fillId="4" borderId="3" xfId="1" applyFont="1" applyFill="1" applyBorder="1" applyAlignment="1" applyProtection="1">
      <alignment vertical="center"/>
    </xf>
    <xf numFmtId="0" fontId="1" fillId="0" borderId="3" xfId="1" applyBorder="1" applyAlignment="1" applyProtection="1">
      <alignment vertical="center"/>
    </xf>
    <xf numFmtId="0" fontId="1" fillId="0" borderId="2" xfId="1" applyBorder="1" applyAlignment="1" applyProtection="1">
      <alignment vertical="center"/>
      <protection locked="0"/>
    </xf>
    <xf numFmtId="0" fontId="4" fillId="0" borderId="2" xfId="3" applyFont="1" applyFill="1" applyBorder="1" applyAlignment="1" applyProtection="1">
      <protection locked="0"/>
    </xf>
    <xf numFmtId="0" fontId="4" fillId="4" borderId="4" xfId="2" applyFont="1" applyFill="1" applyBorder="1" applyAlignment="1" applyProtection="1">
      <alignment horizontal="left" vertical="center"/>
    </xf>
    <xf numFmtId="164" fontId="7" fillId="0" borderId="0" xfId="2" applyNumberFormat="1" applyFont="1" applyBorder="1" applyAlignment="1" applyProtection="1">
      <alignment vertical="center"/>
      <protection locked="0"/>
    </xf>
    <xf numFmtId="0" fontId="1" fillId="0" borderId="0" xfId="3" applyFont="1" applyFill="1" applyBorder="1" applyAlignment="1" applyProtection="1">
      <alignment vertical="center"/>
      <protection locked="0"/>
    </xf>
    <xf numFmtId="0" fontId="4" fillId="5" borderId="5" xfId="1" applyFont="1" applyFill="1" applyBorder="1" applyAlignment="1" applyProtection="1">
      <alignment horizontal="center" vertical="top"/>
      <protection locked="0"/>
    </xf>
    <xf numFmtId="0" fontId="5" fillId="0" borderId="5" xfId="3" applyFont="1" applyFill="1" applyBorder="1" applyAlignment="1" applyProtection="1">
      <protection locked="0"/>
    </xf>
    <xf numFmtId="0" fontId="11" fillId="0" borderId="0" xfId="1" applyFont="1" applyFill="1" applyBorder="1" applyAlignment="1" applyProtection="1">
      <alignment horizontal="center"/>
    </xf>
    <xf numFmtId="49" fontId="7" fillId="0" borderId="0" xfId="2" applyNumberFormat="1" applyFont="1" applyBorder="1" applyAlignment="1" applyProtection="1">
      <alignment vertical="center"/>
      <protection locked="0"/>
    </xf>
    <xf numFmtId="0" fontId="7" fillId="4" borderId="0" xfId="2" applyFont="1" applyFill="1" applyBorder="1" applyAlignment="1" applyProtection="1">
      <protection locked="0"/>
    </xf>
    <xf numFmtId="165" fontId="5" fillId="5" borderId="5" xfId="1" applyNumberFormat="1" applyFont="1" applyFill="1" applyBorder="1" applyAlignment="1" applyProtection="1">
      <alignment horizontal="center" vertical="top"/>
      <protection locked="0"/>
    </xf>
    <xf numFmtId="0" fontId="1" fillId="4" borderId="5" xfId="3" applyFont="1" applyFill="1" applyBorder="1" applyAlignment="1" applyProtection="1">
      <protection locked="0"/>
    </xf>
    <xf numFmtId="0" fontId="8" fillId="4" borderId="0" xfId="2" applyFont="1" applyFill="1" applyBorder="1" applyAlignment="1" applyProtection="1">
      <alignment horizontal="left" vertical="center"/>
    </xf>
    <xf numFmtId="0" fontId="1" fillId="0" borderId="0" xfId="1" applyBorder="1" applyProtection="1">
      <protection locked="0"/>
    </xf>
    <xf numFmtId="0" fontId="8" fillId="4" borderId="0" xfId="2" applyFont="1" applyFill="1" applyBorder="1" applyAlignment="1" applyProtection="1">
      <alignment vertical="center"/>
    </xf>
    <xf numFmtId="0" fontId="4" fillId="5" borderId="0" xfId="1" applyFont="1" applyFill="1" applyBorder="1" applyAlignment="1" applyProtection="1">
      <alignment vertical="top"/>
    </xf>
    <xf numFmtId="0" fontId="1" fillId="0" borderId="5" xfId="3" applyFont="1" applyFill="1" applyBorder="1" applyAlignment="1" applyProtection="1">
      <protection locked="0"/>
    </xf>
    <xf numFmtId="0" fontId="5" fillId="0" borderId="18" xfId="1" applyFont="1" applyBorder="1" applyAlignment="1" applyProtection="1">
      <alignment horizontal="left" vertical="center"/>
    </xf>
    <xf numFmtId="0" fontId="5" fillId="0" borderId="19" xfId="1" applyFont="1" applyBorder="1" applyAlignment="1" applyProtection="1">
      <alignment horizontal="left" vertical="center"/>
    </xf>
    <xf numFmtId="0" fontId="5" fillId="0" borderId="19" xfId="1" applyFont="1" applyBorder="1" applyAlignment="1" applyProtection="1">
      <alignment horizontal="center" vertical="center" wrapText="1"/>
    </xf>
    <xf numFmtId="0" fontId="7" fillId="0" borderId="6" xfId="4" applyFont="1" applyBorder="1" applyAlignment="1" applyProtection="1">
      <alignment vertical="center"/>
    </xf>
    <xf numFmtId="0" fontId="7" fillId="0" borderId="7" xfId="4" applyFont="1" applyBorder="1" applyAlignment="1" applyProtection="1">
      <alignment horizontal="center" vertical="center"/>
    </xf>
    <xf numFmtId="0" fontId="7" fillId="0" borderId="6" xfId="1" applyFont="1" applyFill="1" applyBorder="1" applyAlignment="1" applyProtection="1">
      <alignment vertical="center"/>
    </xf>
    <xf numFmtId="2" fontId="13" fillId="0" borderId="8" xfId="1" applyNumberFormat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left" vertical="center"/>
    </xf>
    <xf numFmtId="0" fontId="5" fillId="0" borderId="6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5" fillId="0" borderId="7" xfId="1" applyFont="1" applyFill="1" applyBorder="1" applyProtection="1"/>
    <xf numFmtId="0" fontId="5" fillId="0" borderId="8" xfId="1" applyFont="1" applyFill="1" applyBorder="1" applyAlignment="1" applyProtection="1">
      <alignment horizontal="right"/>
    </xf>
    <xf numFmtId="0" fontId="12" fillId="0" borderId="11" xfId="3" applyFont="1" applyFill="1" applyBorder="1" applyAlignment="1" applyProtection="1">
      <protection locked="0"/>
    </xf>
    <xf numFmtId="0" fontId="14" fillId="2" borderId="0" xfId="1" applyFont="1" applyFill="1" applyBorder="1" applyAlignment="1" applyProtection="1">
      <alignment vertical="center" wrapText="1"/>
    </xf>
    <xf numFmtId="0" fontId="8" fillId="0" borderId="21" xfId="1" applyFont="1" applyFill="1" applyBorder="1" applyAlignment="1" applyProtection="1">
      <alignment horizontal="center" wrapText="1"/>
    </xf>
    <xf numFmtId="0" fontId="7" fillId="0" borderId="1" xfId="1" applyFont="1" applyFill="1" applyBorder="1" applyAlignment="1" applyProtection="1">
      <alignment vertical="center"/>
    </xf>
    <xf numFmtId="0" fontId="7" fillId="0" borderId="3" xfId="1" applyFont="1" applyFill="1" applyBorder="1" applyAlignment="1" applyProtection="1">
      <alignment vertical="center"/>
    </xf>
    <xf numFmtId="0" fontId="7" fillId="0" borderId="2" xfId="1" applyFont="1" applyFill="1" applyBorder="1" applyAlignment="1" applyProtection="1">
      <alignment horizontal="center" vertical="center"/>
    </xf>
    <xf numFmtId="0" fontId="13" fillId="0" borderId="21" xfId="1" applyFont="1" applyFill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center"/>
    </xf>
    <xf numFmtId="0" fontId="5" fillId="0" borderId="16" xfId="1" applyFont="1" applyFill="1" applyBorder="1" applyProtection="1"/>
    <xf numFmtId="0" fontId="5" fillId="0" borderId="16" xfId="1" applyFont="1" applyFill="1" applyBorder="1" applyAlignment="1" applyProtection="1">
      <alignment horizontal="right"/>
    </xf>
    <xf numFmtId="0" fontId="8" fillId="0" borderId="22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center" vertical="center"/>
    </xf>
    <xf numFmtId="0" fontId="13" fillId="0" borderId="23" xfId="1" applyFont="1" applyFill="1" applyBorder="1" applyAlignment="1" applyProtection="1">
      <alignment horizontal="center" vertical="center"/>
    </xf>
    <xf numFmtId="167" fontId="7" fillId="0" borderId="21" xfId="1" applyNumberFormat="1" applyFont="1" applyFill="1" applyBorder="1" applyAlignment="1" applyProtection="1">
      <alignment horizontal="center" vertical="center"/>
    </xf>
    <xf numFmtId="1" fontId="7" fillId="0" borderId="21" xfId="1" applyNumberFormat="1" applyFont="1" applyFill="1" applyBorder="1" applyAlignment="1" applyProtection="1">
      <alignment horizontal="center" vertical="center"/>
    </xf>
    <xf numFmtId="0" fontId="7" fillId="0" borderId="21" xfId="1" applyFont="1" applyFill="1" applyBorder="1" applyAlignment="1" applyProtection="1">
      <alignment horizontal="center" vertical="center"/>
    </xf>
    <xf numFmtId="1" fontId="13" fillId="0" borderId="21" xfId="1" applyNumberFormat="1" applyFont="1" applyFill="1" applyBorder="1" applyAlignment="1" applyProtection="1">
      <alignment horizontal="center" vertical="center"/>
    </xf>
    <xf numFmtId="166" fontId="13" fillId="0" borderId="23" xfId="1" applyNumberFormat="1" applyFont="1" applyFill="1" applyBorder="1" applyAlignment="1" applyProtection="1">
      <alignment horizontal="center" vertical="center"/>
    </xf>
    <xf numFmtId="0" fontId="5" fillId="0" borderId="24" xfId="1" applyFont="1" applyBorder="1" applyAlignment="1" applyProtection="1">
      <alignment horizontal="left" vertical="center"/>
    </xf>
    <xf numFmtId="0" fontId="5" fillId="0" borderId="25" xfId="1" applyFont="1" applyBorder="1" applyAlignment="1" applyProtection="1">
      <alignment horizontal="center"/>
    </xf>
    <xf numFmtId="0" fontId="5" fillId="0" borderId="25" xfId="1" applyFont="1" applyFill="1" applyBorder="1" applyProtection="1"/>
    <xf numFmtId="0" fontId="5" fillId="0" borderId="25" xfId="1" applyFont="1" applyFill="1" applyBorder="1" applyAlignment="1" applyProtection="1">
      <alignment horizontal="right"/>
    </xf>
    <xf numFmtId="0" fontId="1" fillId="0" borderId="0" xfId="1" applyFill="1" applyBorder="1" applyAlignment="1" applyProtection="1"/>
    <xf numFmtId="167" fontId="7" fillId="0" borderId="23" xfId="1" applyNumberFormat="1" applyFont="1" applyFill="1" applyBorder="1" applyAlignment="1" applyProtection="1">
      <alignment horizontal="center" vertical="center"/>
    </xf>
    <xf numFmtId="1" fontId="7" fillId="0" borderId="23" xfId="1" applyNumberFormat="1" applyFont="1" applyFill="1" applyBorder="1" applyAlignment="1" applyProtection="1">
      <alignment horizontal="center" vertical="center"/>
    </xf>
    <xf numFmtId="166" fontId="7" fillId="0" borderId="23" xfId="1" applyNumberFormat="1" applyFont="1" applyFill="1" applyBorder="1" applyAlignment="1" applyProtection="1">
      <alignment horizontal="center" vertical="center"/>
    </xf>
    <xf numFmtId="1" fontId="13" fillId="0" borderId="23" xfId="1" applyNumberFormat="1" applyFont="1" applyFill="1" applyBorder="1" applyAlignment="1" applyProtection="1">
      <alignment horizontal="center" vertical="center"/>
    </xf>
    <xf numFmtId="0" fontId="8" fillId="0" borderId="9" xfId="1" applyFont="1" applyFill="1" applyBorder="1" applyAlignment="1" applyProtection="1">
      <alignment vertical="center"/>
    </xf>
    <xf numFmtId="0" fontId="8" fillId="0" borderId="10" xfId="1" applyFont="1" applyFill="1" applyBorder="1" applyAlignment="1" applyProtection="1">
      <alignment vertical="center"/>
    </xf>
    <xf numFmtId="0" fontId="8" fillId="0" borderId="11" xfId="1" applyFont="1" applyFill="1" applyBorder="1" applyAlignment="1" applyProtection="1">
      <alignment horizontal="center" vertical="center"/>
    </xf>
    <xf numFmtId="166" fontId="16" fillId="0" borderId="22" xfId="1" applyNumberFormat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vertical="center" wrapText="1"/>
    </xf>
    <xf numFmtId="0" fontId="5" fillId="0" borderId="13" xfId="1" applyFont="1" applyFill="1" applyBorder="1" applyAlignment="1" applyProtection="1">
      <alignment horizontal="left" vertical="center"/>
    </xf>
    <xf numFmtId="0" fontId="5" fillId="0" borderId="13" xfId="1" applyFont="1" applyFill="1" applyBorder="1" applyAlignment="1" applyProtection="1"/>
    <xf numFmtId="0" fontId="5" fillId="0" borderId="14" xfId="1" applyFont="1" applyFill="1" applyBorder="1" applyAlignment="1" applyProtection="1"/>
    <xf numFmtId="0" fontId="5" fillId="0" borderId="14" xfId="1" applyFont="1" applyBorder="1" applyAlignment="1" applyProtection="1">
      <alignment vertical="center" wrapText="1"/>
    </xf>
    <xf numFmtId="0" fontId="5" fillId="0" borderId="26" xfId="1" applyFont="1" applyFill="1" applyBorder="1" applyAlignment="1" applyProtection="1">
      <alignment horizontal="right"/>
    </xf>
    <xf numFmtId="0" fontId="1" fillId="0" borderId="0" xfId="1" applyFill="1" applyBorder="1" applyAlignment="1" applyProtection="1">
      <alignment horizontal="center" vertical="center" wrapText="1"/>
    </xf>
    <xf numFmtId="0" fontId="1" fillId="0" borderId="0" xfId="1" applyBorder="1" applyAlignment="1" applyProtection="1">
      <alignment vertical="center"/>
    </xf>
    <xf numFmtId="0" fontId="5" fillId="0" borderId="18" xfId="1" applyFont="1" applyFill="1" applyBorder="1" applyAlignment="1" applyProtection="1">
      <alignment horizontal="left" vertical="center"/>
    </xf>
    <xf numFmtId="0" fontId="5" fillId="0" borderId="9" xfId="1" applyFont="1" applyFill="1" applyBorder="1" applyAlignment="1" applyProtection="1"/>
    <xf numFmtId="0" fontId="5" fillId="0" borderId="10" xfId="1" applyFont="1" applyFill="1" applyBorder="1" applyAlignment="1" applyProtection="1"/>
    <xf numFmtId="0" fontId="5" fillId="0" borderId="10" xfId="1" applyFont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vertical="center"/>
    </xf>
    <xf numFmtId="0" fontId="5" fillId="0" borderId="12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0" fontId="7" fillId="3" borderId="0" xfId="1" applyFont="1" applyFill="1" applyBorder="1" applyAlignment="1" applyProtection="1">
      <alignment vertical="center" wrapText="1"/>
      <protection locked="0"/>
    </xf>
    <xf numFmtId="0" fontId="1" fillId="0" borderId="0" xfId="1" applyBorder="1" applyAlignment="1" applyProtection="1">
      <alignment vertical="center" wrapText="1"/>
    </xf>
    <xf numFmtId="0" fontId="1" fillId="0" borderId="0" xfId="1" applyFill="1" applyBorder="1" applyAlignment="1" applyProtection="1">
      <alignment vertical="center" wrapText="1"/>
    </xf>
    <xf numFmtId="0" fontId="1" fillId="0" borderId="0" xfId="1" applyFont="1" applyBorder="1" applyProtection="1"/>
    <xf numFmtId="167" fontId="7" fillId="0" borderId="31" xfId="1" applyNumberFormat="1" applyFont="1" applyFill="1" applyBorder="1" applyAlignment="1" applyProtection="1">
      <alignment horizontal="center" vertical="center"/>
    </xf>
    <xf numFmtId="167" fontId="8" fillId="0" borderId="31" xfId="1" applyNumberFormat="1" applyFont="1" applyFill="1" applyBorder="1" applyAlignment="1" applyProtection="1">
      <alignment horizontal="center" vertical="center"/>
    </xf>
    <xf numFmtId="0" fontId="8" fillId="0" borderId="11" xfId="1" applyFont="1" applyBorder="1" applyAlignment="1" applyProtection="1">
      <alignment horizontal="center" vertical="center"/>
    </xf>
    <xf numFmtId="167" fontId="8" fillId="0" borderId="32" xfId="1" applyNumberFormat="1" applyFont="1" applyFill="1" applyBorder="1" applyAlignment="1" applyProtection="1">
      <alignment horizontal="left" vertical="center"/>
    </xf>
    <xf numFmtId="2" fontId="8" fillId="0" borderId="31" xfId="1" applyNumberFormat="1" applyFont="1" applyFill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166" fontId="16" fillId="0" borderId="21" xfId="1" applyNumberFormat="1" applyFont="1" applyFill="1" applyBorder="1" applyAlignment="1" applyProtection="1">
      <alignment horizontal="center" vertical="center"/>
    </xf>
    <xf numFmtId="167" fontId="8" fillId="0" borderId="33" xfId="1" applyNumberFormat="1" applyFont="1" applyFill="1" applyBorder="1" applyAlignment="1" applyProtection="1">
      <alignment horizontal="left" vertical="center"/>
    </xf>
    <xf numFmtId="167" fontId="8" fillId="0" borderId="33" xfId="1" applyNumberFormat="1" applyFont="1" applyFill="1" applyBorder="1" applyAlignment="1" applyProtection="1">
      <alignment horizontal="center" vertical="center"/>
    </xf>
    <xf numFmtId="2" fontId="8" fillId="0" borderId="33" xfId="1" applyNumberFormat="1" applyFont="1" applyFill="1" applyBorder="1" applyAlignment="1" applyProtection="1">
      <alignment horizontal="center" vertical="center"/>
    </xf>
    <xf numFmtId="0" fontId="7" fillId="0" borderId="11" xfId="1" applyFont="1" applyFill="1" applyBorder="1" applyAlignment="1" applyProtection="1">
      <alignment horizontal="center" vertical="center"/>
    </xf>
    <xf numFmtId="166" fontId="13" fillId="0" borderId="22" xfId="1" applyNumberFormat="1" applyFont="1" applyFill="1" applyBorder="1" applyAlignment="1" applyProtection="1">
      <alignment horizontal="center" vertical="center"/>
    </xf>
    <xf numFmtId="0" fontId="7" fillId="0" borderId="4" xfId="1" applyFont="1" applyFill="1" applyBorder="1" applyAlignment="1" applyProtection="1"/>
    <xf numFmtId="167" fontId="8" fillId="0" borderId="0" xfId="1" applyNumberFormat="1" applyFont="1" applyBorder="1" applyProtection="1"/>
    <xf numFmtId="0" fontId="7" fillId="0" borderId="0" xfId="1" applyFont="1" applyBorder="1" applyAlignment="1" applyProtection="1">
      <alignment horizontal="center"/>
    </xf>
    <xf numFmtId="1" fontId="7" fillId="0" borderId="0" xfId="1" applyNumberFormat="1" applyFont="1" applyFill="1" applyBorder="1" applyAlignment="1" applyProtection="1">
      <alignment horizontal="center"/>
    </xf>
    <xf numFmtId="0" fontId="7" fillId="0" borderId="4" xfId="1" applyFont="1" applyFill="1" applyBorder="1" applyAlignment="1" applyProtection="1">
      <alignment horizontal="left" vertical="center" wrapText="1"/>
    </xf>
    <xf numFmtId="0" fontId="7" fillId="0" borderId="0" xfId="1" applyFont="1" applyBorder="1" applyProtection="1"/>
    <xf numFmtId="0" fontId="7" fillId="0" borderId="5" xfId="1" applyFont="1" applyBorder="1" applyProtection="1"/>
    <xf numFmtId="0" fontId="7" fillId="0" borderId="4" xfId="1" applyFont="1" applyBorder="1" applyAlignment="1" applyProtection="1">
      <alignment horizontal="center" vertical="center" wrapText="1"/>
    </xf>
    <xf numFmtId="1" fontId="7" fillId="0" borderId="5" xfId="1" applyNumberFormat="1" applyFont="1" applyBorder="1" applyAlignment="1" applyProtection="1">
      <alignment horizontal="center"/>
    </xf>
    <xf numFmtId="0" fontId="7" fillId="0" borderId="5" xfId="1" applyFont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1" fillId="0" borderId="0" xfId="1" applyBorder="1" applyAlignment="1" applyProtection="1">
      <alignment horizontal="center" vertical="center" wrapText="1"/>
    </xf>
    <xf numFmtId="0" fontId="7" fillId="0" borderId="3" xfId="1" applyFont="1" applyBorder="1" applyProtection="1"/>
    <xf numFmtId="0" fontId="7" fillId="0" borderId="2" xfId="1" applyFont="1" applyBorder="1" applyProtection="1"/>
    <xf numFmtId="165" fontId="1" fillId="4" borderId="0" xfId="2" applyNumberFormat="1" applyFont="1" applyFill="1" applyBorder="1" applyAlignment="1" applyProtection="1">
      <alignment vertical="center" wrapText="1"/>
      <protection locked="0"/>
    </xf>
    <xf numFmtId="165" fontId="1" fillId="4" borderId="0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1" applyFont="1" applyBorder="1" applyAlignment="1" applyProtection="1">
      <alignment horizontal="center" vertical="center" wrapText="1"/>
    </xf>
    <xf numFmtId="0" fontId="1" fillId="0" borderId="10" xfId="1" applyFont="1" applyBorder="1" applyProtection="1"/>
    <xf numFmtId="0" fontId="7" fillId="0" borderId="10" xfId="1" applyFont="1" applyBorder="1" applyProtection="1"/>
    <xf numFmtId="0" fontId="7" fillId="0" borderId="11" xfId="1" applyFont="1" applyBorder="1" applyProtection="1"/>
    <xf numFmtId="0" fontId="2" fillId="7" borderId="3" xfId="5" applyFont="1" applyFill="1" applyBorder="1" applyAlignment="1" applyProtection="1">
      <alignment vertical="center"/>
      <protection locked="0"/>
    </xf>
    <xf numFmtId="0" fontId="8" fillId="7" borderId="3" xfId="5" applyFont="1" applyFill="1" applyBorder="1" applyAlignment="1" applyProtection="1">
      <alignment vertical="center"/>
      <protection locked="0"/>
    </xf>
    <xf numFmtId="0" fontId="8" fillId="7" borderId="2" xfId="5" applyFont="1" applyFill="1" applyBorder="1" applyAlignment="1" applyProtection="1">
      <alignment vertical="center"/>
      <protection locked="0"/>
    </xf>
    <xf numFmtId="0" fontId="2" fillId="7" borderId="4" xfId="5" applyFont="1" applyFill="1" applyBorder="1" applyAlignment="1" applyProtection="1">
      <alignment horizontal="left" vertical="center"/>
      <protection locked="0"/>
    </xf>
    <xf numFmtId="0" fontId="2" fillId="7" borderId="0" xfId="5" applyFont="1" applyFill="1" applyBorder="1" applyAlignment="1" applyProtection="1">
      <alignment horizontal="left" vertical="center"/>
      <protection locked="0"/>
    </xf>
    <xf numFmtId="0" fontId="2" fillId="7" borderId="5" xfId="5" applyFont="1" applyFill="1" applyBorder="1" applyAlignment="1" applyProtection="1">
      <alignment horizontal="left" vertical="center"/>
      <protection locked="0"/>
    </xf>
    <xf numFmtId="0" fontId="2" fillId="7" borderId="1" xfId="5" applyFont="1" applyFill="1" applyBorder="1" applyAlignment="1" applyProtection="1">
      <alignment horizontal="left" vertical="center"/>
    </xf>
    <xf numFmtId="0" fontId="2" fillId="7" borderId="3" xfId="5" applyFont="1" applyFill="1" applyBorder="1" applyAlignment="1" applyProtection="1">
      <alignment horizontal="left" vertical="center"/>
    </xf>
    <xf numFmtId="0" fontId="11" fillId="7" borderId="9" xfId="5" applyFont="1" applyFill="1" applyBorder="1" applyAlignment="1" applyProtection="1">
      <alignment horizontal="center" vertical="center"/>
      <protection locked="0"/>
    </xf>
    <xf numFmtId="0" fontId="11" fillId="7" borderId="10" xfId="5" applyFont="1" applyFill="1" applyBorder="1" applyAlignment="1" applyProtection="1">
      <alignment horizontal="center" vertical="center"/>
      <protection locked="0"/>
    </xf>
    <xf numFmtId="0" fontId="11" fillId="7" borderId="11" xfId="5" applyFont="1" applyFill="1" applyBorder="1" applyAlignment="1" applyProtection="1">
      <alignment horizontal="center" vertical="center"/>
      <protection locked="0"/>
    </xf>
    <xf numFmtId="0" fontId="17" fillId="6" borderId="34" xfId="6" applyFont="1" applyFill="1" applyBorder="1" applyAlignment="1" applyProtection="1">
      <alignment horizontal="center" vertical="center"/>
    </xf>
    <xf numFmtId="0" fontId="19" fillId="0" borderId="35" xfId="7" applyFont="1" applyBorder="1" applyAlignment="1" applyProtection="1">
      <alignment horizontal="center" vertical="center" wrapText="1"/>
    </xf>
    <xf numFmtId="0" fontId="19" fillId="0" borderId="0" xfId="8" applyFont="1" applyFill="1" applyBorder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center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0" fontId="5" fillId="3" borderId="4" xfId="1" applyFont="1" applyFill="1" applyBorder="1" applyAlignment="1" applyProtection="1">
      <alignment horizontal="center" vertical="center" wrapText="1"/>
      <protection locked="0"/>
    </xf>
    <xf numFmtId="0" fontId="5" fillId="3" borderId="0" xfId="1" applyFont="1" applyFill="1" applyBorder="1" applyAlignment="1" applyProtection="1">
      <alignment horizontal="center" vertical="center" wrapText="1"/>
      <protection locked="0"/>
    </xf>
    <xf numFmtId="0" fontId="5" fillId="3" borderId="5" xfId="1" applyFont="1" applyFill="1" applyBorder="1" applyAlignment="1" applyProtection="1">
      <alignment horizontal="center" vertical="center" wrapText="1"/>
      <protection locked="0"/>
    </xf>
    <xf numFmtId="0" fontId="5" fillId="3" borderId="9" xfId="1" applyFont="1" applyFill="1" applyBorder="1" applyAlignment="1" applyProtection="1">
      <alignment horizontal="center" vertical="center" wrapText="1"/>
      <protection locked="0"/>
    </xf>
    <xf numFmtId="0" fontId="5" fillId="3" borderId="10" xfId="1" applyFont="1" applyFill="1" applyBorder="1" applyAlignment="1" applyProtection="1">
      <alignment horizontal="center" vertical="center" wrapText="1"/>
      <protection locked="0"/>
    </xf>
    <xf numFmtId="0" fontId="5" fillId="3" borderId="1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center" wrapText="1"/>
    </xf>
    <xf numFmtId="0" fontId="7" fillId="0" borderId="3" xfId="1" applyFont="1" applyBorder="1" applyAlignment="1" applyProtection="1">
      <alignment horizontal="left" vertical="center" wrapText="1"/>
    </xf>
    <xf numFmtId="0" fontId="1" fillId="4" borderId="4" xfId="2" applyFont="1" applyFill="1" applyBorder="1" applyAlignment="1" applyProtection="1">
      <alignment horizontal="left" vertical="center" wrapText="1"/>
    </xf>
    <xf numFmtId="0" fontId="1" fillId="4" borderId="0" xfId="2" applyFont="1" applyFill="1" applyBorder="1" applyAlignment="1" applyProtection="1">
      <alignment horizontal="left" vertical="center" wrapText="1"/>
    </xf>
    <xf numFmtId="2" fontId="5" fillId="0" borderId="15" xfId="1" applyNumberFormat="1" applyFont="1" applyBorder="1" applyAlignment="1" applyProtection="1">
      <alignment horizontal="center" vertical="center"/>
    </xf>
    <xf numFmtId="2" fontId="5" fillId="0" borderId="16" xfId="1" applyNumberFormat="1" applyFont="1" applyBorder="1" applyAlignment="1" applyProtection="1">
      <alignment horizontal="center" vertical="center"/>
    </xf>
    <xf numFmtId="167" fontId="5" fillId="0" borderId="15" xfId="1" applyNumberFormat="1" applyFont="1" applyBorder="1" applyAlignment="1" applyProtection="1">
      <alignment horizontal="center" vertical="center"/>
    </xf>
    <xf numFmtId="167" fontId="5" fillId="0" borderId="16" xfId="1" applyNumberFormat="1" applyFont="1" applyBorder="1" applyAlignment="1" applyProtection="1">
      <alignment horizontal="center" vertical="center"/>
    </xf>
    <xf numFmtId="167" fontId="5" fillId="0" borderId="17" xfId="1" applyNumberFormat="1" applyFont="1" applyBorder="1" applyAlignment="1" applyProtection="1">
      <alignment horizontal="center" vertical="center"/>
    </xf>
    <xf numFmtId="0" fontId="1" fillId="0" borderId="0" xfId="1" applyFill="1" applyBorder="1" applyAlignment="1" applyProtection="1">
      <alignment horizontal="center" vertical="center" wrapText="1"/>
    </xf>
    <xf numFmtId="2" fontId="5" fillId="0" borderId="24" xfId="1" applyNumberFormat="1" applyFont="1" applyBorder="1" applyAlignment="1" applyProtection="1">
      <alignment horizontal="center" vertical="center"/>
    </xf>
    <xf numFmtId="2" fontId="5" fillId="0" borderId="25" xfId="1" applyNumberFormat="1" applyFont="1" applyBorder="1" applyAlignment="1" applyProtection="1">
      <alignment horizontal="center" vertical="center"/>
    </xf>
    <xf numFmtId="167" fontId="5" fillId="0" borderId="24" xfId="1" applyNumberFormat="1" applyFont="1" applyBorder="1" applyAlignment="1" applyProtection="1">
      <alignment horizontal="center" vertical="center"/>
    </xf>
    <xf numFmtId="167" fontId="5" fillId="0" borderId="25" xfId="1" applyNumberFormat="1" applyFont="1" applyBorder="1" applyAlignment="1" applyProtection="1">
      <alignment horizontal="center" vertical="center"/>
    </xf>
    <xf numFmtId="167" fontId="5" fillId="0" borderId="27" xfId="1" applyNumberFormat="1" applyFont="1" applyBorder="1" applyAlignment="1" applyProtection="1">
      <alignment horizontal="center" vertical="center"/>
    </xf>
    <xf numFmtId="1" fontId="7" fillId="0" borderId="0" xfId="1" applyNumberFormat="1" applyFont="1" applyFill="1" applyBorder="1" applyAlignment="1" applyProtection="1">
      <alignment horizontal="center"/>
    </xf>
    <xf numFmtId="2" fontId="16" fillId="0" borderId="24" xfId="1" applyNumberFormat="1" applyFont="1" applyFill="1" applyBorder="1" applyAlignment="1" applyProtection="1">
      <alignment horizontal="center" vertical="center"/>
    </xf>
    <xf numFmtId="2" fontId="16" fillId="0" borderId="27" xfId="1" applyNumberFormat="1" applyFont="1" applyFill="1" applyBorder="1" applyAlignment="1" applyProtection="1">
      <alignment horizontal="center" vertical="center"/>
    </xf>
    <xf numFmtId="0" fontId="1" fillId="0" borderId="4" xfId="1" applyFill="1" applyBorder="1" applyAlignment="1" applyProtection="1">
      <alignment horizontal="center" vertical="center" wrapText="1"/>
    </xf>
    <xf numFmtId="2" fontId="16" fillId="0" borderId="15" xfId="1" applyNumberFormat="1" applyFont="1" applyFill="1" applyBorder="1" applyAlignment="1" applyProtection="1">
      <alignment horizontal="center" vertical="center"/>
    </xf>
    <xf numFmtId="2" fontId="16" fillId="0" borderId="17" xfId="1" applyNumberFormat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left" vertical="center"/>
    </xf>
    <xf numFmtId="0" fontId="8" fillId="0" borderId="3" xfId="1" applyFont="1" applyFill="1" applyBorder="1" applyAlignment="1" applyProtection="1">
      <alignment horizontal="left" vertical="center"/>
    </xf>
    <xf numFmtId="0" fontId="8" fillId="0" borderId="9" xfId="1" applyFont="1" applyFill="1" applyBorder="1" applyAlignment="1" applyProtection="1">
      <alignment horizontal="left" vertical="center"/>
    </xf>
    <xf numFmtId="0" fontId="8" fillId="0" borderId="10" xfId="1" applyFont="1" applyFill="1" applyBorder="1" applyAlignment="1" applyProtection="1">
      <alignment horizontal="left" vertical="center"/>
    </xf>
    <xf numFmtId="0" fontId="8" fillId="6" borderId="6" xfId="1" applyFont="1" applyFill="1" applyBorder="1" applyAlignment="1" applyProtection="1">
      <alignment horizontal="center" vertical="center"/>
    </xf>
    <xf numFmtId="0" fontId="8" fillId="6" borderId="7" xfId="1" applyFont="1" applyFill="1" applyBorder="1" applyAlignment="1" applyProtection="1">
      <alignment horizontal="center" vertical="center"/>
    </xf>
    <xf numFmtId="2" fontId="5" fillId="0" borderId="28" xfId="1" applyNumberFormat="1" applyFont="1" applyBorder="1" applyAlignment="1" applyProtection="1">
      <alignment horizontal="center" vertical="center"/>
    </xf>
    <xf numFmtId="2" fontId="5" fillId="0" borderId="29" xfId="1" applyNumberFormat="1" applyFont="1" applyBorder="1" applyAlignment="1" applyProtection="1">
      <alignment horizontal="center" vertical="center"/>
    </xf>
    <xf numFmtId="167" fontId="5" fillId="0" borderId="28" xfId="1" applyNumberFormat="1" applyFont="1" applyBorder="1" applyAlignment="1" applyProtection="1">
      <alignment horizontal="center" vertical="center"/>
    </xf>
    <xf numFmtId="167" fontId="5" fillId="0" borderId="29" xfId="1" applyNumberFormat="1" applyFont="1" applyBorder="1" applyAlignment="1" applyProtection="1">
      <alignment horizontal="center" vertical="center"/>
    </xf>
    <xf numFmtId="167" fontId="5" fillId="0" borderId="30" xfId="1" applyNumberFormat="1" applyFont="1" applyBorder="1" applyAlignment="1" applyProtection="1">
      <alignment horizontal="center" vertical="center"/>
    </xf>
    <xf numFmtId="167" fontId="5" fillId="0" borderId="13" xfId="1" applyNumberFormat="1" applyFont="1" applyBorder="1" applyAlignment="1" applyProtection="1">
      <alignment horizontal="center" vertical="center"/>
    </xf>
    <xf numFmtId="167" fontId="5" fillId="0" borderId="14" xfId="1" applyNumberFormat="1" applyFont="1" applyBorder="1" applyAlignment="1" applyProtection="1">
      <alignment horizontal="center" vertical="center"/>
    </xf>
    <xf numFmtId="167" fontId="5" fillId="0" borderId="26" xfId="1" applyNumberFormat="1" applyFont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5" fillId="0" borderId="9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8" fillId="6" borderId="8" xfId="1" applyFont="1" applyFill="1" applyBorder="1" applyAlignment="1" applyProtection="1">
      <alignment horizontal="center" vertical="center"/>
    </xf>
    <xf numFmtId="0" fontId="5" fillId="3" borderId="13" xfId="1" applyFont="1" applyFill="1" applyBorder="1" applyAlignment="1" applyProtection="1">
      <alignment horizontal="center" vertical="center" wrapText="1"/>
      <protection locked="0"/>
    </xf>
    <xf numFmtId="0" fontId="5" fillId="3" borderId="14" xfId="1" applyFont="1" applyFill="1" applyBorder="1" applyAlignment="1" applyProtection="1">
      <alignment horizontal="center" vertical="center" wrapText="1"/>
      <protection locked="0"/>
    </xf>
    <xf numFmtId="0" fontId="5" fillId="3" borderId="26" xfId="1" applyFont="1" applyFill="1" applyBorder="1" applyAlignment="1" applyProtection="1">
      <alignment horizontal="center" vertical="center" wrapText="1"/>
      <protection locked="0"/>
    </xf>
    <xf numFmtId="0" fontId="5" fillId="3" borderId="24" xfId="1" applyFont="1" applyFill="1" applyBorder="1" applyAlignment="1" applyProtection="1">
      <alignment horizontal="center" vertical="center" wrapText="1"/>
      <protection locked="0"/>
    </xf>
    <xf numFmtId="0" fontId="5" fillId="3" borderId="25" xfId="1" applyFont="1" applyFill="1" applyBorder="1" applyAlignment="1" applyProtection="1">
      <alignment horizontal="center" vertical="center" wrapText="1"/>
      <protection locked="0"/>
    </xf>
    <xf numFmtId="0" fontId="5" fillId="3" borderId="27" xfId="1" applyFont="1" applyFill="1" applyBorder="1" applyAlignment="1" applyProtection="1">
      <alignment horizontal="center" vertical="center" wrapText="1"/>
      <protection locked="0"/>
    </xf>
    <xf numFmtId="0" fontId="5" fillId="3" borderId="9" xfId="1" applyFont="1" applyFill="1" applyBorder="1" applyAlignment="1" applyProtection="1">
      <alignment horizontal="center"/>
      <protection locked="0"/>
    </xf>
    <xf numFmtId="0" fontId="5" fillId="3" borderId="11" xfId="1" applyFont="1" applyFill="1" applyBorder="1" applyAlignment="1" applyProtection="1">
      <alignment horizontal="center"/>
      <protection locked="0"/>
    </xf>
    <xf numFmtId="0" fontId="7" fillId="0" borderId="9" xfId="1" applyFont="1" applyBorder="1" applyAlignment="1" applyProtection="1">
      <alignment horizontal="center" vertical="center" wrapText="1"/>
    </xf>
    <xf numFmtId="0" fontId="7" fillId="0" borderId="10" xfId="1" applyFont="1" applyBorder="1" applyAlignment="1" applyProtection="1">
      <alignment horizontal="center" vertical="center" wrapText="1"/>
    </xf>
    <xf numFmtId="0" fontId="5" fillId="3" borderId="6" xfId="1" applyFont="1" applyFill="1" applyBorder="1" applyAlignment="1" applyProtection="1">
      <alignment horizontal="center" vertical="center" wrapText="1"/>
      <protection locked="0"/>
    </xf>
    <xf numFmtId="0" fontId="5" fillId="3" borderId="7" xfId="1" applyFont="1" applyFill="1" applyBorder="1" applyAlignment="1" applyProtection="1">
      <alignment horizontal="center" vertical="center" wrapText="1"/>
      <protection locked="0"/>
    </xf>
    <xf numFmtId="0" fontId="5" fillId="3" borderId="8" xfId="1" applyFont="1" applyFill="1" applyBorder="1" applyAlignment="1" applyProtection="1">
      <alignment horizontal="center" vertical="center" wrapText="1"/>
      <protection locked="0"/>
    </xf>
    <xf numFmtId="166" fontId="1" fillId="0" borderId="0" xfId="1" applyNumberForma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4" applyFont="1" applyBorder="1" applyAlignment="1" applyProtection="1">
      <alignment horizontal="center" vertical="center"/>
    </xf>
    <xf numFmtId="0" fontId="8" fillId="0" borderId="8" xfId="4" applyFont="1" applyBorder="1" applyAlignment="1" applyProtection="1">
      <alignment horizontal="center" vertical="center"/>
    </xf>
    <xf numFmtId="0" fontId="8" fillId="0" borderId="0" xfId="4" applyFont="1" applyBorder="1" applyAlignment="1" applyProtection="1">
      <alignment horizontal="center" vertical="center"/>
    </xf>
    <xf numFmtId="0" fontId="8" fillId="0" borderId="5" xfId="4" applyFont="1" applyBorder="1" applyAlignment="1" applyProtection="1">
      <alignment horizontal="center" vertical="center"/>
    </xf>
    <xf numFmtId="0" fontId="12" fillId="4" borderId="0" xfId="0" applyFont="1" applyFill="1" applyBorder="1" applyAlignment="1" applyProtection="1">
      <alignment horizontal="right" vertical="center"/>
    </xf>
    <xf numFmtId="0" fontId="5" fillId="0" borderId="16" xfId="1" applyFont="1" applyBorder="1" applyAlignment="1" applyProtection="1">
      <alignment horizontal="right" vertical="center" wrapText="1"/>
    </xf>
    <xf numFmtId="0" fontId="5" fillId="0" borderId="17" xfId="1" applyFont="1" applyBorder="1" applyAlignment="1" applyProtection="1">
      <alignment horizontal="right" vertical="center" wrapText="1"/>
    </xf>
    <xf numFmtId="0" fontId="5" fillId="3" borderId="1" xfId="1" applyFont="1" applyFill="1" applyBorder="1" applyAlignment="1" applyProtection="1">
      <alignment horizontal="center" vertical="center" wrapText="1"/>
    </xf>
    <xf numFmtId="0" fontId="5" fillId="3" borderId="3" xfId="1" applyFont="1" applyFill="1" applyBorder="1" applyAlignment="1" applyProtection="1">
      <alignment horizontal="center" vertical="center" wrapText="1"/>
    </xf>
    <xf numFmtId="0" fontId="5" fillId="3" borderId="2" xfId="1" applyFont="1" applyFill="1" applyBorder="1" applyAlignment="1" applyProtection="1">
      <alignment horizontal="center" vertical="center" wrapText="1"/>
    </xf>
    <xf numFmtId="0" fontId="5" fillId="0" borderId="19" xfId="1" applyFont="1" applyBorder="1" applyAlignment="1" applyProtection="1">
      <alignment horizontal="right" vertical="center" wrapText="1"/>
    </xf>
    <xf numFmtId="0" fontId="5" fillId="0" borderId="20" xfId="1" applyFont="1" applyBorder="1" applyAlignment="1" applyProtection="1">
      <alignment horizontal="right" vertical="center" wrapText="1"/>
    </xf>
    <xf numFmtId="166" fontId="5" fillId="3" borderId="4" xfId="1" applyNumberFormat="1" applyFont="1" applyFill="1" applyBorder="1" applyAlignment="1" applyProtection="1">
      <alignment horizontal="center" vertical="center" wrapText="1"/>
      <protection locked="0"/>
    </xf>
    <xf numFmtId="166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166" fontId="5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4" applyFont="1" applyBorder="1" applyAlignment="1" applyProtection="1">
      <alignment horizontal="center" vertical="center" wrapText="1"/>
    </xf>
    <xf numFmtId="0" fontId="7" fillId="0" borderId="7" xfId="4" applyFont="1" applyBorder="1" applyAlignment="1" applyProtection="1">
      <alignment horizontal="center" vertical="center" wrapText="1"/>
    </xf>
    <xf numFmtId="0" fontId="7" fillId="0" borderId="7" xfId="4" applyFont="1" applyBorder="1" applyAlignment="1" applyProtection="1">
      <alignment horizontal="center" vertical="center"/>
    </xf>
    <xf numFmtId="0" fontId="7" fillId="0" borderId="8" xfId="4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horizontal="left" vertical="center"/>
    </xf>
    <xf numFmtId="0" fontId="6" fillId="0" borderId="10" xfId="2" applyFont="1" applyBorder="1" applyAlignment="1" applyProtection="1">
      <alignment horizontal="left" vertical="center"/>
    </xf>
    <xf numFmtId="0" fontId="6" fillId="0" borderId="11" xfId="2" applyFont="1" applyBorder="1" applyAlignment="1" applyProtection="1">
      <alignment horizontal="left" vertical="center"/>
    </xf>
    <xf numFmtId="2" fontId="5" fillId="3" borderId="4" xfId="1" applyNumberFormat="1" applyFont="1" applyFill="1" applyBorder="1" applyAlignment="1" applyProtection="1">
      <alignment horizontal="center" vertical="center" wrapText="1"/>
      <protection locked="0"/>
    </xf>
    <xf numFmtId="2" fontId="5" fillId="3" borderId="0" xfId="1" applyNumberFormat="1" applyFont="1" applyFill="1" applyBorder="1" applyAlignment="1" applyProtection="1">
      <alignment horizontal="center" vertical="center" wrapText="1"/>
      <protection locked="0"/>
    </xf>
    <xf numFmtId="2" fontId="5" fillId="3" borderId="5" xfId="1" applyNumberFormat="1" applyFont="1" applyFill="1" applyBorder="1" applyAlignment="1" applyProtection="1">
      <alignment horizontal="center" vertical="center" wrapText="1"/>
      <protection locked="0"/>
    </xf>
    <xf numFmtId="2" fontId="5" fillId="3" borderId="9" xfId="1" applyNumberFormat="1" applyFont="1" applyFill="1" applyBorder="1" applyAlignment="1" applyProtection="1">
      <alignment horizontal="center" vertical="center" wrapText="1"/>
      <protection locked="0"/>
    </xf>
    <xf numFmtId="2" fontId="5" fillId="3" borderId="10" xfId="1" applyNumberFormat="1" applyFont="1" applyFill="1" applyBorder="1" applyAlignment="1" applyProtection="1">
      <alignment horizontal="center" vertical="center" wrapText="1"/>
      <protection locked="0"/>
    </xf>
    <xf numFmtId="2" fontId="5" fillId="3" borderId="11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horizontal="right" vertical="center"/>
    </xf>
    <xf numFmtId="0" fontId="4" fillId="0" borderId="6" xfId="1" applyFont="1" applyBorder="1" applyAlignment="1" applyProtection="1">
      <alignment horizontal="justify" vertical="center" wrapText="1"/>
    </xf>
    <xf numFmtId="0" fontId="4" fillId="0" borderId="7" xfId="1" applyFont="1" applyBorder="1" applyAlignment="1" applyProtection="1">
      <alignment horizontal="justify" vertical="center" wrapText="1"/>
    </xf>
    <xf numFmtId="0" fontId="4" fillId="0" borderId="8" xfId="1" applyFont="1" applyBorder="1" applyAlignment="1" applyProtection="1">
      <alignment horizontal="justify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1" fillId="0" borderId="1" xfId="1" applyBorder="1" applyAlignment="1" applyProtection="1">
      <alignment horizontal="center" vertical="center"/>
    </xf>
    <xf numFmtId="0" fontId="1" fillId="0" borderId="2" xfId="1" applyBorder="1" applyAlignment="1" applyProtection="1">
      <alignment horizontal="center" vertical="center"/>
    </xf>
    <xf numFmtId="0" fontId="1" fillId="0" borderId="4" xfId="1" applyBorder="1" applyAlignment="1" applyProtection="1">
      <alignment horizontal="center" vertical="center"/>
    </xf>
    <xf numFmtId="0" fontId="1" fillId="0" borderId="5" xfId="1" applyBorder="1" applyAlignment="1" applyProtection="1">
      <alignment horizontal="center" vertical="center"/>
    </xf>
    <xf numFmtId="0" fontId="1" fillId="0" borderId="9" xfId="1" applyBorder="1" applyAlignment="1" applyProtection="1">
      <alignment horizontal="center" vertical="center"/>
    </xf>
    <xf numFmtId="0" fontId="1" fillId="0" borderId="11" xfId="1" applyBorder="1" applyAlignment="1" applyProtection="1">
      <alignment horizontal="center" vertical="center"/>
    </xf>
    <xf numFmtId="0" fontId="2" fillId="0" borderId="1" xfId="2" applyFont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/>
    </xf>
    <xf numFmtId="0" fontId="2" fillId="0" borderId="2" xfId="2" applyFont="1" applyBorder="1" applyAlignment="1" applyProtection="1">
      <alignment horizontal="center" vertical="center" wrapText="1"/>
    </xf>
    <xf numFmtId="0" fontId="2" fillId="0" borderId="4" xfId="2" applyFont="1" applyBorder="1" applyAlignment="1" applyProtection="1">
      <alignment horizontal="center" vertical="center" wrapText="1"/>
    </xf>
    <xf numFmtId="0" fontId="2" fillId="0" borderId="0" xfId="2" applyFont="1" applyBorder="1" applyAlignment="1" applyProtection="1">
      <alignment horizontal="center" vertical="center" wrapText="1"/>
    </xf>
    <xf numFmtId="0" fontId="2" fillId="0" borderId="5" xfId="2" applyFont="1" applyBorder="1" applyAlignment="1" applyProtection="1">
      <alignment horizontal="center" vertical="center" wrapText="1"/>
    </xf>
    <xf numFmtId="0" fontId="2" fillId="0" borderId="9" xfId="2" applyFont="1" applyBorder="1" applyAlignment="1" applyProtection="1">
      <alignment horizontal="center" vertical="center" wrapText="1"/>
    </xf>
    <xf numFmtId="0" fontId="2" fillId="0" borderId="10" xfId="2" applyFont="1" applyBorder="1" applyAlignment="1" applyProtection="1">
      <alignment horizontal="center" vertical="center" wrapText="1"/>
    </xf>
    <xf numFmtId="0" fontId="2" fillId="0" borderId="11" xfId="2" applyFont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/>
    </xf>
    <xf numFmtId="0" fontId="3" fillId="2" borderId="7" xfId="1" applyFont="1" applyFill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horizontal="center" vertical="center"/>
    </xf>
    <xf numFmtId="0" fontId="6" fillId="0" borderId="12" xfId="2" applyFont="1" applyBorder="1" applyAlignment="1" applyProtection="1">
      <alignment horizontal="left" vertical="center"/>
    </xf>
    <xf numFmtId="0" fontId="6" fillId="0" borderId="6" xfId="2" applyFont="1" applyBorder="1" applyAlignment="1" applyProtection="1">
      <alignment horizontal="left" vertical="center"/>
    </xf>
    <xf numFmtId="0" fontId="6" fillId="0" borderId="7" xfId="2" applyFont="1" applyBorder="1" applyAlignment="1" applyProtection="1">
      <alignment horizontal="left" vertical="center"/>
    </xf>
    <xf numFmtId="0" fontId="6" fillId="0" borderId="8" xfId="2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left" vertical="center"/>
    </xf>
    <xf numFmtId="0" fontId="5" fillId="0" borderId="14" xfId="1" applyFont="1" applyBorder="1" applyAlignment="1" applyProtection="1">
      <alignment horizontal="left" vertical="center"/>
    </xf>
    <xf numFmtId="0" fontId="5" fillId="0" borderId="0" xfId="1" applyFont="1" applyBorder="1" applyAlignment="1" applyProtection="1">
      <alignment horizontal="right" vertical="center" wrapText="1"/>
    </xf>
    <xf numFmtId="0" fontId="5" fillId="0" borderId="5" xfId="1" applyFont="1" applyBorder="1" applyAlignment="1" applyProtection="1">
      <alignment horizontal="right" vertical="center" wrapText="1"/>
    </xf>
  </cellXfs>
  <cellStyles count="9">
    <cellStyle name="Normal" xfId="0" builtinId="0"/>
    <cellStyle name="Normal 10 2" xfId="4"/>
    <cellStyle name="Normal 14" xfId="1"/>
    <cellStyle name="Normal 2 3 3 2" xfId="6"/>
    <cellStyle name="Normal 2 4" xfId="2"/>
    <cellStyle name="Normal 3 2" xfId="3"/>
    <cellStyle name="Normal 5 6" xfId="7"/>
    <cellStyle name="Normal_074-04" xfId="5"/>
    <cellStyle name="Normal_Grad. Lim. Auto 1-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O" sz="1000"/>
              <a:t>CURVAS DE PENETRACIÓN</a:t>
            </a:r>
          </a:p>
        </c:rich>
      </c:tx>
      <c:layout>
        <c:manualLayout>
          <c:xMode val="edge"/>
          <c:yMode val="edge"/>
          <c:x val="0.33703146657229638"/>
          <c:y val="2.66157760351665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261323005542907E-2"/>
          <c:y val="0.11053561117355856"/>
          <c:w val="0.85607907123312421"/>
          <c:h val="0.67647848228377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 CBR INALTERADO (2)'!$B$11</c:f>
              <c:strCache>
                <c:ptCount val="1"/>
                <c:pt idx="0">
                  <c:v>Con humedad natural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 CBR INALTERADO (2)'!$A$14:$A$25</c:f>
              <c:numCache>
                <c:formatCode>0.000</c:formatCode>
                <c:ptCount val="12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7.4999999999999997E-2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0.2</c:v>
                </c:pt>
                <c:pt idx="9">
                  <c:v>0.3</c:v>
                </c:pt>
                <c:pt idx="10">
                  <c:v>0.4</c:v>
                </c:pt>
                <c:pt idx="11">
                  <c:v>0.5</c:v>
                </c:pt>
              </c:numCache>
            </c:numRef>
          </c:xVal>
          <c:yVal>
            <c:numRef>
              <c:f>' CBR INALTERADO (2)'!$C$14:$C$25</c:f>
              <c:numCache>
                <c:formatCode>0.0</c:formatCode>
                <c:ptCount val="12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0.0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1C-422C-A8EF-42E5DD9E224C}"/>
            </c:ext>
          </c:extLst>
        </c:ser>
        <c:ser>
          <c:idx val="1"/>
          <c:order val="1"/>
          <c:tx>
            <c:strRef>
              <c:f>' CBR INALTERADO (2)'!$D$11</c:f>
              <c:strCache>
                <c:ptCount val="1"/>
                <c:pt idx="0">
                  <c:v>Después de imersión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 CBR INALTERADO (2)'!$A$14:$A$25</c:f>
              <c:numCache>
                <c:formatCode>0.000</c:formatCode>
                <c:ptCount val="12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7.4999999999999997E-2</c:v>
                </c:pt>
                <c:pt idx="4">
                  <c:v>0.1</c:v>
                </c:pt>
                <c:pt idx="5">
                  <c:v>0.125</c:v>
                </c:pt>
                <c:pt idx="6">
                  <c:v>0.15</c:v>
                </c:pt>
                <c:pt idx="7">
                  <c:v>0.17499999999999999</c:v>
                </c:pt>
                <c:pt idx="8">
                  <c:v>0.2</c:v>
                </c:pt>
                <c:pt idx="9">
                  <c:v>0.3</c:v>
                </c:pt>
                <c:pt idx="10">
                  <c:v>0.4</c:v>
                </c:pt>
                <c:pt idx="11">
                  <c:v>0.5</c:v>
                </c:pt>
              </c:numCache>
            </c:numRef>
          </c:xVal>
          <c:yVal>
            <c:numRef>
              <c:f>' CBR INALTERADO (2)'!$E$14:$E$25</c:f>
              <c:numCache>
                <c:formatCode>0.0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0.0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A1C-422C-A8EF-42E5DD9E2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43712"/>
        <c:axId val="70645632"/>
      </c:scatterChart>
      <c:valAx>
        <c:axId val="706437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 sz="800"/>
                  <a:t>Penetración (in</a:t>
                </a:r>
                <a:r>
                  <a:rPr lang="es-CO"/>
                  <a:t>)</a:t>
                </a:r>
              </a:p>
            </c:rich>
          </c:tx>
          <c:layout>
            <c:manualLayout>
              <c:xMode val="edge"/>
              <c:yMode val="edge"/>
              <c:x val="0.4358600118805373"/>
              <c:y val="0.900673695006049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0645632"/>
        <c:crossesAt val="0"/>
        <c:crossBetween val="midCat"/>
      </c:valAx>
      <c:valAx>
        <c:axId val="706456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CO" sz="8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Esfuerzo (lb/in</a:t>
                </a:r>
                <a:r>
                  <a:rPr lang="es-CO" sz="800" b="1" i="0" u="none" strike="noStrike" baseline="3000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es-CO" sz="8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7.2885833091088335E-3"/>
              <c:y val="0.246696093304742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70643712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00"/>
            </a:pPr>
            <a:endParaRPr lang="es-CO"/>
          </a:p>
        </c:txPr>
      </c:legendEntry>
      <c:legendEntry>
        <c:idx val="1"/>
        <c:txPr>
          <a:bodyPr/>
          <a:lstStyle/>
          <a:p>
            <a:pPr>
              <a:defRPr sz="900"/>
            </a:pPr>
            <a:endParaRPr lang="es-CO"/>
          </a:p>
        </c:txPr>
      </c:legendEntry>
      <c:layout>
        <c:manualLayout>
          <c:xMode val="edge"/>
          <c:yMode val="edge"/>
          <c:x val="0.68753356319880898"/>
          <c:y val="0.60028825292458987"/>
          <c:w val="0.25306656892607526"/>
          <c:h val="0.18558052315302545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11" r="0.75000000000000011" t="1" header="0" footer="0"/>
    <c:pageSetup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39832</xdr:colOff>
      <xdr:row>27</xdr:row>
      <xdr:rowOff>33771</xdr:rowOff>
    </xdr:from>
    <xdr:to>
      <xdr:col>8</xdr:col>
      <xdr:colOff>845992</xdr:colOff>
      <xdr:row>39</xdr:row>
      <xdr:rowOff>24244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F3B3E7-BEFA-4AF4-9FE5-ED8D308EC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44</xdr:col>
      <xdr:colOff>0</xdr:colOff>
      <xdr:row>27</xdr:row>
      <xdr:rowOff>0</xdr:rowOff>
    </xdr:from>
    <xdr:to>
      <xdr:col>44</xdr:col>
      <xdr:colOff>0</xdr:colOff>
      <xdr:row>27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C782D0B-E803-48BF-9418-6E7373C20D9A}"/>
            </a:ext>
          </a:extLst>
        </xdr:cNvPr>
        <xdr:cNvSpPr txBox="1">
          <a:spLocks noChangeArrowheads="1"/>
        </xdr:cNvSpPr>
      </xdr:nvSpPr>
      <xdr:spPr bwMode="auto">
        <a:xfrm>
          <a:off x="13277850" y="48577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C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cm.</a:t>
          </a:r>
        </a:p>
      </xdr:txBody>
    </xdr:sp>
    <xdr:clientData/>
  </xdr:twoCellAnchor>
  <xdr:twoCellAnchor editAs="oneCell">
    <xdr:from>
      <xdr:col>1</xdr:col>
      <xdr:colOff>104775</xdr:colOff>
      <xdr:row>9</xdr:row>
      <xdr:rowOff>0</xdr:rowOff>
    </xdr:from>
    <xdr:to>
      <xdr:col>1</xdr:col>
      <xdr:colOff>104775</xdr:colOff>
      <xdr:row>9</xdr:row>
      <xdr:rowOff>161925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D2120A97-E1FF-45B3-9357-AB264727C847}"/>
            </a:ext>
          </a:extLst>
        </xdr:cNvPr>
        <xdr:cNvSpPr>
          <a:spLocks noChangeArrowheads="1"/>
        </xdr:cNvSpPr>
      </xdr:nvSpPr>
      <xdr:spPr bwMode="auto">
        <a:xfrm>
          <a:off x="828675" y="16573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104775</xdr:colOff>
      <xdr:row>9</xdr:row>
      <xdr:rowOff>0</xdr:rowOff>
    </xdr:from>
    <xdr:to>
      <xdr:col>1</xdr:col>
      <xdr:colOff>104775</xdr:colOff>
      <xdr:row>9</xdr:row>
      <xdr:rowOff>161925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816CDDBB-92F6-45B3-9724-F4D7B9326712}"/>
            </a:ext>
          </a:extLst>
        </xdr:cNvPr>
        <xdr:cNvSpPr>
          <a:spLocks noChangeArrowheads="1"/>
        </xdr:cNvSpPr>
      </xdr:nvSpPr>
      <xdr:spPr bwMode="auto">
        <a:xfrm>
          <a:off x="828675" y="16573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333375</xdr:colOff>
      <xdr:row>0</xdr:row>
      <xdr:rowOff>104775</xdr:rowOff>
    </xdr:from>
    <xdr:to>
      <xdr:col>1</xdr:col>
      <xdr:colOff>329475</xdr:colOff>
      <xdr:row>4</xdr:row>
      <xdr:rowOff>61217</xdr:rowOff>
    </xdr:to>
    <xdr:pic>
      <xdr:nvPicPr>
        <xdr:cNvPr id="6" name="Imagen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4775"/>
          <a:ext cx="720000" cy="718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iuBPMarco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boratorio\1.%20Calidad\1.%20GLAB\1.%20Formatos\1.%20Formatos%20de%20informe\2.%20Apiques\2.%20Apique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aermv-my.sharepoint.com/personal/cindy_sastoque_umv_gov_co/Documents/Ensayos%202022/2.00%20Apiques/6.%20Junio/AP-22-06-166-V1%20Apique%20K8+200%20SI%20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2.%20Ensayos/2.00%20Apiques/2023/1.Enero/AP-23-01-41-V1%209000009%20PK%20380014-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1.%20Calidad\Formatos%20individuales\Informe\PRO-L-FM-006%20V6%20Inf.%20Equivalente%20de%20arena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Nueva%20carpeta\GLAB-FM-005%20V8%20Inf.%20Limite%20liquido,%20plastico%20e%20Indice%20de%20plasticidad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-lab-12781\laboratorio\9.%20Acreditacion\Formatos%20Marzo\Agregado%20fino%20(Mensual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17%20V.1%20Desgaste%20rajon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73\Users\Sonia.gaviria\Desktop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6\Users\Users\sonia.gaviria\Desktop\Formatos\PRO-L-FM-003%20V.1%20Humedad%20Natural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esktop\Formatos\Contenido%20de%20agua%20(Humeda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V-11\Users\CNSG\Nueva%20carpeta\Listo\CNSG\Nueva%20carpeta\Listo\Documents%20and%20Settings\DIANA%20PAO\Configuraci&#243;n%20local\Archivos%20temporales%20de%20Internet\Content.IE5\S1MFOXQ3\DATOS\Equipos\COSTO%20DE%20PROPIEDA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252098\COSTO%20DE%20PROPIEDA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isco%20duro\irina\CLAS-BO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Concreto\Agregado%20Fino\Agregado%20fino%20(Mensual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.SASTOQUE\Documents\Laboratorio2\1.Calidad\1.%20Formatos%20de%20informe\7.%20Petreos\Mezcla%20asfaltica\Agregado%20fino\Agregado%20fino%20(Mensual)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aermv-my.sharepoint.com/Laboratorio/1.%20Calidad/1.%20Formatos/1.%20Formatos%20de%20informe/2.%20Apiques/Apiqu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rio/1.%20Calidad/1.%20Formatos/1.%20Formatos%20de%20informe/2.%20Apiques/Apique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MV\ESCRITORIO\2.%20Apiques%20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  <sheetName val="Program"/>
      <sheetName val="COSTOS"/>
      <sheetName val="EVA"/>
    </sheetNames>
    <sheetDataSet>
      <sheetData sheetId="0" refreshError="1">
        <row r="12">
          <cell r="D12">
            <v>3</v>
          </cell>
        </row>
        <row r="338">
          <cell r="C338" t="str">
            <v>Activos</v>
          </cell>
          <cell r="D338">
            <v>9750</v>
          </cell>
        </row>
        <row r="339">
          <cell r="C339" t="str">
            <v>Direcc.</v>
          </cell>
          <cell r="D339">
            <v>53970</v>
          </cell>
        </row>
        <row r="340">
          <cell r="C340" t="str">
            <v>Admon</v>
          </cell>
          <cell r="D340">
            <v>48583.5</v>
          </cell>
        </row>
        <row r="341">
          <cell r="C341" t="str">
            <v>Topog</v>
          </cell>
          <cell r="D341">
            <v>0</v>
          </cell>
        </row>
        <row r="342">
          <cell r="C342" t="str">
            <v>Taller</v>
          </cell>
          <cell r="D342">
            <v>2898</v>
          </cell>
        </row>
        <row r="343">
          <cell r="C343" t="str">
            <v>Operad.</v>
          </cell>
          <cell r="D343">
            <v>0</v>
          </cell>
        </row>
        <row r="344">
          <cell r="C344" t="str">
            <v>Vigilan.</v>
          </cell>
          <cell r="D344">
            <v>10836</v>
          </cell>
        </row>
        <row r="345">
          <cell r="C345" t="str">
            <v>Prestac</v>
          </cell>
          <cell r="D345">
            <v>66283.875</v>
          </cell>
        </row>
        <row r="346">
          <cell r="C346" t="str">
            <v>Honor</v>
          </cell>
          <cell r="D346">
            <v>6700</v>
          </cell>
        </row>
        <row r="347">
          <cell r="C347" t="str">
            <v>Impues</v>
          </cell>
          <cell r="D347">
            <v>98630.90675611388</v>
          </cell>
        </row>
        <row r="348">
          <cell r="C348" t="str">
            <v>Arrend</v>
          </cell>
          <cell r="D348">
            <v>11295</v>
          </cell>
        </row>
        <row r="349">
          <cell r="C349" t="str">
            <v>Segur</v>
          </cell>
          <cell r="D349">
            <v>30840.71727788596</v>
          </cell>
        </row>
        <row r="350">
          <cell r="C350" t="str">
            <v>Sevic</v>
          </cell>
          <cell r="D350">
            <v>7366.9087499999996</v>
          </cell>
        </row>
        <row r="351">
          <cell r="C351" t="str">
            <v>Legal</v>
          </cell>
          <cell r="D351">
            <v>1.1868038433000001</v>
          </cell>
        </row>
        <row r="352">
          <cell r="C352" t="str">
            <v>Manten</v>
          </cell>
          <cell r="D352">
            <v>1283.2009599999999</v>
          </cell>
        </row>
        <row r="353">
          <cell r="C353" t="str">
            <v>Adecu</v>
          </cell>
          <cell r="D353">
            <v>6090</v>
          </cell>
        </row>
        <row r="354">
          <cell r="C354" t="str">
            <v>Viaje</v>
          </cell>
          <cell r="D354">
            <v>3030</v>
          </cell>
        </row>
        <row r="355">
          <cell r="C355" t="str">
            <v>Divers</v>
          </cell>
          <cell r="D355">
            <v>132161.02532999997</v>
          </cell>
        </row>
        <row r="356">
          <cell r="C356" t="str">
            <v>Financ.</v>
          </cell>
          <cell r="D356">
            <v>360.00599999999997</v>
          </cell>
        </row>
        <row r="357">
          <cell r="C357" t="str">
            <v>Costos</v>
          </cell>
          <cell r="D357">
            <v>68623.484200000006</v>
          </cell>
        </row>
      </sheetData>
      <sheetData sheetId="1" refreshError="1">
        <row r="3">
          <cell r="B3">
            <v>3</v>
          </cell>
        </row>
        <row r="120">
          <cell r="B120">
            <v>608.87199999999996</v>
          </cell>
          <cell r="C120">
            <v>1834.31</v>
          </cell>
          <cell r="D120">
            <v>1512.259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</row>
      </sheetData>
      <sheetData sheetId="2" refreshError="1"/>
      <sheetData sheetId="3" refreshError="1">
        <row r="6">
          <cell r="D6">
            <v>1</v>
          </cell>
          <cell r="E6">
            <v>2</v>
          </cell>
          <cell r="F6">
            <v>3</v>
          </cell>
          <cell r="G6">
            <v>4</v>
          </cell>
          <cell r="H6">
            <v>5</v>
          </cell>
          <cell r="I6">
            <v>6</v>
          </cell>
          <cell r="J6">
            <v>7</v>
          </cell>
          <cell r="K6">
            <v>8</v>
          </cell>
          <cell r="L6">
            <v>9</v>
          </cell>
          <cell r="M6">
            <v>10</v>
          </cell>
          <cell r="N6">
            <v>11</v>
          </cell>
          <cell r="O6">
            <v>12</v>
          </cell>
          <cell r="P6">
            <v>13</v>
          </cell>
          <cell r="Q6">
            <v>14</v>
          </cell>
          <cell r="R6">
            <v>15</v>
          </cell>
          <cell r="S6">
            <v>16</v>
          </cell>
          <cell r="T6">
            <v>17</v>
          </cell>
          <cell r="U6">
            <v>18</v>
          </cell>
          <cell r="V6">
            <v>19</v>
          </cell>
          <cell r="W6">
            <v>20</v>
          </cell>
          <cell r="X6">
            <v>21</v>
          </cell>
          <cell r="Y6">
            <v>22</v>
          </cell>
          <cell r="Z6">
            <v>23</v>
          </cell>
          <cell r="AA6">
            <v>24</v>
          </cell>
          <cell r="AB6">
            <v>25</v>
          </cell>
          <cell r="AC6">
            <v>26</v>
          </cell>
          <cell r="AD6">
            <v>27</v>
          </cell>
        </row>
        <row r="39">
          <cell r="D39">
            <v>1730.192047133291</v>
          </cell>
          <cell r="E39">
            <v>0</v>
          </cell>
          <cell r="F39">
            <v>568.1776190974831</v>
          </cell>
          <cell r="G39">
            <v>1711.712623485239</v>
          </cell>
          <cell r="H39">
            <v>1411.1861246349654</v>
          </cell>
          <cell r="I39">
            <v>288.36534118888187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-163.02452898987548</v>
          </cell>
        </row>
        <row r="56">
          <cell r="D56">
            <v>-767.6282221604198</v>
          </cell>
          <cell r="E56">
            <v>-974.18899821035302</v>
          </cell>
          <cell r="F56">
            <v>-1650.8315993601529</v>
          </cell>
          <cell r="G56">
            <v>-1128.6689947358216</v>
          </cell>
          <cell r="H56">
            <v>-362.41393413528147</v>
          </cell>
          <cell r="I56">
            <v>0</v>
          </cell>
          <cell r="J56">
            <v>0</v>
          </cell>
          <cell r="K56">
            <v>-0.16814699999999999</v>
          </cell>
          <cell r="L56">
            <v>0</v>
          </cell>
          <cell r="M56">
            <v>-0.61653900000000006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-4.0400000000000001E-9</v>
          </cell>
        </row>
        <row r="58">
          <cell r="D58">
            <v>962.5638249728712</v>
          </cell>
          <cell r="E58">
            <v>-11.625173237481818</v>
          </cell>
          <cell r="F58">
            <v>-1094.2791535001516</v>
          </cell>
          <cell r="G58">
            <v>-511.23552475073416</v>
          </cell>
          <cell r="H58">
            <v>537.53666574894964</v>
          </cell>
          <cell r="I58">
            <v>825.90200693783152</v>
          </cell>
          <cell r="J58">
            <v>825.90200693783152</v>
          </cell>
          <cell r="K58">
            <v>825.73385993783154</v>
          </cell>
          <cell r="L58">
            <v>825.73385993783154</v>
          </cell>
          <cell r="M58">
            <v>825.11732093783155</v>
          </cell>
          <cell r="N58">
            <v>825.11732093783155</v>
          </cell>
          <cell r="O58">
            <v>825.11732093783155</v>
          </cell>
          <cell r="P58">
            <v>825.11732093783155</v>
          </cell>
          <cell r="Q58">
            <v>825.11732093783155</v>
          </cell>
          <cell r="R58">
            <v>825.11732093783155</v>
          </cell>
          <cell r="S58">
            <v>825.11732093783155</v>
          </cell>
          <cell r="T58">
            <v>825.11732093783155</v>
          </cell>
          <cell r="U58">
            <v>825.11732093783155</v>
          </cell>
          <cell r="V58">
            <v>825.11732093783155</v>
          </cell>
          <cell r="W58">
            <v>825.11732093783155</v>
          </cell>
          <cell r="X58">
            <v>825.11732093783155</v>
          </cell>
          <cell r="Y58">
            <v>825.11732093783155</v>
          </cell>
          <cell r="Z58">
            <v>825.11732093783155</v>
          </cell>
          <cell r="AA58">
            <v>825.11732093783155</v>
          </cell>
          <cell r="AB58">
            <v>825.11732093783155</v>
          </cell>
          <cell r="AC58">
            <v>825.11732093783155</v>
          </cell>
          <cell r="AD58">
            <v>662.09279194391604</v>
          </cell>
        </row>
        <row r="61">
          <cell r="D61">
            <v>962.5638249728712</v>
          </cell>
          <cell r="E61">
            <v>254.53053020849541</v>
          </cell>
          <cell r="F61">
            <v>-292.44877143628497</v>
          </cell>
          <cell r="G61">
            <v>149.81697550795735</v>
          </cell>
          <cell r="H61">
            <v>681.71933634339052</v>
          </cell>
          <cell r="I61">
            <v>825.90200693783152</v>
          </cell>
          <cell r="J61">
            <v>825.90200693783152</v>
          </cell>
          <cell r="K61">
            <v>825.73385993783154</v>
          </cell>
          <cell r="L61">
            <v>825.73385993783154</v>
          </cell>
          <cell r="M61">
            <v>825.11732093783155</v>
          </cell>
          <cell r="N61">
            <v>825.11732093783155</v>
          </cell>
          <cell r="O61">
            <v>825.11732093783155</v>
          </cell>
          <cell r="P61">
            <v>825.11732093783155</v>
          </cell>
          <cell r="Q61">
            <v>825.11732093783155</v>
          </cell>
          <cell r="R61">
            <v>825.11732093783155</v>
          </cell>
          <cell r="S61">
            <v>825.11732093783155</v>
          </cell>
          <cell r="T61">
            <v>825.11732093783155</v>
          </cell>
          <cell r="U61">
            <v>825.11732093783155</v>
          </cell>
          <cell r="V61">
            <v>825.11732093783155</v>
          </cell>
          <cell r="W61">
            <v>825.11732093783155</v>
          </cell>
          <cell r="X61">
            <v>825.11732093783155</v>
          </cell>
          <cell r="Y61">
            <v>825.11732093783155</v>
          </cell>
          <cell r="Z61">
            <v>825.11732093783155</v>
          </cell>
          <cell r="AA61">
            <v>825.11732093783155</v>
          </cell>
          <cell r="AB61">
            <v>825.11732093783155</v>
          </cell>
          <cell r="AC61">
            <v>825.11732093783155</v>
          </cell>
          <cell r="AD61">
            <v>662.09279194391604</v>
          </cell>
        </row>
        <row r="95">
          <cell r="F95">
            <v>412.9</v>
          </cell>
          <cell r="G95">
            <v>367</v>
          </cell>
          <cell r="H95">
            <v>321.10000000000002</v>
          </cell>
          <cell r="I95">
            <v>232</v>
          </cell>
          <cell r="K95">
            <v>3.0149999999999997</v>
          </cell>
        </row>
        <row r="96">
          <cell r="F96">
            <v>404.6</v>
          </cell>
          <cell r="G96">
            <v>358.70000000000005</v>
          </cell>
          <cell r="H96">
            <v>312.8</v>
          </cell>
          <cell r="I96">
            <v>223.7</v>
          </cell>
        </row>
        <row r="97">
          <cell r="F97">
            <v>396.3</v>
          </cell>
          <cell r="G97">
            <v>350.4</v>
          </cell>
          <cell r="H97">
            <v>304.5</v>
          </cell>
          <cell r="I97">
            <v>215.3</v>
          </cell>
        </row>
        <row r="98">
          <cell r="H98">
            <v>5339</v>
          </cell>
          <cell r="I98">
            <v>7.0000000000000007E-2</v>
          </cell>
        </row>
        <row r="99">
          <cell r="F99" t="str">
            <v>Localizacion Dato</v>
          </cell>
          <cell r="H99">
            <v>404.642</v>
          </cell>
          <cell r="I99">
            <v>404.642</v>
          </cell>
        </row>
        <row r="103">
          <cell r="F103">
            <v>30</v>
          </cell>
          <cell r="G103">
            <v>45</v>
          </cell>
          <cell r="H103">
            <v>60</v>
          </cell>
          <cell r="I103">
            <v>90</v>
          </cell>
        </row>
        <row r="104">
          <cell r="F104">
            <v>146.9</v>
          </cell>
          <cell r="G104">
            <v>119.85</v>
          </cell>
          <cell r="H104">
            <v>92.8</v>
          </cell>
          <cell r="I104">
            <v>40.4</v>
          </cell>
        </row>
        <row r="105">
          <cell r="F105">
            <v>412.9</v>
          </cell>
          <cell r="G105">
            <v>367</v>
          </cell>
          <cell r="H105">
            <v>321.10000000000002</v>
          </cell>
          <cell r="I105">
            <v>232</v>
          </cell>
        </row>
        <row r="106">
          <cell r="F106">
            <v>487.4</v>
          </cell>
          <cell r="G106">
            <v>457.25</v>
          </cell>
          <cell r="H106">
            <v>427.1</v>
          </cell>
          <cell r="I106">
            <v>368.5</v>
          </cell>
        </row>
        <row r="109">
          <cell r="G109">
            <v>0</v>
          </cell>
          <cell r="H109">
            <v>3752.1</v>
          </cell>
        </row>
        <row r="110">
          <cell r="G110">
            <v>7.0000000000000007E-2</v>
          </cell>
          <cell r="H110">
            <v>5339</v>
          </cell>
        </row>
        <row r="111">
          <cell r="G111">
            <v>0.1</v>
          </cell>
          <cell r="H111">
            <v>4193.5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 M1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2 (2)"/>
      <sheetName val="EQUIVALENTE M3"/>
      <sheetName val="M.O.  M3"/>
      <sheetName val="firmas"/>
    </sheetNames>
    <sheetDataSet>
      <sheetData sheetId="0" refreshError="1"/>
      <sheetData sheetId="1" refreshError="1"/>
      <sheetData sheetId="2" refreshError="1"/>
      <sheetData sheetId="3" refreshError="1">
        <row r="52">
          <cell r="O52" t="str">
            <v/>
          </cell>
        </row>
        <row r="57">
          <cell r="A57" t="str">
            <v>--</v>
          </cell>
          <cell r="I57" t="str">
            <v>--</v>
          </cell>
        </row>
      </sheetData>
      <sheetData sheetId="4" refreshError="1">
        <row r="6">
          <cell r="E6" t="str">
            <v/>
          </cell>
        </row>
        <row r="48">
          <cell r="J48" t="str">
            <v>--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26">
          <cell r="A26" t="str">
            <v>--</v>
          </cell>
        </row>
        <row r="27">
          <cell r="A27" t="str">
            <v>Reviso</v>
          </cell>
        </row>
        <row r="28">
          <cell r="A28" t="str">
            <v xml:space="preserve">RINCON SATURNINO </v>
          </cell>
        </row>
        <row r="29">
          <cell r="A29" t="str">
            <v>VARGAS PABLO</v>
          </cell>
        </row>
        <row r="30">
          <cell r="A30" t="str">
            <v>--</v>
          </cell>
          <cell r="C30">
            <v>1</v>
          </cell>
        </row>
        <row r="31">
          <cell r="A31" t="str">
            <v>--</v>
          </cell>
        </row>
        <row r="33">
          <cell r="A33" t="str">
            <v>VARGAS PABLO</v>
          </cell>
        </row>
        <row r="34">
          <cell r="A34" t="str">
            <v>CONTRERAS WILINTONG</v>
          </cell>
        </row>
        <row r="35">
          <cell r="A35" t="str">
            <v>--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Encabezado"/>
      <sheetName val="2. Perfil estratigrafico"/>
      <sheetName val="3. Reg fotografico"/>
      <sheetName val="PDC M1"/>
      <sheetName val="4. W M1 "/>
      <sheetName val="4. W M1 x"/>
      <sheetName val="5. Limites M1"/>
      <sheetName val="5. Limites M1 X"/>
      <sheetName val="6. Clasificación M1"/>
      <sheetName val="7. E.A. M1"/>
      <sheetName val="7. E.A. NA"/>
      <sheetName val="8. PDC M2"/>
      <sheetName val="9. W M2"/>
      <sheetName val="9. W M2 x"/>
      <sheetName val="10. Limites M2"/>
      <sheetName val="10. Limites M2 X"/>
      <sheetName val="11. Clasificación M2"/>
      <sheetName val="12. M.O. M2 "/>
      <sheetName val="12. M.O. M2 X"/>
      <sheetName val="13. W M3"/>
      <sheetName val="14. Limites M3"/>
      <sheetName val="13. W M3 x"/>
      <sheetName val="14. Limites M3 X"/>
      <sheetName val="15. Clasificación M3"/>
      <sheetName val="16. M.O. M3"/>
      <sheetName val=" CBR INALTERADO"/>
      <sheetName val="16. M.O. M3 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Encabezado"/>
      <sheetName val="2. Perfil estratigrafico"/>
      <sheetName val="3. Reg fotografico"/>
      <sheetName val="4. W M1 "/>
      <sheetName val="4. W M1 x"/>
      <sheetName val="5. Limites M1"/>
      <sheetName val="5. Limites M1 X"/>
      <sheetName val="6. Clasificación M1"/>
      <sheetName val="7. E.A. M1"/>
      <sheetName val="7. E.A. NA"/>
      <sheetName val="7. M.O. M1"/>
      <sheetName val="8. PDC M2"/>
      <sheetName val="9. W M2"/>
      <sheetName val="9. W M2 x"/>
      <sheetName val="10. Limites M2"/>
      <sheetName val="10. Limites M2 X"/>
      <sheetName val="11. Clasificación M2"/>
      <sheetName val="12. M.O. M2 "/>
      <sheetName val="12. M.O. M2 X"/>
      <sheetName val="13. W M3"/>
      <sheetName val="14. Limites M3"/>
      <sheetName val="13. W M3 x"/>
      <sheetName val="14. Limites M3 X"/>
      <sheetName val="15. Clasificación M3"/>
      <sheetName val="16. M.O. M3"/>
      <sheetName val=" CBR INALTERADO"/>
      <sheetName val=" CBR INALTERADO (2)"/>
      <sheetName val="16. M.O. M3 X"/>
    </sheetNames>
    <sheetDataSet>
      <sheetData sheetId="0"/>
      <sheetData sheetId="1">
        <row r="10">
          <cell r="AB10">
            <v>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BG"/>
      <sheetName val="Gradacion "/>
      <sheetName val="Desgaste"/>
      <sheetName val="Microdeval "/>
      <sheetName val="10% De Finos"/>
      <sheetName val="Solidez"/>
      <sheetName val="LIMITES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3">
          <cell r="G43" t="str">
            <v>--</v>
          </cell>
        </row>
      </sheetData>
      <sheetData sheetId="1">
        <row r="46">
          <cell r="I46" t="str">
            <v>--</v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>
        <row r="47">
          <cell r="H47" t="str">
            <v>--</v>
          </cell>
        </row>
      </sheetData>
      <sheetData sheetId="6">
        <row r="47">
          <cell r="C47" t="str">
            <v>--</v>
          </cell>
        </row>
      </sheetData>
      <sheetData sheetId="7"/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  <cell r="M43" t="str">
            <v>--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 t="str">
            <v>--</v>
          </cell>
        </row>
      </sheetData>
      <sheetData sheetId="10">
        <row r="29">
          <cell r="L29" t="str">
            <v>--</v>
          </cell>
          <cell r="W29" t="str">
            <v>--</v>
          </cell>
          <cell r="X29">
            <v>0</v>
          </cell>
          <cell r="AK29" t="str">
            <v>--</v>
          </cell>
        </row>
        <row r="30">
          <cell r="W30">
            <v>0</v>
          </cell>
          <cell r="X30">
            <v>0</v>
          </cell>
        </row>
        <row r="31">
          <cell r="W31">
            <v>0</v>
          </cell>
          <cell r="X31">
            <v>0</v>
          </cell>
        </row>
        <row r="32">
          <cell r="W32">
            <v>0</v>
          </cell>
          <cell r="X32">
            <v>0</v>
          </cell>
        </row>
        <row r="33">
          <cell r="W33">
            <v>0</v>
          </cell>
          <cell r="X33">
            <v>0</v>
          </cell>
        </row>
      </sheetData>
      <sheetData sheetId="11">
        <row r="42">
          <cell r="C42" t="str">
            <v>--</v>
          </cell>
          <cell r="F42" t="str">
            <v>--</v>
          </cell>
          <cell r="I42" t="str">
            <v>--</v>
          </cell>
        </row>
      </sheetData>
      <sheetData sheetId="12">
        <row r="55">
          <cell r="AL55" t="str">
            <v>--</v>
          </cell>
          <cell r="AM55">
            <v>0</v>
          </cell>
          <cell r="AN55" t="str">
            <v>--</v>
          </cell>
          <cell r="AO55">
            <v>0</v>
          </cell>
          <cell r="AP55" t="str">
            <v>--</v>
          </cell>
          <cell r="AQ55">
            <v>0</v>
          </cell>
        </row>
      </sheetData>
      <sheetData sheetId="13">
        <row r="55">
          <cell r="C55" t="str">
            <v>--</v>
          </cell>
          <cell r="E55" t="str">
            <v>--</v>
          </cell>
          <cell r="F55">
            <v>0</v>
          </cell>
          <cell r="G55" t="str">
            <v>--</v>
          </cell>
          <cell r="H55">
            <v>0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MANCILLA EDGAR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ACHIARDI LEONARDO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GALVIS DANIEL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 t="str">
            <v>FAJARDO HUGO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ARIAS JEIMY</v>
          </cell>
          <cell r="C29">
            <v>0</v>
          </cell>
        </row>
        <row r="30">
          <cell r="A30" t="str">
            <v>RINCON SATURNINO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>GAVIRIA SONIA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acion "/>
      <sheetName val="Desgaste"/>
      <sheetName val="Microdeval "/>
      <sheetName val="10% De Finos"/>
      <sheetName val="Solidez"/>
      <sheetName val="Desgaste "/>
      <sheetName val="LIMITES "/>
      <sheetName val="EQUIVALENTE"/>
      <sheetName val="TERRONES DE ARCILL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46">
          <cell r="I46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>
        <row r="47">
          <cell r="H47" t="str">
            <v>--</v>
          </cell>
        </row>
      </sheetData>
      <sheetData sheetId="5">
        <row r="36">
          <cell r="F36" t="str">
            <v>MANCILLA EDGAR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 t="str">
            <v>ARIAS JENNIFER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>GAVIRIA SONIA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</sheetData>
      <sheetData sheetId="6"/>
      <sheetData sheetId="7">
        <row r="29">
          <cell r="D29" t="str">
            <v>--</v>
          </cell>
        </row>
      </sheetData>
      <sheetData sheetId="8">
        <row r="27">
          <cell r="C27" t="str">
            <v>--</v>
          </cell>
        </row>
      </sheetData>
      <sheetData sheetId="9">
        <row r="43">
          <cell r="G43" t="str">
            <v>--</v>
          </cell>
        </row>
      </sheetData>
      <sheetData sheetId="10">
        <row r="29">
          <cell r="L29" t="str">
            <v>--</v>
          </cell>
        </row>
      </sheetData>
      <sheetData sheetId="11">
        <row r="42">
          <cell r="C42" t="str">
            <v>--</v>
          </cell>
        </row>
      </sheetData>
      <sheetData sheetId="12">
        <row r="55">
          <cell r="AL55" t="str">
            <v>--</v>
          </cell>
        </row>
      </sheetData>
      <sheetData sheetId="13">
        <row r="55">
          <cell r="C55" t="str">
            <v>--</v>
          </cell>
        </row>
      </sheetData>
      <sheetData sheetId="14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>
            <v>0</v>
          </cell>
          <cell r="C13">
            <v>0</v>
          </cell>
        </row>
        <row r="14">
          <cell r="A14" t="str">
            <v>ALBARRACIN JAIRO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>
            <v>0</v>
          </cell>
          <cell r="C17">
            <v>0</v>
          </cell>
        </row>
        <row r="18">
          <cell r="A18" t="str">
            <v>GOMEZ LUIS CARLOS</v>
          </cell>
          <cell r="C18">
            <v>0</v>
          </cell>
        </row>
        <row r="19">
          <cell r="A19">
            <v>0</v>
          </cell>
          <cell r="C19">
            <v>0</v>
          </cell>
        </row>
        <row r="20">
          <cell r="A20" t="str">
            <v>PATIÑO MARLON</v>
          </cell>
          <cell r="C20">
            <v>0</v>
          </cell>
        </row>
        <row r="21">
          <cell r="A21" t="str">
            <v>PRIETO YULY PAOLA</v>
          </cell>
          <cell r="C21">
            <v>0</v>
          </cell>
        </row>
        <row r="22">
          <cell r="A22" t="str">
            <v>SASTOQUE CINDY</v>
          </cell>
          <cell r="C22">
            <v>0</v>
          </cell>
        </row>
        <row r="23">
          <cell r="A23" t="str">
            <v>TEUTA DIEGO</v>
          </cell>
          <cell r="C23">
            <v>0</v>
          </cell>
        </row>
        <row r="24">
          <cell r="A24" t="str">
            <v>VARGAS RODOLFO</v>
          </cell>
          <cell r="C24">
            <v>0</v>
          </cell>
        </row>
        <row r="25">
          <cell r="A25" t="str">
            <v>VILLANUEVA BRAYAN</v>
          </cell>
          <cell r="C25">
            <v>0</v>
          </cell>
        </row>
        <row r="26">
          <cell r="A26" t="str">
            <v>--</v>
          </cell>
          <cell r="C26">
            <v>0</v>
          </cell>
        </row>
        <row r="28">
          <cell r="A28" t="str">
            <v>ARIAS JENNIFER</v>
          </cell>
          <cell r="C28">
            <v>0</v>
          </cell>
        </row>
        <row r="29">
          <cell r="A29" t="str">
            <v>RINCON SATURNINO</v>
          </cell>
          <cell r="C29">
            <v>0</v>
          </cell>
        </row>
        <row r="30">
          <cell r="A30">
            <v>0</v>
          </cell>
          <cell r="C30">
            <v>1</v>
          </cell>
        </row>
        <row r="31">
          <cell r="A31" t="str">
            <v>--</v>
          </cell>
          <cell r="C31">
            <v>0</v>
          </cell>
        </row>
        <row r="33">
          <cell r="A33" t="str">
            <v xml:space="preserve">VARGAS PABLO </v>
          </cell>
          <cell r="C33">
            <v>0</v>
          </cell>
        </row>
        <row r="34">
          <cell r="A34" t="str">
            <v>RIVERA MERCY</v>
          </cell>
          <cell r="C34">
            <v>0</v>
          </cell>
        </row>
        <row r="35">
          <cell r="A35" t="str">
            <v>--</v>
          </cell>
          <cell r="C35">
            <v>0</v>
          </cell>
        </row>
      </sheetData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  <sheetName val="RESUMEN BG"/>
      <sheetName val="A"/>
    </sheetNames>
    <sheetDataSet>
      <sheetData sheetId="0">
        <row r="46">
          <cell r="G46" t="str">
            <v>--</v>
          </cell>
        </row>
      </sheetData>
      <sheetData sheetId="1">
        <row r="11">
          <cell r="I11" t="str">
            <v/>
          </cell>
        </row>
      </sheetData>
      <sheetData sheetId="2">
        <row r="38">
          <cell r="F38" t="str">
            <v>--</v>
          </cell>
        </row>
      </sheetData>
      <sheetData sheetId="3">
        <row r="44">
          <cell r="I44" t="str">
            <v>--</v>
          </cell>
        </row>
      </sheetData>
      <sheetData sheetId="4">
        <row r="23">
          <cell r="D23" t="str">
            <v>--</v>
          </cell>
        </row>
      </sheetData>
      <sheetData sheetId="5"/>
      <sheetData sheetId="6">
        <row r="26">
          <cell r="H26" t="str">
            <v/>
          </cell>
        </row>
      </sheetData>
      <sheetData sheetId="7">
        <row r="27">
          <cell r="U27" t="str">
            <v/>
          </cell>
        </row>
      </sheetData>
      <sheetData sheetId="8">
        <row r="21">
          <cell r="G21" t="str">
            <v/>
          </cell>
        </row>
      </sheetData>
      <sheetData sheetId="9">
        <row r="23">
          <cell r="G23" t="str">
            <v/>
          </cell>
        </row>
      </sheetData>
      <sheetData sheetId="10">
        <row r="21">
          <cell r="J21" t="str">
            <v/>
          </cell>
        </row>
      </sheetData>
      <sheetData sheetId="11">
        <row r="16">
          <cell r="H16" t="str">
            <v/>
          </cell>
        </row>
      </sheetData>
      <sheetData sheetId="12">
        <row r="20">
          <cell r="N20" t="str">
            <v/>
          </cell>
        </row>
      </sheetData>
      <sheetData sheetId="13">
        <row r="30">
          <cell r="U30" t="str">
            <v/>
          </cell>
        </row>
      </sheetData>
      <sheetData sheetId="14">
        <row r="31">
          <cell r="D31" t="str">
            <v>--</v>
          </cell>
          <cell r="G31" t="str">
            <v>--</v>
          </cell>
          <cell r="J31" t="str">
            <v>--</v>
          </cell>
        </row>
      </sheetData>
      <sheetData sheetId="15">
        <row r="43">
          <cell r="G43" t="str">
            <v>--</v>
          </cell>
        </row>
      </sheetData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19">
          <cell r="A19" t="str">
            <v>FAJARDO HUGO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gaste  INV E - 219 "/>
      <sheetName val="firmas"/>
    </sheetNames>
    <sheetDataSet>
      <sheetData sheetId="0"/>
      <sheetData sheetId="1">
        <row r="2">
          <cell r="A2" t="str">
            <v>CHAPARRO CARLOS</v>
          </cell>
        </row>
        <row r="11">
          <cell r="B11" t="str">
            <v>Laboratorista</v>
          </cell>
        </row>
        <row r="12">
          <cell r="B12" t="str">
            <v>Coordinador Operativo</v>
          </cell>
        </row>
        <row r="13">
          <cell r="B13" t="str">
            <v>Auxiliar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Gradacion "/>
      <sheetName val="Desgaste"/>
      <sheetName val="Microdeval "/>
      <sheetName val="10% De Finos"/>
      <sheetName val=" HUMEDAD"/>
      <sheetName val="Solidez"/>
      <sheetName val="LIMITES"/>
      <sheetName val="EQUIVALENTE"/>
      <sheetName val="TERRONES DE ARCILLA"/>
      <sheetName val="Lavado tamiz N°200"/>
      <sheetName val="INV 222-13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</row>
        <row r="28">
          <cell r="B28" t="str">
            <v>Analista  técnico</v>
          </cell>
        </row>
        <row r="29">
          <cell r="B29" t="str">
            <v>Analista  administrativo</v>
          </cell>
        </row>
        <row r="30">
          <cell r="B30" t="str">
            <v>Coordinador operativo</v>
          </cell>
        </row>
      </sheetData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MEDAD "/>
      <sheetName val="firmas"/>
    </sheetNames>
    <sheetDataSet>
      <sheetData sheetId="0"/>
      <sheetData sheetId="1">
        <row r="2">
          <cell r="A2" t="str">
            <v>CHAPARRO CARLOS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UBRE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"/>
      <sheetName val="Recipiente"/>
      <sheetName val="Guia rec."/>
      <sheetName val="MEZCLAS"/>
      <sheetName val="Módulo1"/>
      <sheetName val="Módulo11"/>
      <sheetName val="2-6"/>
      <sheetName val="LIMITE"/>
      <sheetName val="Hoja1"/>
      <sheetName val="CLAS-BOG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Desgaste"/>
      <sheetName val="Microdeval "/>
      <sheetName val="10% De Finos"/>
      <sheetName val=" HUMEDAD"/>
      <sheetName val="Gradacion "/>
      <sheetName val="HUMEDAD "/>
      <sheetName val="Solidez"/>
      <sheetName val="LIMITES "/>
      <sheetName val="EQUIVALENTE"/>
      <sheetName val="TERRONES DE ARCILLA "/>
      <sheetName val="Lavado tamiz N°200"/>
      <sheetName val="INV 222-13 "/>
      <sheetName val="GRAVEDAD"/>
      <sheetName val="COLORIMETRIA"/>
      <sheetName val="CF - IF "/>
      <sheetName val="ANGULARIDAD"/>
      <sheetName val="PROCTOR"/>
      <sheetName val=" CBR 1"/>
      <sheetName val=" CBR (2)"/>
      <sheetName val="firmas"/>
      <sheetName val="Hoja1"/>
    </sheetNames>
    <sheetDataSet>
      <sheetData sheetId="0">
        <row r="50">
          <cell r="G50" t="str">
            <v>--</v>
          </cell>
        </row>
      </sheetData>
      <sheetData sheetId="1">
        <row r="38">
          <cell r="F38" t="str">
            <v>--</v>
          </cell>
        </row>
      </sheetData>
      <sheetData sheetId="2">
        <row r="44">
          <cell r="I44" t="str">
            <v>--</v>
          </cell>
        </row>
      </sheetData>
      <sheetData sheetId="3">
        <row r="23">
          <cell r="D23" t="str">
            <v>--</v>
          </cell>
        </row>
      </sheetData>
      <sheetData sheetId="4"/>
      <sheetData sheetId="5"/>
      <sheetData sheetId="6"/>
      <sheetData sheetId="7">
        <row r="47">
          <cell r="H47" t="str">
            <v>--</v>
          </cell>
        </row>
      </sheetData>
      <sheetData sheetId="8"/>
      <sheetData sheetId="9"/>
      <sheetData sheetId="10"/>
      <sheetData sheetId="11">
        <row r="22">
          <cell r="E22" t="str">
            <v>--</v>
          </cell>
        </row>
      </sheetData>
      <sheetData sheetId="12">
        <row r="45">
          <cell r="AA45" t="str">
            <v>--</v>
          </cell>
        </row>
      </sheetData>
      <sheetData sheetId="13"/>
      <sheetData sheetId="14">
        <row r="31">
          <cell r="D31" t="str">
            <v>--</v>
          </cell>
        </row>
      </sheetData>
      <sheetData sheetId="15"/>
      <sheetData sheetId="16">
        <row r="29">
          <cell r="L29" t="str">
            <v>--</v>
          </cell>
        </row>
      </sheetData>
      <sheetData sheetId="17">
        <row r="42">
          <cell r="C42" t="str">
            <v>--</v>
          </cell>
        </row>
      </sheetData>
      <sheetData sheetId="18">
        <row r="55">
          <cell r="AL55" t="str">
            <v>--</v>
          </cell>
        </row>
      </sheetData>
      <sheetData sheetId="19">
        <row r="55">
          <cell r="C55" t="str">
            <v>--</v>
          </cell>
        </row>
      </sheetData>
      <sheetData sheetId="20">
        <row r="2">
          <cell r="A2" t="str">
            <v>CHAPARRO CARLOS</v>
          </cell>
        </row>
        <row r="33">
          <cell r="A33" t="str">
            <v xml:space="preserve">VARGAS PABLO </v>
          </cell>
        </row>
        <row r="34">
          <cell r="A34" t="str">
            <v xml:space="preserve">CONTRERAS WILINTONG </v>
          </cell>
        </row>
        <row r="35">
          <cell r="A35" t="str">
            <v>--</v>
          </cell>
        </row>
      </sheetData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"/>
      <sheetName val="RESUMEN BG"/>
      <sheetName val="Gradacion "/>
      <sheetName val="HUMEDAD "/>
      <sheetName val="Solidez"/>
      <sheetName val="A"/>
      <sheetName val="ANGULARIDAD"/>
      <sheetName val="INV 222-13"/>
      <sheetName val="GRAVEDAD"/>
      <sheetName val="Desgaste"/>
      <sheetName val="Microdeval "/>
      <sheetName val="10% De Finos"/>
      <sheetName val="LIMITES"/>
      <sheetName val="EQUIVALENTE"/>
      <sheetName val="TERRONES DE ARCILLA"/>
      <sheetName val="CF - IF "/>
      <sheetName val="PROCTOR"/>
      <sheetName val=" CBR 1"/>
      <sheetName val=" CBR (2)"/>
      <sheetName val="firmas"/>
      <sheetName val="Hoja1"/>
    </sheetNames>
    <sheetDataSet>
      <sheetData sheetId="0">
        <row r="46">
          <cell r="G46" t="str">
            <v>--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29">
          <cell r="L29" t="str">
            <v>--</v>
          </cell>
          <cell r="W29" t="str">
            <v>--</v>
          </cell>
          <cell r="AK29" t="str">
            <v>--</v>
          </cell>
        </row>
        <row r="30">
          <cell r="W30" t="str">
            <v/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</row>
        <row r="12">
          <cell r="A12" t="str">
            <v>RINCON SATURNINO</v>
          </cell>
          <cell r="C12">
            <v>1</v>
          </cell>
        </row>
        <row r="14">
          <cell r="A14" t="str">
            <v>ALBARRACIN JAIRO</v>
          </cell>
        </row>
        <row r="15">
          <cell r="A15" t="str">
            <v>ALMONACID JIMMY</v>
          </cell>
        </row>
        <row r="16">
          <cell r="A16" t="str">
            <v>CANO LUIS EDUARDO</v>
          </cell>
        </row>
        <row r="17">
          <cell r="A17" t="str">
            <v>GALVIS DANIEL</v>
          </cell>
        </row>
        <row r="18">
          <cell r="A18" t="str">
            <v>GOMEZ LUIS CARLOS</v>
          </cell>
        </row>
        <row r="20">
          <cell r="A20" t="str">
            <v>PATIÑO MARLON</v>
          </cell>
        </row>
        <row r="21">
          <cell r="A21" t="str">
            <v>PRIETO YULY PAOLA</v>
          </cell>
        </row>
        <row r="22">
          <cell r="A22" t="str">
            <v>SASTOQUE CINDY</v>
          </cell>
        </row>
        <row r="23">
          <cell r="A23" t="str">
            <v>TEUTA DIEGO</v>
          </cell>
        </row>
        <row r="24">
          <cell r="A24" t="str">
            <v>VARGAS RODOLFO</v>
          </cell>
        </row>
        <row r="25">
          <cell r="A25" t="str">
            <v>VILLANUEVA BRAYAN</v>
          </cell>
        </row>
        <row r="26">
          <cell r="A26" t="str">
            <v>--</v>
          </cell>
        </row>
        <row r="28">
          <cell r="A28" t="str">
            <v>ARIAS JENNIFER</v>
          </cell>
        </row>
        <row r="29">
          <cell r="A29" t="str">
            <v>RINCON SATURNINO</v>
          </cell>
        </row>
        <row r="30">
          <cell r="C30">
            <v>1</v>
          </cell>
        </row>
        <row r="31">
          <cell r="A31" t="str">
            <v>--</v>
          </cell>
        </row>
        <row r="33">
          <cell r="A33" t="str">
            <v xml:space="preserve">VARGAS PABLO </v>
          </cell>
        </row>
        <row r="34">
          <cell r="A34" t="str">
            <v>RIVERA MERCY</v>
          </cell>
        </row>
        <row r="35">
          <cell r="A35" t="str">
            <v>--</v>
          </cell>
        </row>
      </sheetData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PERFIL ESTRATIGRAFICO"/>
      <sheetName val="2. REG FOTOGRAFICO"/>
      <sheetName val="3. CONO DINAMICO"/>
      <sheetName val="firmas"/>
      <sheetName val="4. CLASIFICACION M1"/>
      <sheetName val="5. LIMITES M1"/>
      <sheetName val="5. LIMITES "/>
      <sheetName val="6. HUMEDAD M1"/>
      <sheetName val="6. HUMEDAD "/>
      <sheetName val="7. EQUIVALENTE M1"/>
      <sheetName val="7. M.O. M1"/>
      <sheetName val="8. CLASIFICACION M2"/>
      <sheetName val="9. LIMITES M2"/>
      <sheetName val="9. LIMITES  (M2)"/>
      <sheetName val="10. HUMEDAD M2"/>
      <sheetName val="10. HUMEDAD  (M2)"/>
      <sheetName val="11. EQUIVALENTE M2"/>
      <sheetName val="11. M.O.  M2"/>
      <sheetName val="12. CLASIFICACION M3"/>
      <sheetName val="13. LIMITES M3"/>
      <sheetName val="13. LIMITES  (M3)"/>
      <sheetName val="14. HUMEDAD M3"/>
      <sheetName val="14. HUMEDAD  (M3)"/>
      <sheetName val="15. EQUIVALENTE M3"/>
      <sheetName val="15. M.O.  M3"/>
    </sheetNames>
    <sheetDataSet>
      <sheetData sheetId="0" refreshError="1"/>
      <sheetData sheetId="1" refreshError="1"/>
      <sheetData sheetId="2">
        <row r="56">
          <cell r="A56" t="str">
            <v>--</v>
          </cell>
        </row>
      </sheetData>
      <sheetData sheetId="3" refreshError="1"/>
      <sheetData sheetId="4">
        <row r="32">
          <cell r="A32" t="str">
            <v>--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</row>
      </sheetData>
      <sheetData sheetId="5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CONCENCIONES USC"/>
      <sheetName val="1. PERFIL ESTRATIGRAFICO"/>
      <sheetName val="2. REG FOTOGRAFICO"/>
      <sheetName val="3. CONO DINAMICO"/>
      <sheetName val="firmas"/>
      <sheetName val="4. CLASIFICACION M1"/>
      <sheetName val="5. LIMITES M1"/>
      <sheetName val="5. LIMITES "/>
      <sheetName val="6. HUMEDAD M1"/>
      <sheetName val="6. HUMEDAD "/>
      <sheetName val="7. EQUIVALENTE M1"/>
      <sheetName val="7. M.O. M1"/>
      <sheetName val="8. CLASIFICACION M2"/>
      <sheetName val="9. LIMITES M2"/>
      <sheetName val="9. LIMITES  (M2)"/>
      <sheetName val="10. HUMEDAD M2"/>
      <sheetName val="10. HUMEDAD  (M2)"/>
      <sheetName val="11. EQUIVALENTE M2"/>
      <sheetName val="11. M.O.  M2"/>
      <sheetName val="12. CLASIFICACION M3"/>
      <sheetName val="13. LIMITES M3"/>
      <sheetName val="13. LIMITES  (M3)"/>
      <sheetName val="14. HUMEDAD M3"/>
      <sheetName val="14. HUMEDAD  (M3)"/>
      <sheetName val="15. EQUIVALENTE M3"/>
      <sheetName val="15. M.O.  M3"/>
    </sheetNames>
    <sheetDataSet>
      <sheetData sheetId="0" refreshError="1"/>
      <sheetData sheetId="1" refreshError="1"/>
      <sheetData sheetId="2">
        <row r="56">
          <cell r="A56" t="str">
            <v>--</v>
          </cell>
        </row>
      </sheetData>
      <sheetData sheetId="3" refreshError="1"/>
      <sheetData sheetId="4">
        <row r="32">
          <cell r="A32" t="str">
            <v>--</v>
          </cell>
        </row>
        <row r="39">
          <cell r="A39" t="str">
            <v>CINDY NATHALY SASTOQUE</v>
          </cell>
          <cell r="C39">
            <v>0</v>
          </cell>
        </row>
        <row r="40">
          <cell r="A40" t="str">
            <v>CONTRERAS WILINTONG</v>
          </cell>
          <cell r="C40">
            <v>0</v>
          </cell>
        </row>
        <row r="41">
          <cell r="A41" t="str">
            <v>--</v>
          </cell>
        </row>
      </sheetData>
      <sheetData sheetId="5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8">
          <cell r="J48" t="str">
            <v>--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CIONES USC"/>
      <sheetName val="PERFIL ESTRATIGRAFICO"/>
      <sheetName val="REG FOTOGRAFICO"/>
      <sheetName val="CONO DINAMICO"/>
      <sheetName val="CLASIFICACION M1"/>
      <sheetName val="LIMITES M1"/>
      <sheetName val="HUMEDAD M1"/>
      <sheetName val="EQUIVALENTE"/>
      <sheetName val="M.O.  M1"/>
      <sheetName val="CLASIFICACION M2"/>
      <sheetName val="LIMITES M2"/>
      <sheetName val="HUMEDAD 2"/>
      <sheetName val="EQUIVALENTE M2"/>
      <sheetName val="M.O.  M2"/>
      <sheetName val="CLASIFICACION M3"/>
      <sheetName val="LIMITES M3"/>
      <sheetName val="HUMEDAD 3"/>
      <sheetName val="EQUIVALENTE M3"/>
      <sheetName val="M.O.  M3"/>
      <sheetName val="firmas"/>
      <sheetName val="#¡REF"/>
    </sheetNames>
    <sheetDataSet>
      <sheetData sheetId="0"/>
      <sheetData sheetId="1"/>
      <sheetData sheetId="2"/>
      <sheetData sheetId="3"/>
      <sheetData sheetId="4"/>
      <sheetData sheetId="5">
        <row r="24">
          <cell r="G24" t="str">
            <v/>
          </cell>
        </row>
      </sheetData>
      <sheetData sheetId="6">
        <row r="26">
          <cell r="H26" t="str">
            <v/>
          </cell>
        </row>
      </sheetData>
      <sheetData sheetId="7">
        <row r="23">
          <cell r="G23" t="str">
            <v/>
          </cell>
        </row>
      </sheetData>
      <sheetData sheetId="8"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9">
        <row r="30">
          <cell r="E30" t="str">
            <v/>
          </cell>
        </row>
      </sheetData>
      <sheetData sheetId="10">
        <row r="24">
          <cell r="G24" t="str">
            <v/>
          </cell>
        </row>
      </sheetData>
      <sheetData sheetId="11">
        <row r="26">
          <cell r="H26" t="str">
            <v/>
          </cell>
        </row>
      </sheetData>
      <sheetData sheetId="12"/>
      <sheetData sheetId="13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4">
        <row r="30">
          <cell r="E30" t="str">
            <v/>
          </cell>
        </row>
      </sheetData>
      <sheetData sheetId="15">
        <row r="24">
          <cell r="G24" t="str">
            <v/>
          </cell>
        </row>
        <row r="52">
          <cell r="C52" t="str">
            <v>--</v>
          </cell>
          <cell r="D52">
            <v>0</v>
          </cell>
          <cell r="E52">
            <v>0</v>
          </cell>
        </row>
      </sheetData>
      <sheetData sheetId="16">
        <row r="26">
          <cell r="H26" t="str">
            <v/>
          </cell>
        </row>
      </sheetData>
      <sheetData sheetId="17"/>
      <sheetData sheetId="18">
        <row r="23">
          <cell r="F23" t="str">
            <v/>
          </cell>
        </row>
        <row r="29">
          <cell r="C29" t="str">
            <v>--</v>
          </cell>
          <cell r="D29">
            <v>0</v>
          </cell>
          <cell r="E29">
            <v>0</v>
          </cell>
          <cell r="F29" t="str">
            <v>--</v>
          </cell>
          <cell r="G29">
            <v>0</v>
          </cell>
          <cell r="H29">
            <v>0</v>
          </cell>
          <cell r="I29" t="str">
            <v>--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</sheetData>
      <sheetData sheetId="19">
        <row r="2">
          <cell r="A2" t="str">
            <v>CHAPARRO CARLOS</v>
          </cell>
          <cell r="C2">
            <v>2</v>
          </cell>
        </row>
        <row r="3">
          <cell r="A3" t="str">
            <v>CORDOBA ALEXANDER</v>
          </cell>
          <cell r="C3">
            <v>3</v>
          </cell>
        </row>
        <row r="4">
          <cell r="A4" t="str">
            <v>CRISTANCHO VICTOR</v>
          </cell>
          <cell r="C4">
            <v>7</v>
          </cell>
        </row>
        <row r="5">
          <cell r="A5" t="str">
            <v>DIAZ CESAR</v>
          </cell>
          <cell r="C5">
            <v>0</v>
          </cell>
        </row>
        <row r="6">
          <cell r="A6" t="str">
            <v>FLOREZ KAREN</v>
          </cell>
          <cell r="C6">
            <v>6</v>
          </cell>
        </row>
        <row r="7">
          <cell r="A7" t="str">
            <v>GALVIS DAVID</v>
          </cell>
          <cell r="C7">
            <v>4</v>
          </cell>
        </row>
        <row r="8">
          <cell r="A8" t="str">
            <v>ACHIARDI LEONARDO</v>
          </cell>
          <cell r="C8">
            <v>8</v>
          </cell>
        </row>
        <row r="9">
          <cell r="A9" t="str">
            <v>OSPINA JUAN GABRIEL</v>
          </cell>
          <cell r="C9">
            <v>0</v>
          </cell>
        </row>
        <row r="10">
          <cell r="A10" t="str">
            <v>SUAREZ  WILLIAM</v>
          </cell>
          <cell r="C10">
            <v>9</v>
          </cell>
        </row>
        <row r="11">
          <cell r="A11" t="str">
            <v>YARA FABIAN</v>
          </cell>
          <cell r="C11">
            <v>0</v>
          </cell>
        </row>
        <row r="12">
          <cell r="A12" t="str">
            <v>RINCON SATURNINO</v>
          </cell>
          <cell r="C12">
            <v>1</v>
          </cell>
        </row>
        <row r="13">
          <cell r="A13" t="str">
            <v>ALBARRACIN JAIRO</v>
          </cell>
          <cell r="C13">
            <v>0</v>
          </cell>
        </row>
        <row r="14">
          <cell r="A14" t="str">
            <v>GOMEZ LUIS CARLOS</v>
          </cell>
          <cell r="C14">
            <v>0</v>
          </cell>
        </row>
        <row r="15">
          <cell r="A15" t="str">
            <v>ALMONACID JIMMY</v>
          </cell>
          <cell r="C15">
            <v>0</v>
          </cell>
        </row>
        <row r="16">
          <cell r="A16" t="str">
            <v>CANO LUIS EDUARDO</v>
          </cell>
          <cell r="C16">
            <v>0</v>
          </cell>
        </row>
        <row r="17">
          <cell r="A17" t="str">
            <v>MONTENEGRO YON</v>
          </cell>
          <cell r="C17">
            <v>0</v>
          </cell>
        </row>
        <row r="18">
          <cell r="A18" t="str">
            <v>VILLANUEVA BRAYAN</v>
          </cell>
          <cell r="C18">
            <v>0</v>
          </cell>
        </row>
        <row r="19">
          <cell r="A19" t="str">
            <v>RINCON JOSE</v>
          </cell>
          <cell r="C19">
            <v>0</v>
          </cell>
        </row>
        <row r="20">
          <cell r="A20" t="str">
            <v xml:space="preserve">VELASQUEZ JUAN </v>
          </cell>
          <cell r="C20">
            <v>0</v>
          </cell>
        </row>
        <row r="21">
          <cell r="A21" t="str">
            <v xml:space="preserve">VAQUIRO JUAN  CAMILO </v>
          </cell>
          <cell r="C21">
            <v>0</v>
          </cell>
        </row>
        <row r="22">
          <cell r="A22" t="str">
            <v xml:space="preserve">RIOS JOSE </v>
          </cell>
          <cell r="C22">
            <v>0</v>
          </cell>
        </row>
        <row r="23">
          <cell r="A23">
            <v>0</v>
          </cell>
          <cell r="C23">
            <v>0</v>
          </cell>
        </row>
        <row r="24">
          <cell r="A24" t="str">
            <v>--</v>
          </cell>
          <cell r="C24">
            <v>0</v>
          </cell>
        </row>
        <row r="26">
          <cell r="A26" t="str">
            <v>ARIAS JENNIFER</v>
          </cell>
          <cell r="B26" t="str">
            <v>Analista  técnico</v>
          </cell>
          <cell r="C26">
            <v>0</v>
          </cell>
        </row>
        <row r="27">
          <cell r="A27" t="str">
            <v xml:space="preserve">VARGAS PABLO </v>
          </cell>
          <cell r="B27" t="str">
            <v>Coordinador técnico</v>
          </cell>
          <cell r="C27">
            <v>0</v>
          </cell>
        </row>
        <row r="28">
          <cell r="A28" t="str">
            <v>--</v>
          </cell>
          <cell r="B28">
            <v>0</v>
          </cell>
          <cell r="C28">
            <v>1</v>
          </cell>
        </row>
        <row r="29">
          <cell r="A29" t="str">
            <v>--</v>
          </cell>
          <cell r="C29">
            <v>0</v>
          </cell>
        </row>
        <row r="31">
          <cell r="A31" t="str">
            <v xml:space="preserve">VARGAS PABLO </v>
          </cell>
          <cell r="C31">
            <v>0</v>
          </cell>
        </row>
        <row r="32">
          <cell r="A32" t="str">
            <v>CONTRERAS WILINTONG</v>
          </cell>
          <cell r="C32">
            <v>0</v>
          </cell>
        </row>
        <row r="33">
          <cell r="A33" t="str">
            <v>--</v>
          </cell>
          <cell r="C33">
            <v>0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BG67"/>
  <sheetViews>
    <sheetView showGridLines="0" tabSelected="1" view="pageBreakPreview" zoomScaleNormal="100" zoomScaleSheetLayoutView="100" workbookViewId="0">
      <selection activeCell="F7" sqref="F7:H7"/>
    </sheetView>
  </sheetViews>
  <sheetFormatPr baseColWidth="10" defaultRowHeight="12.75" x14ac:dyDescent="0.2"/>
  <cols>
    <col min="1" max="1" width="10.85546875" style="2" customWidth="1"/>
    <col min="2" max="2" width="11.140625" style="2" customWidth="1"/>
    <col min="3" max="3" width="10.42578125" style="2" customWidth="1"/>
    <col min="4" max="5" width="11.140625" style="2" customWidth="1"/>
    <col min="6" max="6" width="10.42578125" style="2" customWidth="1"/>
    <col min="7" max="7" width="10.140625" style="2" customWidth="1"/>
    <col min="8" max="8" width="5.7109375" style="2" customWidth="1"/>
    <col min="9" max="9" width="13.42578125" style="2" customWidth="1"/>
    <col min="10" max="10" width="11.42578125" style="2" hidden="1" customWidth="1"/>
    <col min="11" max="27" width="2.7109375" style="2" hidden="1" customWidth="1"/>
    <col min="28" max="32" width="2.7109375" style="3" hidden="1" customWidth="1"/>
    <col min="33" max="33" width="3.7109375" style="3" hidden="1" customWidth="1"/>
    <col min="34" max="37" width="2.7109375" style="3" hidden="1" customWidth="1"/>
    <col min="38" max="42" width="2.7109375" style="3" customWidth="1"/>
    <col min="43" max="44" width="2.7109375" style="2" customWidth="1"/>
    <col min="45" max="45" width="6" style="2" customWidth="1"/>
    <col min="46" max="256" width="11.42578125" style="2"/>
    <col min="257" max="290" width="2.7109375" style="2" customWidth="1"/>
    <col min="291" max="291" width="6" style="2" customWidth="1"/>
    <col min="292" max="297" width="11.140625" style="2" customWidth="1"/>
    <col min="298" max="298" width="10.140625" style="2" customWidth="1"/>
    <col min="299" max="299" width="6.140625" style="2" customWidth="1"/>
    <col min="300" max="300" width="15" style="2" customWidth="1"/>
    <col min="301" max="512" width="11.42578125" style="2"/>
    <col min="513" max="546" width="2.7109375" style="2" customWidth="1"/>
    <col min="547" max="547" width="6" style="2" customWidth="1"/>
    <col min="548" max="553" width="11.140625" style="2" customWidth="1"/>
    <col min="554" max="554" width="10.140625" style="2" customWidth="1"/>
    <col min="555" max="555" width="6.140625" style="2" customWidth="1"/>
    <col min="556" max="556" width="15" style="2" customWidth="1"/>
    <col min="557" max="768" width="11.42578125" style="2"/>
    <col min="769" max="802" width="2.7109375" style="2" customWidth="1"/>
    <col min="803" max="803" width="6" style="2" customWidth="1"/>
    <col min="804" max="809" width="11.140625" style="2" customWidth="1"/>
    <col min="810" max="810" width="10.140625" style="2" customWidth="1"/>
    <col min="811" max="811" width="6.140625" style="2" customWidth="1"/>
    <col min="812" max="812" width="15" style="2" customWidth="1"/>
    <col min="813" max="1024" width="11.42578125" style="2"/>
    <col min="1025" max="1058" width="2.7109375" style="2" customWidth="1"/>
    <col min="1059" max="1059" width="6" style="2" customWidth="1"/>
    <col min="1060" max="1065" width="11.140625" style="2" customWidth="1"/>
    <col min="1066" max="1066" width="10.140625" style="2" customWidth="1"/>
    <col min="1067" max="1067" width="6.140625" style="2" customWidth="1"/>
    <col min="1068" max="1068" width="15" style="2" customWidth="1"/>
    <col min="1069" max="1280" width="11.42578125" style="2"/>
    <col min="1281" max="1314" width="2.7109375" style="2" customWidth="1"/>
    <col min="1315" max="1315" width="6" style="2" customWidth="1"/>
    <col min="1316" max="1321" width="11.140625" style="2" customWidth="1"/>
    <col min="1322" max="1322" width="10.140625" style="2" customWidth="1"/>
    <col min="1323" max="1323" width="6.140625" style="2" customWidth="1"/>
    <col min="1324" max="1324" width="15" style="2" customWidth="1"/>
    <col min="1325" max="1536" width="11.42578125" style="2"/>
    <col min="1537" max="1570" width="2.7109375" style="2" customWidth="1"/>
    <col min="1571" max="1571" width="6" style="2" customWidth="1"/>
    <col min="1572" max="1577" width="11.140625" style="2" customWidth="1"/>
    <col min="1578" max="1578" width="10.140625" style="2" customWidth="1"/>
    <col min="1579" max="1579" width="6.140625" style="2" customWidth="1"/>
    <col min="1580" max="1580" width="15" style="2" customWidth="1"/>
    <col min="1581" max="1792" width="11.42578125" style="2"/>
    <col min="1793" max="1826" width="2.7109375" style="2" customWidth="1"/>
    <col min="1827" max="1827" width="6" style="2" customWidth="1"/>
    <col min="1828" max="1833" width="11.140625" style="2" customWidth="1"/>
    <col min="1834" max="1834" width="10.140625" style="2" customWidth="1"/>
    <col min="1835" max="1835" width="6.140625" style="2" customWidth="1"/>
    <col min="1836" max="1836" width="15" style="2" customWidth="1"/>
    <col min="1837" max="2048" width="11.42578125" style="2"/>
    <col min="2049" max="2082" width="2.7109375" style="2" customWidth="1"/>
    <col min="2083" max="2083" width="6" style="2" customWidth="1"/>
    <col min="2084" max="2089" width="11.140625" style="2" customWidth="1"/>
    <col min="2090" max="2090" width="10.140625" style="2" customWidth="1"/>
    <col min="2091" max="2091" width="6.140625" style="2" customWidth="1"/>
    <col min="2092" max="2092" width="15" style="2" customWidth="1"/>
    <col min="2093" max="2304" width="11.42578125" style="2"/>
    <col min="2305" max="2338" width="2.7109375" style="2" customWidth="1"/>
    <col min="2339" max="2339" width="6" style="2" customWidth="1"/>
    <col min="2340" max="2345" width="11.140625" style="2" customWidth="1"/>
    <col min="2346" max="2346" width="10.140625" style="2" customWidth="1"/>
    <col min="2347" max="2347" width="6.140625" style="2" customWidth="1"/>
    <col min="2348" max="2348" width="15" style="2" customWidth="1"/>
    <col min="2349" max="2560" width="11.42578125" style="2"/>
    <col min="2561" max="2594" width="2.7109375" style="2" customWidth="1"/>
    <col min="2595" max="2595" width="6" style="2" customWidth="1"/>
    <col min="2596" max="2601" width="11.140625" style="2" customWidth="1"/>
    <col min="2602" max="2602" width="10.140625" style="2" customWidth="1"/>
    <col min="2603" max="2603" width="6.140625" style="2" customWidth="1"/>
    <col min="2604" max="2604" width="15" style="2" customWidth="1"/>
    <col min="2605" max="2816" width="11.42578125" style="2"/>
    <col min="2817" max="2850" width="2.7109375" style="2" customWidth="1"/>
    <col min="2851" max="2851" width="6" style="2" customWidth="1"/>
    <col min="2852" max="2857" width="11.140625" style="2" customWidth="1"/>
    <col min="2858" max="2858" width="10.140625" style="2" customWidth="1"/>
    <col min="2859" max="2859" width="6.140625" style="2" customWidth="1"/>
    <col min="2860" max="2860" width="15" style="2" customWidth="1"/>
    <col min="2861" max="3072" width="11.42578125" style="2"/>
    <col min="3073" max="3106" width="2.7109375" style="2" customWidth="1"/>
    <col min="3107" max="3107" width="6" style="2" customWidth="1"/>
    <col min="3108" max="3113" width="11.140625" style="2" customWidth="1"/>
    <col min="3114" max="3114" width="10.140625" style="2" customWidth="1"/>
    <col min="3115" max="3115" width="6.140625" style="2" customWidth="1"/>
    <col min="3116" max="3116" width="15" style="2" customWidth="1"/>
    <col min="3117" max="3328" width="11.42578125" style="2"/>
    <col min="3329" max="3362" width="2.7109375" style="2" customWidth="1"/>
    <col min="3363" max="3363" width="6" style="2" customWidth="1"/>
    <col min="3364" max="3369" width="11.140625" style="2" customWidth="1"/>
    <col min="3370" max="3370" width="10.140625" style="2" customWidth="1"/>
    <col min="3371" max="3371" width="6.140625" style="2" customWidth="1"/>
    <col min="3372" max="3372" width="15" style="2" customWidth="1"/>
    <col min="3373" max="3584" width="11.42578125" style="2"/>
    <col min="3585" max="3618" width="2.7109375" style="2" customWidth="1"/>
    <col min="3619" max="3619" width="6" style="2" customWidth="1"/>
    <col min="3620" max="3625" width="11.140625" style="2" customWidth="1"/>
    <col min="3626" max="3626" width="10.140625" style="2" customWidth="1"/>
    <col min="3627" max="3627" width="6.140625" style="2" customWidth="1"/>
    <col min="3628" max="3628" width="15" style="2" customWidth="1"/>
    <col min="3629" max="3840" width="11.42578125" style="2"/>
    <col min="3841" max="3874" width="2.7109375" style="2" customWidth="1"/>
    <col min="3875" max="3875" width="6" style="2" customWidth="1"/>
    <col min="3876" max="3881" width="11.140625" style="2" customWidth="1"/>
    <col min="3882" max="3882" width="10.140625" style="2" customWidth="1"/>
    <col min="3883" max="3883" width="6.140625" style="2" customWidth="1"/>
    <col min="3884" max="3884" width="15" style="2" customWidth="1"/>
    <col min="3885" max="4096" width="11.42578125" style="2"/>
    <col min="4097" max="4130" width="2.7109375" style="2" customWidth="1"/>
    <col min="4131" max="4131" width="6" style="2" customWidth="1"/>
    <col min="4132" max="4137" width="11.140625" style="2" customWidth="1"/>
    <col min="4138" max="4138" width="10.140625" style="2" customWidth="1"/>
    <col min="4139" max="4139" width="6.140625" style="2" customWidth="1"/>
    <col min="4140" max="4140" width="15" style="2" customWidth="1"/>
    <col min="4141" max="4352" width="11.42578125" style="2"/>
    <col min="4353" max="4386" width="2.7109375" style="2" customWidth="1"/>
    <col min="4387" max="4387" width="6" style="2" customWidth="1"/>
    <col min="4388" max="4393" width="11.140625" style="2" customWidth="1"/>
    <col min="4394" max="4394" width="10.140625" style="2" customWidth="1"/>
    <col min="4395" max="4395" width="6.140625" style="2" customWidth="1"/>
    <col min="4396" max="4396" width="15" style="2" customWidth="1"/>
    <col min="4397" max="4608" width="11.42578125" style="2"/>
    <col min="4609" max="4642" width="2.7109375" style="2" customWidth="1"/>
    <col min="4643" max="4643" width="6" style="2" customWidth="1"/>
    <col min="4644" max="4649" width="11.140625" style="2" customWidth="1"/>
    <col min="4650" max="4650" width="10.140625" style="2" customWidth="1"/>
    <col min="4651" max="4651" width="6.140625" style="2" customWidth="1"/>
    <col min="4652" max="4652" width="15" style="2" customWidth="1"/>
    <col min="4653" max="4864" width="11.42578125" style="2"/>
    <col min="4865" max="4898" width="2.7109375" style="2" customWidth="1"/>
    <col min="4899" max="4899" width="6" style="2" customWidth="1"/>
    <col min="4900" max="4905" width="11.140625" style="2" customWidth="1"/>
    <col min="4906" max="4906" width="10.140625" style="2" customWidth="1"/>
    <col min="4907" max="4907" width="6.140625" style="2" customWidth="1"/>
    <col min="4908" max="4908" width="15" style="2" customWidth="1"/>
    <col min="4909" max="5120" width="11.42578125" style="2"/>
    <col min="5121" max="5154" width="2.7109375" style="2" customWidth="1"/>
    <col min="5155" max="5155" width="6" style="2" customWidth="1"/>
    <col min="5156" max="5161" width="11.140625" style="2" customWidth="1"/>
    <col min="5162" max="5162" width="10.140625" style="2" customWidth="1"/>
    <col min="5163" max="5163" width="6.140625" style="2" customWidth="1"/>
    <col min="5164" max="5164" width="15" style="2" customWidth="1"/>
    <col min="5165" max="5376" width="11.42578125" style="2"/>
    <col min="5377" max="5410" width="2.7109375" style="2" customWidth="1"/>
    <col min="5411" max="5411" width="6" style="2" customWidth="1"/>
    <col min="5412" max="5417" width="11.140625" style="2" customWidth="1"/>
    <col min="5418" max="5418" width="10.140625" style="2" customWidth="1"/>
    <col min="5419" max="5419" width="6.140625" style="2" customWidth="1"/>
    <col min="5420" max="5420" width="15" style="2" customWidth="1"/>
    <col min="5421" max="5632" width="11.42578125" style="2"/>
    <col min="5633" max="5666" width="2.7109375" style="2" customWidth="1"/>
    <col min="5667" max="5667" width="6" style="2" customWidth="1"/>
    <col min="5668" max="5673" width="11.140625" style="2" customWidth="1"/>
    <col min="5674" max="5674" width="10.140625" style="2" customWidth="1"/>
    <col min="5675" max="5675" width="6.140625" style="2" customWidth="1"/>
    <col min="5676" max="5676" width="15" style="2" customWidth="1"/>
    <col min="5677" max="5888" width="11.42578125" style="2"/>
    <col min="5889" max="5922" width="2.7109375" style="2" customWidth="1"/>
    <col min="5923" max="5923" width="6" style="2" customWidth="1"/>
    <col min="5924" max="5929" width="11.140625" style="2" customWidth="1"/>
    <col min="5930" max="5930" width="10.140625" style="2" customWidth="1"/>
    <col min="5931" max="5931" width="6.140625" style="2" customWidth="1"/>
    <col min="5932" max="5932" width="15" style="2" customWidth="1"/>
    <col min="5933" max="6144" width="11.42578125" style="2"/>
    <col min="6145" max="6178" width="2.7109375" style="2" customWidth="1"/>
    <col min="6179" max="6179" width="6" style="2" customWidth="1"/>
    <col min="6180" max="6185" width="11.140625" style="2" customWidth="1"/>
    <col min="6186" max="6186" width="10.140625" style="2" customWidth="1"/>
    <col min="6187" max="6187" width="6.140625" style="2" customWidth="1"/>
    <col min="6188" max="6188" width="15" style="2" customWidth="1"/>
    <col min="6189" max="6400" width="11.42578125" style="2"/>
    <col min="6401" max="6434" width="2.7109375" style="2" customWidth="1"/>
    <col min="6435" max="6435" width="6" style="2" customWidth="1"/>
    <col min="6436" max="6441" width="11.140625" style="2" customWidth="1"/>
    <col min="6442" max="6442" width="10.140625" style="2" customWidth="1"/>
    <col min="6443" max="6443" width="6.140625" style="2" customWidth="1"/>
    <col min="6444" max="6444" width="15" style="2" customWidth="1"/>
    <col min="6445" max="6656" width="11.42578125" style="2"/>
    <col min="6657" max="6690" width="2.7109375" style="2" customWidth="1"/>
    <col min="6691" max="6691" width="6" style="2" customWidth="1"/>
    <col min="6692" max="6697" width="11.140625" style="2" customWidth="1"/>
    <col min="6698" max="6698" width="10.140625" style="2" customWidth="1"/>
    <col min="6699" max="6699" width="6.140625" style="2" customWidth="1"/>
    <col min="6700" max="6700" width="15" style="2" customWidth="1"/>
    <col min="6701" max="6912" width="11.42578125" style="2"/>
    <col min="6913" max="6946" width="2.7109375" style="2" customWidth="1"/>
    <col min="6947" max="6947" width="6" style="2" customWidth="1"/>
    <col min="6948" max="6953" width="11.140625" style="2" customWidth="1"/>
    <col min="6954" max="6954" width="10.140625" style="2" customWidth="1"/>
    <col min="6955" max="6955" width="6.140625" style="2" customWidth="1"/>
    <col min="6956" max="6956" width="15" style="2" customWidth="1"/>
    <col min="6957" max="7168" width="11.42578125" style="2"/>
    <col min="7169" max="7202" width="2.7109375" style="2" customWidth="1"/>
    <col min="7203" max="7203" width="6" style="2" customWidth="1"/>
    <col min="7204" max="7209" width="11.140625" style="2" customWidth="1"/>
    <col min="7210" max="7210" width="10.140625" style="2" customWidth="1"/>
    <col min="7211" max="7211" width="6.140625" style="2" customWidth="1"/>
    <col min="7212" max="7212" width="15" style="2" customWidth="1"/>
    <col min="7213" max="7424" width="11.42578125" style="2"/>
    <col min="7425" max="7458" width="2.7109375" style="2" customWidth="1"/>
    <col min="7459" max="7459" width="6" style="2" customWidth="1"/>
    <col min="7460" max="7465" width="11.140625" style="2" customWidth="1"/>
    <col min="7466" max="7466" width="10.140625" style="2" customWidth="1"/>
    <col min="7467" max="7467" width="6.140625" style="2" customWidth="1"/>
    <col min="7468" max="7468" width="15" style="2" customWidth="1"/>
    <col min="7469" max="7680" width="11.42578125" style="2"/>
    <col min="7681" max="7714" width="2.7109375" style="2" customWidth="1"/>
    <col min="7715" max="7715" width="6" style="2" customWidth="1"/>
    <col min="7716" max="7721" width="11.140625" style="2" customWidth="1"/>
    <col min="7722" max="7722" width="10.140625" style="2" customWidth="1"/>
    <col min="7723" max="7723" width="6.140625" style="2" customWidth="1"/>
    <col min="7724" max="7724" width="15" style="2" customWidth="1"/>
    <col min="7725" max="7936" width="11.42578125" style="2"/>
    <col min="7937" max="7970" width="2.7109375" style="2" customWidth="1"/>
    <col min="7971" max="7971" width="6" style="2" customWidth="1"/>
    <col min="7972" max="7977" width="11.140625" style="2" customWidth="1"/>
    <col min="7978" max="7978" width="10.140625" style="2" customWidth="1"/>
    <col min="7979" max="7979" width="6.140625" style="2" customWidth="1"/>
    <col min="7980" max="7980" width="15" style="2" customWidth="1"/>
    <col min="7981" max="8192" width="11.42578125" style="2"/>
    <col min="8193" max="8226" width="2.7109375" style="2" customWidth="1"/>
    <col min="8227" max="8227" width="6" style="2" customWidth="1"/>
    <col min="8228" max="8233" width="11.140625" style="2" customWidth="1"/>
    <col min="8234" max="8234" width="10.140625" style="2" customWidth="1"/>
    <col min="8235" max="8235" width="6.140625" style="2" customWidth="1"/>
    <col min="8236" max="8236" width="15" style="2" customWidth="1"/>
    <col min="8237" max="8448" width="11.42578125" style="2"/>
    <col min="8449" max="8482" width="2.7109375" style="2" customWidth="1"/>
    <col min="8483" max="8483" width="6" style="2" customWidth="1"/>
    <col min="8484" max="8489" width="11.140625" style="2" customWidth="1"/>
    <col min="8490" max="8490" width="10.140625" style="2" customWidth="1"/>
    <col min="8491" max="8491" width="6.140625" style="2" customWidth="1"/>
    <col min="8492" max="8492" width="15" style="2" customWidth="1"/>
    <col min="8493" max="8704" width="11.42578125" style="2"/>
    <col min="8705" max="8738" width="2.7109375" style="2" customWidth="1"/>
    <col min="8739" max="8739" width="6" style="2" customWidth="1"/>
    <col min="8740" max="8745" width="11.140625" style="2" customWidth="1"/>
    <col min="8746" max="8746" width="10.140625" style="2" customWidth="1"/>
    <col min="8747" max="8747" width="6.140625" style="2" customWidth="1"/>
    <col min="8748" max="8748" width="15" style="2" customWidth="1"/>
    <col min="8749" max="8960" width="11.42578125" style="2"/>
    <col min="8961" max="8994" width="2.7109375" style="2" customWidth="1"/>
    <col min="8995" max="8995" width="6" style="2" customWidth="1"/>
    <col min="8996" max="9001" width="11.140625" style="2" customWidth="1"/>
    <col min="9002" max="9002" width="10.140625" style="2" customWidth="1"/>
    <col min="9003" max="9003" width="6.140625" style="2" customWidth="1"/>
    <col min="9004" max="9004" width="15" style="2" customWidth="1"/>
    <col min="9005" max="9216" width="11.42578125" style="2"/>
    <col min="9217" max="9250" width="2.7109375" style="2" customWidth="1"/>
    <col min="9251" max="9251" width="6" style="2" customWidth="1"/>
    <col min="9252" max="9257" width="11.140625" style="2" customWidth="1"/>
    <col min="9258" max="9258" width="10.140625" style="2" customWidth="1"/>
    <col min="9259" max="9259" width="6.140625" style="2" customWidth="1"/>
    <col min="9260" max="9260" width="15" style="2" customWidth="1"/>
    <col min="9261" max="9472" width="11.42578125" style="2"/>
    <col min="9473" max="9506" width="2.7109375" style="2" customWidth="1"/>
    <col min="9507" max="9507" width="6" style="2" customWidth="1"/>
    <col min="9508" max="9513" width="11.140625" style="2" customWidth="1"/>
    <col min="9514" max="9514" width="10.140625" style="2" customWidth="1"/>
    <col min="9515" max="9515" width="6.140625" style="2" customWidth="1"/>
    <col min="9516" max="9516" width="15" style="2" customWidth="1"/>
    <col min="9517" max="9728" width="11.42578125" style="2"/>
    <col min="9729" max="9762" width="2.7109375" style="2" customWidth="1"/>
    <col min="9763" max="9763" width="6" style="2" customWidth="1"/>
    <col min="9764" max="9769" width="11.140625" style="2" customWidth="1"/>
    <col min="9770" max="9770" width="10.140625" style="2" customWidth="1"/>
    <col min="9771" max="9771" width="6.140625" style="2" customWidth="1"/>
    <col min="9772" max="9772" width="15" style="2" customWidth="1"/>
    <col min="9773" max="9984" width="11.42578125" style="2"/>
    <col min="9985" max="10018" width="2.7109375" style="2" customWidth="1"/>
    <col min="10019" max="10019" width="6" style="2" customWidth="1"/>
    <col min="10020" max="10025" width="11.140625" style="2" customWidth="1"/>
    <col min="10026" max="10026" width="10.140625" style="2" customWidth="1"/>
    <col min="10027" max="10027" width="6.140625" style="2" customWidth="1"/>
    <col min="10028" max="10028" width="15" style="2" customWidth="1"/>
    <col min="10029" max="10240" width="11.42578125" style="2"/>
    <col min="10241" max="10274" width="2.7109375" style="2" customWidth="1"/>
    <col min="10275" max="10275" width="6" style="2" customWidth="1"/>
    <col min="10276" max="10281" width="11.140625" style="2" customWidth="1"/>
    <col min="10282" max="10282" width="10.140625" style="2" customWidth="1"/>
    <col min="10283" max="10283" width="6.140625" style="2" customWidth="1"/>
    <col min="10284" max="10284" width="15" style="2" customWidth="1"/>
    <col min="10285" max="10496" width="11.42578125" style="2"/>
    <col min="10497" max="10530" width="2.7109375" style="2" customWidth="1"/>
    <col min="10531" max="10531" width="6" style="2" customWidth="1"/>
    <col min="10532" max="10537" width="11.140625" style="2" customWidth="1"/>
    <col min="10538" max="10538" width="10.140625" style="2" customWidth="1"/>
    <col min="10539" max="10539" width="6.140625" style="2" customWidth="1"/>
    <col min="10540" max="10540" width="15" style="2" customWidth="1"/>
    <col min="10541" max="10752" width="11.42578125" style="2"/>
    <col min="10753" max="10786" width="2.7109375" style="2" customWidth="1"/>
    <col min="10787" max="10787" width="6" style="2" customWidth="1"/>
    <col min="10788" max="10793" width="11.140625" style="2" customWidth="1"/>
    <col min="10794" max="10794" width="10.140625" style="2" customWidth="1"/>
    <col min="10795" max="10795" width="6.140625" style="2" customWidth="1"/>
    <col min="10796" max="10796" width="15" style="2" customWidth="1"/>
    <col min="10797" max="11008" width="11.42578125" style="2"/>
    <col min="11009" max="11042" width="2.7109375" style="2" customWidth="1"/>
    <col min="11043" max="11043" width="6" style="2" customWidth="1"/>
    <col min="11044" max="11049" width="11.140625" style="2" customWidth="1"/>
    <col min="11050" max="11050" width="10.140625" style="2" customWidth="1"/>
    <col min="11051" max="11051" width="6.140625" style="2" customWidth="1"/>
    <col min="11052" max="11052" width="15" style="2" customWidth="1"/>
    <col min="11053" max="11264" width="11.42578125" style="2"/>
    <col min="11265" max="11298" width="2.7109375" style="2" customWidth="1"/>
    <col min="11299" max="11299" width="6" style="2" customWidth="1"/>
    <col min="11300" max="11305" width="11.140625" style="2" customWidth="1"/>
    <col min="11306" max="11306" width="10.140625" style="2" customWidth="1"/>
    <col min="11307" max="11307" width="6.140625" style="2" customWidth="1"/>
    <col min="11308" max="11308" width="15" style="2" customWidth="1"/>
    <col min="11309" max="11520" width="11.42578125" style="2"/>
    <col min="11521" max="11554" width="2.7109375" style="2" customWidth="1"/>
    <col min="11555" max="11555" width="6" style="2" customWidth="1"/>
    <col min="11556" max="11561" width="11.140625" style="2" customWidth="1"/>
    <col min="11562" max="11562" width="10.140625" style="2" customWidth="1"/>
    <col min="11563" max="11563" width="6.140625" style="2" customWidth="1"/>
    <col min="11564" max="11564" width="15" style="2" customWidth="1"/>
    <col min="11565" max="11776" width="11.42578125" style="2"/>
    <col min="11777" max="11810" width="2.7109375" style="2" customWidth="1"/>
    <col min="11811" max="11811" width="6" style="2" customWidth="1"/>
    <col min="11812" max="11817" width="11.140625" style="2" customWidth="1"/>
    <col min="11818" max="11818" width="10.140625" style="2" customWidth="1"/>
    <col min="11819" max="11819" width="6.140625" style="2" customWidth="1"/>
    <col min="11820" max="11820" width="15" style="2" customWidth="1"/>
    <col min="11821" max="12032" width="11.42578125" style="2"/>
    <col min="12033" max="12066" width="2.7109375" style="2" customWidth="1"/>
    <col min="12067" max="12067" width="6" style="2" customWidth="1"/>
    <col min="12068" max="12073" width="11.140625" style="2" customWidth="1"/>
    <col min="12074" max="12074" width="10.140625" style="2" customWidth="1"/>
    <col min="12075" max="12075" width="6.140625" style="2" customWidth="1"/>
    <col min="12076" max="12076" width="15" style="2" customWidth="1"/>
    <col min="12077" max="12288" width="11.42578125" style="2"/>
    <col min="12289" max="12322" width="2.7109375" style="2" customWidth="1"/>
    <col min="12323" max="12323" width="6" style="2" customWidth="1"/>
    <col min="12324" max="12329" width="11.140625" style="2" customWidth="1"/>
    <col min="12330" max="12330" width="10.140625" style="2" customWidth="1"/>
    <col min="12331" max="12331" width="6.140625" style="2" customWidth="1"/>
    <col min="12332" max="12332" width="15" style="2" customWidth="1"/>
    <col min="12333" max="12544" width="11.42578125" style="2"/>
    <col min="12545" max="12578" width="2.7109375" style="2" customWidth="1"/>
    <col min="12579" max="12579" width="6" style="2" customWidth="1"/>
    <col min="12580" max="12585" width="11.140625" style="2" customWidth="1"/>
    <col min="12586" max="12586" width="10.140625" style="2" customWidth="1"/>
    <col min="12587" max="12587" width="6.140625" style="2" customWidth="1"/>
    <col min="12588" max="12588" width="15" style="2" customWidth="1"/>
    <col min="12589" max="12800" width="11.42578125" style="2"/>
    <col min="12801" max="12834" width="2.7109375" style="2" customWidth="1"/>
    <col min="12835" max="12835" width="6" style="2" customWidth="1"/>
    <col min="12836" max="12841" width="11.140625" style="2" customWidth="1"/>
    <col min="12842" max="12842" width="10.140625" style="2" customWidth="1"/>
    <col min="12843" max="12843" width="6.140625" style="2" customWidth="1"/>
    <col min="12844" max="12844" width="15" style="2" customWidth="1"/>
    <col min="12845" max="13056" width="11.42578125" style="2"/>
    <col min="13057" max="13090" width="2.7109375" style="2" customWidth="1"/>
    <col min="13091" max="13091" width="6" style="2" customWidth="1"/>
    <col min="13092" max="13097" width="11.140625" style="2" customWidth="1"/>
    <col min="13098" max="13098" width="10.140625" style="2" customWidth="1"/>
    <col min="13099" max="13099" width="6.140625" style="2" customWidth="1"/>
    <col min="13100" max="13100" width="15" style="2" customWidth="1"/>
    <col min="13101" max="13312" width="11.42578125" style="2"/>
    <col min="13313" max="13346" width="2.7109375" style="2" customWidth="1"/>
    <col min="13347" max="13347" width="6" style="2" customWidth="1"/>
    <col min="13348" max="13353" width="11.140625" style="2" customWidth="1"/>
    <col min="13354" max="13354" width="10.140625" style="2" customWidth="1"/>
    <col min="13355" max="13355" width="6.140625" style="2" customWidth="1"/>
    <col min="13356" max="13356" width="15" style="2" customWidth="1"/>
    <col min="13357" max="13568" width="11.42578125" style="2"/>
    <col min="13569" max="13602" width="2.7109375" style="2" customWidth="1"/>
    <col min="13603" max="13603" width="6" style="2" customWidth="1"/>
    <col min="13604" max="13609" width="11.140625" style="2" customWidth="1"/>
    <col min="13610" max="13610" width="10.140625" style="2" customWidth="1"/>
    <col min="13611" max="13611" width="6.140625" style="2" customWidth="1"/>
    <col min="13612" max="13612" width="15" style="2" customWidth="1"/>
    <col min="13613" max="13824" width="11.42578125" style="2"/>
    <col min="13825" max="13858" width="2.7109375" style="2" customWidth="1"/>
    <col min="13859" max="13859" width="6" style="2" customWidth="1"/>
    <col min="13860" max="13865" width="11.140625" style="2" customWidth="1"/>
    <col min="13866" max="13866" width="10.140625" style="2" customWidth="1"/>
    <col min="13867" max="13867" width="6.140625" style="2" customWidth="1"/>
    <col min="13868" max="13868" width="15" style="2" customWidth="1"/>
    <col min="13869" max="14080" width="11.42578125" style="2"/>
    <col min="14081" max="14114" width="2.7109375" style="2" customWidth="1"/>
    <col min="14115" max="14115" width="6" style="2" customWidth="1"/>
    <col min="14116" max="14121" width="11.140625" style="2" customWidth="1"/>
    <col min="14122" max="14122" width="10.140625" style="2" customWidth="1"/>
    <col min="14123" max="14123" width="6.140625" style="2" customWidth="1"/>
    <col min="14124" max="14124" width="15" style="2" customWidth="1"/>
    <col min="14125" max="14336" width="11.42578125" style="2"/>
    <col min="14337" max="14370" width="2.7109375" style="2" customWidth="1"/>
    <col min="14371" max="14371" width="6" style="2" customWidth="1"/>
    <col min="14372" max="14377" width="11.140625" style="2" customWidth="1"/>
    <col min="14378" max="14378" width="10.140625" style="2" customWidth="1"/>
    <col min="14379" max="14379" width="6.140625" style="2" customWidth="1"/>
    <col min="14380" max="14380" width="15" style="2" customWidth="1"/>
    <col min="14381" max="14592" width="11.42578125" style="2"/>
    <col min="14593" max="14626" width="2.7109375" style="2" customWidth="1"/>
    <col min="14627" max="14627" width="6" style="2" customWidth="1"/>
    <col min="14628" max="14633" width="11.140625" style="2" customWidth="1"/>
    <col min="14634" max="14634" width="10.140625" style="2" customWidth="1"/>
    <col min="14635" max="14635" width="6.140625" style="2" customWidth="1"/>
    <col min="14636" max="14636" width="15" style="2" customWidth="1"/>
    <col min="14637" max="14848" width="11.42578125" style="2"/>
    <col min="14849" max="14882" width="2.7109375" style="2" customWidth="1"/>
    <col min="14883" max="14883" width="6" style="2" customWidth="1"/>
    <col min="14884" max="14889" width="11.140625" style="2" customWidth="1"/>
    <col min="14890" max="14890" width="10.140625" style="2" customWidth="1"/>
    <col min="14891" max="14891" width="6.140625" style="2" customWidth="1"/>
    <col min="14892" max="14892" width="15" style="2" customWidth="1"/>
    <col min="14893" max="15104" width="11.42578125" style="2"/>
    <col min="15105" max="15138" width="2.7109375" style="2" customWidth="1"/>
    <col min="15139" max="15139" width="6" style="2" customWidth="1"/>
    <col min="15140" max="15145" width="11.140625" style="2" customWidth="1"/>
    <col min="15146" max="15146" width="10.140625" style="2" customWidth="1"/>
    <col min="15147" max="15147" width="6.140625" style="2" customWidth="1"/>
    <col min="15148" max="15148" width="15" style="2" customWidth="1"/>
    <col min="15149" max="15360" width="11.42578125" style="2"/>
    <col min="15361" max="15394" width="2.7109375" style="2" customWidth="1"/>
    <col min="15395" max="15395" width="6" style="2" customWidth="1"/>
    <col min="15396" max="15401" width="11.140625" style="2" customWidth="1"/>
    <col min="15402" max="15402" width="10.140625" style="2" customWidth="1"/>
    <col min="15403" max="15403" width="6.140625" style="2" customWidth="1"/>
    <col min="15404" max="15404" width="15" style="2" customWidth="1"/>
    <col min="15405" max="15616" width="11.42578125" style="2"/>
    <col min="15617" max="15650" width="2.7109375" style="2" customWidth="1"/>
    <col min="15651" max="15651" width="6" style="2" customWidth="1"/>
    <col min="15652" max="15657" width="11.140625" style="2" customWidth="1"/>
    <col min="15658" max="15658" width="10.140625" style="2" customWidth="1"/>
    <col min="15659" max="15659" width="6.140625" style="2" customWidth="1"/>
    <col min="15660" max="15660" width="15" style="2" customWidth="1"/>
    <col min="15661" max="15872" width="11.42578125" style="2"/>
    <col min="15873" max="15906" width="2.7109375" style="2" customWidth="1"/>
    <col min="15907" max="15907" width="6" style="2" customWidth="1"/>
    <col min="15908" max="15913" width="11.140625" style="2" customWidth="1"/>
    <col min="15914" max="15914" width="10.140625" style="2" customWidth="1"/>
    <col min="15915" max="15915" width="6.140625" style="2" customWidth="1"/>
    <col min="15916" max="15916" width="15" style="2" customWidth="1"/>
    <col min="15917" max="16128" width="11.42578125" style="2"/>
    <col min="16129" max="16162" width="2.7109375" style="2" customWidth="1"/>
    <col min="16163" max="16163" width="6" style="2" customWidth="1"/>
    <col min="16164" max="16169" width="11.140625" style="2" customWidth="1"/>
    <col min="16170" max="16170" width="10.140625" style="2" customWidth="1"/>
    <col min="16171" max="16171" width="6.140625" style="2" customWidth="1"/>
    <col min="16172" max="16172" width="15" style="2" customWidth="1"/>
    <col min="16173" max="16384" width="11.42578125" style="2"/>
  </cols>
  <sheetData>
    <row r="1" spans="1:59" ht="15" customHeight="1" x14ac:dyDescent="0.2">
      <c r="A1" s="256"/>
      <c r="B1" s="257"/>
      <c r="C1" s="262" t="s">
        <v>0</v>
      </c>
      <c r="D1" s="263"/>
      <c r="E1" s="263"/>
      <c r="F1" s="263"/>
      <c r="G1" s="263"/>
      <c r="H1" s="263"/>
      <c r="I1" s="264"/>
      <c r="J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4"/>
    </row>
    <row r="2" spans="1:59" ht="15" customHeight="1" x14ac:dyDescent="0.2">
      <c r="A2" s="258"/>
      <c r="B2" s="259"/>
      <c r="C2" s="265"/>
      <c r="D2" s="266"/>
      <c r="E2" s="266"/>
      <c r="F2" s="266"/>
      <c r="G2" s="266"/>
      <c r="H2" s="266"/>
      <c r="I2" s="267"/>
      <c r="J2" s="1"/>
      <c r="O2" s="271" t="s">
        <v>1</v>
      </c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3"/>
      <c r="AL2" s="5"/>
      <c r="AM2" s="5"/>
      <c r="AN2" s="5"/>
      <c r="AO2" s="5"/>
      <c r="AP2" s="5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4"/>
    </row>
    <row r="3" spans="1:59" ht="15" customHeight="1" x14ac:dyDescent="0.2">
      <c r="A3" s="258"/>
      <c r="B3" s="259"/>
      <c r="C3" s="268"/>
      <c r="D3" s="269"/>
      <c r="E3" s="269"/>
      <c r="F3" s="269"/>
      <c r="G3" s="269"/>
      <c r="H3" s="269"/>
      <c r="I3" s="270"/>
      <c r="J3" s="6"/>
      <c r="O3" s="250" t="s">
        <v>2</v>
      </c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2"/>
      <c r="AB3" s="253"/>
      <c r="AC3" s="254"/>
      <c r="AD3" s="254"/>
      <c r="AE3" s="254"/>
      <c r="AF3" s="254"/>
      <c r="AG3" s="254"/>
      <c r="AH3" s="254"/>
      <c r="AI3" s="254"/>
      <c r="AJ3" s="254"/>
      <c r="AK3" s="255"/>
      <c r="AL3" s="2"/>
      <c r="AM3" s="2"/>
      <c r="AN3" s="2"/>
      <c r="AO3" s="2"/>
      <c r="AP3" s="2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4"/>
    </row>
    <row r="4" spans="1:59" ht="15" customHeight="1" x14ac:dyDescent="0.2">
      <c r="A4" s="258"/>
      <c r="B4" s="259"/>
      <c r="C4" s="274" t="s">
        <v>3</v>
      </c>
      <c r="D4" s="274"/>
      <c r="E4" s="274"/>
      <c r="F4" s="274"/>
      <c r="G4" s="275" t="s">
        <v>4</v>
      </c>
      <c r="H4" s="276"/>
      <c r="I4" s="277"/>
      <c r="J4" s="6"/>
      <c r="O4" s="278" t="s">
        <v>5</v>
      </c>
      <c r="P4" s="279"/>
      <c r="Q4" s="279"/>
      <c r="R4" s="279"/>
      <c r="S4" s="279"/>
      <c r="T4" s="279"/>
      <c r="U4" s="279"/>
      <c r="V4" s="279"/>
      <c r="W4" s="279"/>
      <c r="X4" s="279"/>
      <c r="Y4" s="279"/>
      <c r="Z4" s="280" t="s">
        <v>6</v>
      </c>
      <c r="AA4" s="281"/>
      <c r="AB4" s="148"/>
      <c r="AC4" s="149"/>
      <c r="AD4" s="149"/>
      <c r="AE4" s="149"/>
      <c r="AF4" s="149"/>
      <c r="AG4" s="149"/>
      <c r="AH4" s="149"/>
      <c r="AI4" s="149"/>
      <c r="AJ4" s="149"/>
      <c r="AK4" s="150"/>
      <c r="AL4" s="2"/>
      <c r="AM4" s="2"/>
      <c r="AN4" s="2"/>
      <c r="AO4" s="2"/>
      <c r="AP4" s="2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4"/>
    </row>
    <row r="5" spans="1:59" ht="15" customHeight="1" x14ac:dyDescent="0.2">
      <c r="A5" s="260"/>
      <c r="B5" s="261"/>
      <c r="C5" s="240" t="s">
        <v>7</v>
      </c>
      <c r="D5" s="241"/>
      <c r="E5" s="241"/>
      <c r="F5" s="241"/>
      <c r="G5" s="241"/>
      <c r="H5" s="241"/>
      <c r="I5" s="242"/>
      <c r="J5" s="7"/>
      <c r="O5" s="8" t="s">
        <v>8</v>
      </c>
      <c r="P5" s="9"/>
      <c r="Q5" s="9"/>
      <c r="R5" s="9"/>
      <c r="S5" s="10"/>
      <c r="T5" s="10"/>
      <c r="U5" s="10"/>
      <c r="V5" s="10"/>
      <c r="W5" s="10"/>
      <c r="X5" s="10"/>
      <c r="Y5" s="10"/>
      <c r="Z5" s="226" t="s">
        <v>9</v>
      </c>
      <c r="AA5" s="227"/>
      <c r="AB5" s="243"/>
      <c r="AC5" s="244"/>
      <c r="AD5" s="244"/>
      <c r="AE5" s="244"/>
      <c r="AF5" s="244"/>
      <c r="AG5" s="244"/>
      <c r="AH5" s="244"/>
      <c r="AI5" s="244"/>
      <c r="AJ5" s="244"/>
      <c r="AK5" s="245"/>
      <c r="AL5" s="2"/>
      <c r="AM5" s="2"/>
      <c r="AN5" s="2"/>
      <c r="AO5" s="2"/>
      <c r="AP5" s="2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4"/>
    </row>
    <row r="6" spans="1:59" ht="15" customHeight="1" x14ac:dyDescent="0.2">
      <c r="A6" s="11"/>
      <c r="B6" s="12"/>
      <c r="C6" s="12"/>
      <c r="D6" s="12"/>
      <c r="E6" s="12"/>
      <c r="F6" s="12"/>
      <c r="G6" s="13"/>
      <c r="H6" s="14"/>
      <c r="I6" s="15"/>
      <c r="J6" s="16" t="s">
        <v>10</v>
      </c>
      <c r="O6" s="8" t="s">
        <v>11</v>
      </c>
      <c r="P6" s="9"/>
      <c r="Q6" s="9"/>
      <c r="R6" s="9"/>
      <c r="S6" s="10"/>
      <c r="T6" s="10"/>
      <c r="U6" s="10"/>
      <c r="V6" s="10"/>
      <c r="W6" s="10"/>
      <c r="X6" s="10"/>
      <c r="Y6" s="10"/>
      <c r="Z6" s="226" t="s">
        <v>12</v>
      </c>
      <c r="AA6" s="227"/>
      <c r="AB6" s="246"/>
      <c r="AC6" s="247"/>
      <c r="AD6" s="247"/>
      <c r="AE6" s="247"/>
      <c r="AF6" s="247"/>
      <c r="AG6" s="247"/>
      <c r="AH6" s="247"/>
      <c r="AI6" s="247"/>
      <c r="AJ6" s="247"/>
      <c r="AK6" s="248"/>
      <c r="AL6" s="2"/>
      <c r="AM6" s="2"/>
      <c r="AN6" s="2"/>
      <c r="AO6" s="2"/>
      <c r="AP6" s="2"/>
      <c r="AS6" s="1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</row>
    <row r="7" spans="1:59" ht="15" customHeight="1" x14ac:dyDescent="0.2">
      <c r="A7" s="17"/>
      <c r="B7" s="18"/>
      <c r="C7" s="4"/>
      <c r="D7" s="19"/>
      <c r="E7" s="19" t="s">
        <v>13</v>
      </c>
      <c r="F7" s="249"/>
      <c r="G7" s="249"/>
      <c r="H7" s="249"/>
      <c r="I7" s="20"/>
      <c r="J7" s="21" t="s">
        <v>14</v>
      </c>
      <c r="O7" s="250" t="s">
        <v>15</v>
      </c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2"/>
      <c r="AB7" s="253"/>
      <c r="AC7" s="254"/>
      <c r="AD7" s="254"/>
      <c r="AE7" s="254"/>
      <c r="AF7" s="254"/>
      <c r="AG7" s="254"/>
      <c r="AH7" s="254"/>
      <c r="AI7" s="254"/>
      <c r="AJ7" s="254"/>
      <c r="AK7" s="255"/>
      <c r="AL7" s="2"/>
      <c r="AM7" s="2"/>
      <c r="AN7" s="2"/>
      <c r="AO7" s="2"/>
      <c r="AP7" s="2"/>
      <c r="AS7" s="22"/>
    </row>
    <row r="8" spans="1:59" ht="15" customHeight="1" x14ac:dyDescent="0.2">
      <c r="A8" s="17"/>
      <c r="B8" s="23"/>
      <c r="C8" s="24"/>
      <c r="D8" s="24"/>
      <c r="E8" s="4"/>
      <c r="F8" s="225" t="str">
        <f>IF(F7="",J11,CONCATENATE(J7," ",J8," ",J9," ", J10))</f>
        <v>Pagina xx de xx</v>
      </c>
      <c r="G8" s="225"/>
      <c r="H8" s="225"/>
      <c r="I8" s="25"/>
      <c r="J8" s="26">
        <v>12</v>
      </c>
      <c r="O8" s="8" t="s">
        <v>8</v>
      </c>
      <c r="P8" s="9"/>
      <c r="Q8" s="9"/>
      <c r="R8" s="9"/>
      <c r="S8" s="10"/>
      <c r="T8" s="10"/>
      <c r="U8" s="10"/>
      <c r="V8" s="10"/>
      <c r="W8" s="10"/>
      <c r="X8" s="10"/>
      <c r="Y8" s="10"/>
      <c r="Z8" s="226" t="s">
        <v>9</v>
      </c>
      <c r="AA8" s="227"/>
      <c r="AB8" s="228"/>
      <c r="AC8" s="229"/>
      <c r="AD8" s="229"/>
      <c r="AE8" s="229"/>
      <c r="AF8" s="229"/>
      <c r="AG8" s="229"/>
      <c r="AH8" s="229"/>
      <c r="AI8" s="229"/>
      <c r="AJ8" s="229"/>
      <c r="AK8" s="230"/>
      <c r="AL8" s="2"/>
      <c r="AM8" s="2"/>
      <c r="AN8" s="2"/>
      <c r="AO8" s="2"/>
      <c r="AP8" s="2"/>
      <c r="AS8" s="22"/>
    </row>
    <row r="9" spans="1:59" ht="10.5" customHeight="1" x14ac:dyDescent="0.2">
      <c r="A9" s="17"/>
      <c r="B9" s="23"/>
      <c r="C9" s="23"/>
      <c r="D9" s="27"/>
      <c r="E9" s="28"/>
      <c r="F9" s="28"/>
      <c r="G9" s="29"/>
      <c r="H9" s="30"/>
      <c r="I9" s="25"/>
      <c r="J9" s="31" t="s">
        <v>16</v>
      </c>
      <c r="O9" s="32" t="s">
        <v>11</v>
      </c>
      <c r="P9" s="33"/>
      <c r="Q9" s="33"/>
      <c r="R9" s="33"/>
      <c r="S9" s="34"/>
      <c r="T9" s="34"/>
      <c r="U9" s="34"/>
      <c r="V9" s="34"/>
      <c r="W9" s="34"/>
      <c r="X9" s="34"/>
      <c r="Y9" s="34"/>
      <c r="Z9" s="231" t="s">
        <v>12</v>
      </c>
      <c r="AA9" s="232"/>
      <c r="AB9" s="233"/>
      <c r="AC9" s="234"/>
      <c r="AD9" s="234"/>
      <c r="AE9" s="234"/>
      <c r="AF9" s="234"/>
      <c r="AG9" s="234"/>
      <c r="AH9" s="234"/>
      <c r="AI9" s="234"/>
      <c r="AJ9" s="234"/>
      <c r="AK9" s="235"/>
      <c r="AL9" s="2"/>
      <c r="AM9" s="2"/>
      <c r="AN9" s="2"/>
      <c r="AO9" s="2"/>
      <c r="AP9" s="2"/>
    </row>
    <row r="10" spans="1:59" ht="15" customHeight="1" x14ac:dyDescent="0.2">
      <c r="A10" s="35" t="s">
        <v>17</v>
      </c>
      <c r="B10" s="36" t="str">
        <f>IF(T18="","",T18)</f>
        <v/>
      </c>
      <c r="C10" s="37" t="s">
        <v>18</v>
      </c>
      <c r="D10" s="38" t="str">
        <f>IF(AB5="","",((AB17-AB16)*0.1/(AB5-AB8))*100)</f>
        <v/>
      </c>
      <c r="E10" s="236" t="s">
        <v>19</v>
      </c>
      <c r="F10" s="237"/>
      <c r="G10" s="237"/>
      <c r="H10" s="238" t="str">
        <f>+IF(AH18="","",AH18)</f>
        <v/>
      </c>
      <c r="I10" s="239"/>
      <c r="J10" s="31">
        <f>+'[12]1. Encabezado'!AB10</f>
        <v>13</v>
      </c>
      <c r="O10" s="39" t="s">
        <v>20</v>
      </c>
      <c r="P10" s="40"/>
      <c r="Q10" s="41"/>
      <c r="R10" s="41"/>
      <c r="S10" s="42"/>
      <c r="T10" s="42"/>
      <c r="U10" s="42"/>
      <c r="V10" s="42"/>
      <c r="W10" s="42"/>
      <c r="X10" s="42"/>
      <c r="Y10" s="42"/>
      <c r="Z10" s="42"/>
      <c r="AA10" s="43" t="s">
        <v>6</v>
      </c>
      <c r="AB10" s="214"/>
      <c r="AC10" s="215"/>
      <c r="AD10" s="215"/>
      <c r="AE10" s="215"/>
      <c r="AF10" s="215"/>
      <c r="AG10" s="215"/>
      <c r="AH10" s="215"/>
      <c r="AI10" s="215"/>
      <c r="AJ10" s="215"/>
      <c r="AK10" s="216"/>
      <c r="AL10" s="2"/>
      <c r="AM10" s="2"/>
      <c r="AN10" s="2"/>
      <c r="AO10" s="2"/>
      <c r="AP10" s="2"/>
    </row>
    <row r="11" spans="1:59" ht="15" customHeight="1" x14ac:dyDescent="0.2">
      <c r="A11" s="219" t="s">
        <v>21</v>
      </c>
      <c r="B11" s="221" t="s">
        <v>22</v>
      </c>
      <c r="C11" s="222"/>
      <c r="D11" s="223" t="s">
        <v>23</v>
      </c>
      <c r="E11" s="224"/>
      <c r="F11" s="182" t="s">
        <v>24</v>
      </c>
      <c r="G11" s="183"/>
      <c r="H11" s="183"/>
      <c r="I11" s="203"/>
      <c r="J11" s="44" t="s">
        <v>25</v>
      </c>
      <c r="O11" s="144" t="s">
        <v>26</v>
      </c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6"/>
      <c r="AC11" s="146"/>
      <c r="AD11" s="146"/>
      <c r="AE11" s="146"/>
      <c r="AF11" s="146"/>
      <c r="AG11" s="146"/>
      <c r="AH11" s="146"/>
      <c r="AI11" s="146"/>
      <c r="AJ11" s="146"/>
      <c r="AK11" s="147"/>
      <c r="AL11" s="45"/>
      <c r="AM11" s="45"/>
      <c r="AN11" s="45"/>
      <c r="AO11" s="45"/>
      <c r="AP11" s="45"/>
    </row>
    <row r="12" spans="1:59" ht="15" customHeight="1" x14ac:dyDescent="0.2">
      <c r="A12" s="220"/>
      <c r="B12" s="46" t="s">
        <v>27</v>
      </c>
      <c r="C12" s="46" t="s">
        <v>28</v>
      </c>
      <c r="D12" s="46" t="s">
        <v>27</v>
      </c>
      <c r="E12" s="46" t="s">
        <v>28</v>
      </c>
      <c r="F12" s="47" t="s">
        <v>29</v>
      </c>
      <c r="G12" s="48"/>
      <c r="H12" s="49" t="s">
        <v>6</v>
      </c>
      <c r="I12" s="50" t="str">
        <f>+IF(AB12="","",AB12)</f>
        <v/>
      </c>
      <c r="O12" s="8" t="s">
        <v>30</v>
      </c>
      <c r="P12" s="51"/>
      <c r="Q12" s="51"/>
      <c r="R12" s="51"/>
      <c r="S12" s="52"/>
      <c r="T12" s="52"/>
      <c r="U12" s="52"/>
      <c r="V12" s="52"/>
      <c r="W12" s="52"/>
      <c r="X12" s="52"/>
      <c r="Y12" s="52"/>
      <c r="Z12" s="52"/>
      <c r="AA12" s="53" t="s">
        <v>6</v>
      </c>
      <c r="AB12" s="148"/>
      <c r="AC12" s="149"/>
      <c r="AD12" s="149"/>
      <c r="AE12" s="149"/>
      <c r="AF12" s="149"/>
      <c r="AG12" s="149"/>
      <c r="AH12" s="149"/>
      <c r="AI12" s="149"/>
      <c r="AJ12" s="149"/>
      <c r="AK12" s="150"/>
      <c r="AL12" s="166"/>
      <c r="AM12" s="166"/>
      <c r="AN12" s="166"/>
      <c r="AO12" s="166"/>
      <c r="AP12" s="166"/>
    </row>
    <row r="13" spans="1:59" ht="15" customHeight="1" x14ac:dyDescent="0.2">
      <c r="A13" s="54" t="s">
        <v>31</v>
      </c>
      <c r="B13" s="54" t="s">
        <v>32</v>
      </c>
      <c r="C13" s="54" t="s">
        <v>33</v>
      </c>
      <c r="D13" s="54" t="s">
        <v>32</v>
      </c>
      <c r="E13" s="54" t="s">
        <v>33</v>
      </c>
      <c r="F13" s="55" t="s">
        <v>34</v>
      </c>
      <c r="G13" s="56"/>
      <c r="H13" s="57" t="s">
        <v>6</v>
      </c>
      <c r="I13" s="58" t="str">
        <f>+IF(AB13="","",AB13)</f>
        <v/>
      </c>
      <c r="O13" s="8" t="s">
        <v>35</v>
      </c>
      <c r="P13" s="51"/>
      <c r="Q13" s="51"/>
      <c r="R13" s="51"/>
      <c r="S13" s="52"/>
      <c r="T13" s="52"/>
      <c r="U13" s="52"/>
      <c r="V13" s="52"/>
      <c r="W13" s="52"/>
      <c r="X13" s="52"/>
      <c r="Y13" s="52"/>
      <c r="Z13" s="52"/>
      <c r="AA13" s="53" t="s">
        <v>6</v>
      </c>
      <c r="AB13" s="151"/>
      <c r="AC13" s="152"/>
      <c r="AD13" s="152"/>
      <c r="AE13" s="152"/>
      <c r="AF13" s="152"/>
      <c r="AG13" s="152"/>
      <c r="AH13" s="152"/>
      <c r="AI13" s="152"/>
      <c r="AJ13" s="152"/>
      <c r="AK13" s="153"/>
      <c r="AL13" s="166"/>
      <c r="AM13" s="166"/>
      <c r="AN13" s="166"/>
      <c r="AO13" s="166"/>
      <c r="AP13" s="166"/>
    </row>
    <row r="14" spans="1:59" ht="14.1" customHeight="1" x14ac:dyDescent="0.2">
      <c r="A14" s="59">
        <f t="shared" ref="A14:A25" si="0">+U21</f>
        <v>0</v>
      </c>
      <c r="B14" s="60" t="str">
        <f t="shared" ref="B14:B25" si="1">IF(AB21="","",224.808*AB21)</f>
        <v/>
      </c>
      <c r="C14" s="61" t="str">
        <f>+IF(B14="","","0")</f>
        <v/>
      </c>
      <c r="D14" s="62" t="str">
        <f t="shared" ref="D14:D25" si="2">IF(AG21="","",224.808*AG21)</f>
        <v/>
      </c>
      <c r="E14" s="50"/>
      <c r="F14" s="55" t="s">
        <v>36</v>
      </c>
      <c r="G14" s="56"/>
      <c r="H14" s="57" t="s">
        <v>6</v>
      </c>
      <c r="I14" s="63" t="str">
        <f>+IF(AB14="","",AB14)</f>
        <v/>
      </c>
      <c r="O14" s="64" t="s">
        <v>37</v>
      </c>
      <c r="P14" s="65"/>
      <c r="Q14" s="65"/>
      <c r="R14" s="65"/>
      <c r="S14" s="66"/>
      <c r="T14" s="66"/>
      <c r="U14" s="66"/>
      <c r="V14" s="66"/>
      <c r="W14" s="66"/>
      <c r="X14" s="66"/>
      <c r="Y14" s="66"/>
      <c r="Z14" s="66"/>
      <c r="AA14" s="67" t="s">
        <v>6</v>
      </c>
      <c r="AB14" s="154"/>
      <c r="AC14" s="155"/>
      <c r="AD14" s="155"/>
      <c r="AE14" s="155"/>
      <c r="AF14" s="155"/>
      <c r="AG14" s="155"/>
      <c r="AH14" s="155"/>
      <c r="AI14" s="155"/>
      <c r="AJ14" s="155"/>
      <c r="AK14" s="156"/>
      <c r="AL14" s="217"/>
      <c r="AM14" s="217"/>
      <c r="AN14" s="217"/>
      <c r="AO14" s="217"/>
      <c r="AP14" s="217"/>
      <c r="AQ14" s="68"/>
      <c r="AR14" s="68"/>
    </row>
    <row r="15" spans="1:59" ht="14.1" customHeight="1" x14ac:dyDescent="0.2">
      <c r="A15" s="69">
        <f t="shared" si="0"/>
        <v>2.5000000000000001E-2</v>
      </c>
      <c r="B15" s="70" t="str">
        <f t="shared" si="1"/>
        <v/>
      </c>
      <c r="C15" s="71" t="str">
        <f>IF(B15="","",B15/3)</f>
        <v/>
      </c>
      <c r="D15" s="72" t="str">
        <f t="shared" si="2"/>
        <v/>
      </c>
      <c r="E15" s="63" t="str">
        <f>IF(D15="","",D15/3)</f>
        <v/>
      </c>
      <c r="F15" s="73" t="s">
        <v>38</v>
      </c>
      <c r="G15" s="74"/>
      <c r="H15" s="75" t="s">
        <v>39</v>
      </c>
      <c r="I15" s="76" t="str">
        <f>IF(I12="","",(I12-I13)/(I13-I14)*100)</f>
        <v/>
      </c>
      <c r="O15" s="144" t="s">
        <v>40</v>
      </c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218"/>
      <c r="AL15" s="77"/>
      <c r="AM15" s="77"/>
      <c r="AN15" s="77"/>
      <c r="AO15" s="77"/>
      <c r="AP15" s="77"/>
      <c r="AQ15" s="68"/>
      <c r="AR15" s="68"/>
    </row>
    <row r="16" spans="1:59" ht="14.1" customHeight="1" x14ac:dyDescent="0.2">
      <c r="A16" s="69">
        <f t="shared" si="0"/>
        <v>0.05</v>
      </c>
      <c r="B16" s="70" t="str">
        <f t="shared" si="1"/>
        <v/>
      </c>
      <c r="C16" s="71" t="str">
        <f t="shared" ref="C16:C25" si="3">IF(B16="","",B16/3)</f>
        <v/>
      </c>
      <c r="D16" s="72" t="str">
        <f t="shared" si="2"/>
        <v/>
      </c>
      <c r="E16" s="63" t="str">
        <f t="shared" ref="E16:E25" si="4">IF(D16="","",D16/3)</f>
        <v/>
      </c>
      <c r="F16" s="182" t="s">
        <v>41</v>
      </c>
      <c r="G16" s="183"/>
      <c r="H16" s="183"/>
      <c r="I16" s="203"/>
      <c r="O16" s="78" t="s">
        <v>42</v>
      </c>
      <c r="P16" s="79"/>
      <c r="Q16" s="80"/>
      <c r="R16" s="80"/>
      <c r="S16" s="80"/>
      <c r="T16" s="80"/>
      <c r="U16" s="80"/>
      <c r="V16" s="80"/>
      <c r="W16" s="80"/>
      <c r="X16" s="81"/>
      <c r="Y16" s="81"/>
      <c r="Z16" s="80"/>
      <c r="AA16" s="82" t="s">
        <v>43</v>
      </c>
      <c r="AB16" s="204"/>
      <c r="AC16" s="205"/>
      <c r="AD16" s="205"/>
      <c r="AE16" s="205"/>
      <c r="AF16" s="205"/>
      <c r="AG16" s="205"/>
      <c r="AH16" s="205"/>
      <c r="AI16" s="205"/>
      <c r="AJ16" s="205"/>
      <c r="AK16" s="206"/>
      <c r="AL16" s="166"/>
      <c r="AM16" s="166"/>
      <c r="AN16" s="166"/>
      <c r="AO16" s="166"/>
      <c r="AP16" s="166"/>
      <c r="AQ16" s="68"/>
      <c r="AR16" s="68"/>
      <c r="AS16" s="83"/>
      <c r="AT16" s="84"/>
    </row>
    <row r="17" spans="1:46" ht="14.1" customHeight="1" x14ac:dyDescent="0.2">
      <c r="A17" s="69">
        <f t="shared" si="0"/>
        <v>7.4999999999999997E-2</v>
      </c>
      <c r="B17" s="70" t="str">
        <f t="shared" si="1"/>
        <v/>
      </c>
      <c r="C17" s="71" t="str">
        <f t="shared" si="3"/>
        <v/>
      </c>
      <c r="D17" s="72" t="str">
        <f t="shared" si="2"/>
        <v/>
      </c>
      <c r="E17" s="63" t="str">
        <f t="shared" si="4"/>
        <v/>
      </c>
      <c r="F17" s="47" t="s">
        <v>29</v>
      </c>
      <c r="G17" s="48"/>
      <c r="H17" s="49" t="s">
        <v>6</v>
      </c>
      <c r="I17" s="50" t="str">
        <f>+IF(AB34="","",AB34)</f>
        <v/>
      </c>
      <c r="O17" s="85" t="s">
        <v>44</v>
      </c>
      <c r="P17" s="86"/>
      <c r="Q17" s="87"/>
      <c r="R17" s="87"/>
      <c r="S17" s="87"/>
      <c r="T17" s="87"/>
      <c r="U17" s="87"/>
      <c r="V17" s="87"/>
      <c r="W17" s="87"/>
      <c r="X17" s="88"/>
      <c r="Y17" s="88"/>
      <c r="Z17" s="87"/>
      <c r="AA17" s="67" t="s">
        <v>43</v>
      </c>
      <c r="AB17" s="207"/>
      <c r="AC17" s="208"/>
      <c r="AD17" s="208"/>
      <c r="AE17" s="208"/>
      <c r="AF17" s="208"/>
      <c r="AG17" s="208"/>
      <c r="AH17" s="208"/>
      <c r="AI17" s="208"/>
      <c r="AJ17" s="208"/>
      <c r="AK17" s="209"/>
      <c r="AL17" s="166"/>
      <c r="AM17" s="166"/>
      <c r="AN17" s="166"/>
      <c r="AO17" s="166"/>
      <c r="AP17" s="166"/>
      <c r="AQ17" s="68"/>
      <c r="AR17" s="68"/>
      <c r="AS17" s="83"/>
      <c r="AT17" s="84"/>
    </row>
    <row r="18" spans="1:46" ht="14.1" customHeight="1" x14ac:dyDescent="0.2">
      <c r="A18" s="69">
        <f t="shared" si="0"/>
        <v>0.1</v>
      </c>
      <c r="B18" s="70" t="str">
        <f t="shared" si="1"/>
        <v/>
      </c>
      <c r="C18" s="71" t="str">
        <f t="shared" si="3"/>
        <v/>
      </c>
      <c r="D18" s="72" t="str">
        <f t="shared" si="2"/>
        <v/>
      </c>
      <c r="E18" s="63" t="str">
        <f t="shared" si="4"/>
        <v/>
      </c>
      <c r="F18" s="55" t="s">
        <v>34</v>
      </c>
      <c r="G18" s="56"/>
      <c r="H18" s="57" t="s">
        <v>6</v>
      </c>
      <c r="I18" s="58" t="str">
        <f>+IF(AB34="","",AB35)</f>
        <v/>
      </c>
      <c r="J18" s="89"/>
      <c r="O18" s="90" t="s">
        <v>17</v>
      </c>
      <c r="P18" s="91"/>
      <c r="Q18" s="91"/>
      <c r="R18" s="91"/>
      <c r="S18" s="91"/>
      <c r="T18" s="210"/>
      <c r="U18" s="211"/>
      <c r="V18" s="212" t="s">
        <v>19</v>
      </c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4"/>
      <c r="AI18" s="215"/>
      <c r="AJ18" s="215"/>
      <c r="AK18" s="216"/>
      <c r="AL18" s="92"/>
      <c r="AM18" s="92"/>
      <c r="AN18" s="92"/>
      <c r="AO18" s="92"/>
      <c r="AP18" s="92"/>
      <c r="AQ18" s="93"/>
      <c r="AR18" s="93"/>
      <c r="AS18" s="83"/>
      <c r="AT18" s="84"/>
    </row>
    <row r="19" spans="1:46" ht="14.1" customHeight="1" x14ac:dyDescent="0.2">
      <c r="A19" s="69">
        <f t="shared" si="0"/>
        <v>0.125</v>
      </c>
      <c r="B19" s="70" t="str">
        <f t="shared" si="1"/>
        <v/>
      </c>
      <c r="C19" s="71" t="str">
        <f t="shared" si="3"/>
        <v/>
      </c>
      <c r="D19" s="72" t="str">
        <f t="shared" si="2"/>
        <v/>
      </c>
      <c r="E19" s="63" t="str">
        <f t="shared" si="4"/>
        <v/>
      </c>
      <c r="F19" s="55" t="s">
        <v>36</v>
      </c>
      <c r="G19" s="56"/>
      <c r="H19" s="57" t="s">
        <v>6</v>
      </c>
      <c r="I19" s="63" t="str">
        <f>+IF(AB34="","",AB36)</f>
        <v/>
      </c>
      <c r="O19" s="192" t="s">
        <v>21</v>
      </c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4"/>
      <c r="AB19" s="192" t="s">
        <v>27</v>
      </c>
      <c r="AC19" s="193"/>
      <c r="AD19" s="193"/>
      <c r="AE19" s="193"/>
      <c r="AF19" s="193"/>
      <c r="AG19" s="193"/>
      <c r="AH19" s="193"/>
      <c r="AI19" s="193"/>
      <c r="AJ19" s="193"/>
      <c r="AK19" s="194"/>
      <c r="AL19" s="5"/>
      <c r="AM19" s="5"/>
      <c r="AN19" s="5"/>
      <c r="AO19" s="5"/>
      <c r="AP19" s="5"/>
      <c r="AQ19" s="93"/>
      <c r="AR19" s="93"/>
      <c r="AS19" s="83"/>
      <c r="AT19" s="84"/>
    </row>
    <row r="20" spans="1:46" ht="14.1" customHeight="1" x14ac:dyDescent="0.2">
      <c r="A20" s="69">
        <f t="shared" si="0"/>
        <v>0.15</v>
      </c>
      <c r="B20" s="70" t="str">
        <f t="shared" si="1"/>
        <v/>
      </c>
      <c r="C20" s="71" t="str">
        <f t="shared" si="3"/>
        <v/>
      </c>
      <c r="D20" s="72" t="str">
        <f t="shared" si="2"/>
        <v/>
      </c>
      <c r="E20" s="63" t="str">
        <f t="shared" si="4"/>
        <v/>
      </c>
      <c r="F20" s="73" t="s">
        <v>38</v>
      </c>
      <c r="G20" s="74"/>
      <c r="H20" s="75" t="s">
        <v>39</v>
      </c>
      <c r="I20" s="76" t="str">
        <f>IF(I17="","",(I17-I18)/(I18-I19)*100)</f>
        <v/>
      </c>
      <c r="L20" s="195"/>
      <c r="O20" s="196" t="s">
        <v>45</v>
      </c>
      <c r="P20" s="197"/>
      <c r="Q20" s="197"/>
      <c r="R20" s="197"/>
      <c r="S20" s="197"/>
      <c r="T20" s="198"/>
      <c r="U20" s="196" t="s">
        <v>46</v>
      </c>
      <c r="V20" s="197"/>
      <c r="W20" s="197"/>
      <c r="X20" s="197"/>
      <c r="Y20" s="197"/>
      <c r="Z20" s="197"/>
      <c r="AA20" s="198"/>
      <c r="AB20" s="199" t="s">
        <v>47</v>
      </c>
      <c r="AC20" s="200"/>
      <c r="AD20" s="200"/>
      <c r="AE20" s="200"/>
      <c r="AF20" s="200"/>
      <c r="AG20" s="201"/>
      <c r="AH20" s="201"/>
      <c r="AI20" s="201"/>
      <c r="AJ20" s="201"/>
      <c r="AK20" s="202"/>
      <c r="AL20" s="94"/>
      <c r="AM20" s="94"/>
      <c r="AN20" s="94"/>
      <c r="AO20" s="94"/>
      <c r="AP20" s="94"/>
      <c r="AQ20" s="93"/>
      <c r="AR20" s="93"/>
      <c r="AS20" s="83"/>
      <c r="AT20" s="84"/>
    </row>
    <row r="21" spans="1:46" ht="14.1" customHeight="1" x14ac:dyDescent="0.2">
      <c r="A21" s="69">
        <f t="shared" si="0"/>
        <v>0.17499999999999999</v>
      </c>
      <c r="B21" s="70" t="str">
        <f t="shared" si="1"/>
        <v/>
      </c>
      <c r="C21" s="71" t="str">
        <f t="shared" si="3"/>
        <v/>
      </c>
      <c r="D21" s="72" t="str">
        <f t="shared" si="2"/>
        <v/>
      </c>
      <c r="E21" s="63" t="str">
        <f t="shared" si="4"/>
        <v/>
      </c>
      <c r="F21" s="182" t="s">
        <v>48</v>
      </c>
      <c r="G21" s="183"/>
      <c r="H21" s="183"/>
      <c r="I21" s="183"/>
      <c r="L21" s="195"/>
      <c r="O21" s="184">
        <f t="shared" ref="O21:O32" si="5">25.4*U21</f>
        <v>0</v>
      </c>
      <c r="P21" s="185"/>
      <c r="Q21" s="185"/>
      <c r="R21" s="185"/>
      <c r="S21" s="185"/>
      <c r="T21" s="185"/>
      <c r="U21" s="186">
        <v>0</v>
      </c>
      <c r="V21" s="187"/>
      <c r="W21" s="187"/>
      <c r="X21" s="187"/>
      <c r="Y21" s="187"/>
      <c r="Z21" s="187"/>
      <c r="AA21" s="188"/>
      <c r="AB21" s="189"/>
      <c r="AC21" s="190"/>
      <c r="AD21" s="190"/>
      <c r="AE21" s="190"/>
      <c r="AF21" s="191"/>
      <c r="AG21" s="189"/>
      <c r="AH21" s="190"/>
      <c r="AI21" s="190"/>
      <c r="AJ21" s="190"/>
      <c r="AK21" s="191"/>
      <c r="AL21" s="166"/>
      <c r="AM21" s="166"/>
      <c r="AN21" s="166"/>
      <c r="AO21" s="166"/>
      <c r="AP21" s="166"/>
      <c r="AQ21" s="93"/>
      <c r="AR21" s="93"/>
      <c r="AS21" s="83"/>
      <c r="AT21" s="84"/>
    </row>
    <row r="22" spans="1:46" ht="14.1" customHeight="1" x14ac:dyDescent="0.2">
      <c r="A22" s="69">
        <f t="shared" si="0"/>
        <v>0.2</v>
      </c>
      <c r="B22" s="70" t="str">
        <f t="shared" si="1"/>
        <v/>
      </c>
      <c r="C22" s="71" t="str">
        <f t="shared" si="3"/>
        <v/>
      </c>
      <c r="D22" s="72" t="str">
        <f t="shared" si="2"/>
        <v/>
      </c>
      <c r="E22" s="63" t="str">
        <f t="shared" si="4"/>
        <v/>
      </c>
      <c r="F22" s="55" t="s">
        <v>49</v>
      </c>
      <c r="G22" s="56"/>
      <c r="H22" s="57" t="s">
        <v>6</v>
      </c>
      <c r="I22" s="63" t="str">
        <f>+IF(AB10="","",AB10)</f>
        <v/>
      </c>
      <c r="L22" s="95"/>
      <c r="O22" s="161">
        <f t="shared" si="5"/>
        <v>0.63500000000000001</v>
      </c>
      <c r="P22" s="162"/>
      <c r="Q22" s="162"/>
      <c r="R22" s="162"/>
      <c r="S22" s="162"/>
      <c r="T22" s="162"/>
      <c r="U22" s="163">
        <v>2.5000000000000001E-2</v>
      </c>
      <c r="V22" s="164"/>
      <c r="W22" s="164"/>
      <c r="X22" s="164"/>
      <c r="Y22" s="164"/>
      <c r="Z22" s="164"/>
      <c r="AA22" s="165"/>
      <c r="AB22" s="163"/>
      <c r="AC22" s="164"/>
      <c r="AD22" s="164"/>
      <c r="AE22" s="164"/>
      <c r="AF22" s="165"/>
      <c r="AG22" s="163"/>
      <c r="AH22" s="164"/>
      <c r="AI22" s="164"/>
      <c r="AJ22" s="164"/>
      <c r="AK22" s="165"/>
      <c r="AL22" s="166"/>
      <c r="AM22" s="166"/>
      <c r="AN22" s="166"/>
      <c r="AO22" s="166"/>
      <c r="AP22" s="166"/>
      <c r="AQ22" s="93"/>
      <c r="AR22" s="93"/>
      <c r="AS22" s="83"/>
      <c r="AT22" s="84"/>
    </row>
    <row r="23" spans="1:46" ht="14.1" customHeight="1" x14ac:dyDescent="0.2">
      <c r="A23" s="69">
        <f t="shared" si="0"/>
        <v>0.3</v>
      </c>
      <c r="B23" s="70" t="str">
        <f t="shared" si="1"/>
        <v/>
      </c>
      <c r="C23" s="71" t="str">
        <f t="shared" si="3"/>
        <v/>
      </c>
      <c r="D23" s="72" t="str">
        <f t="shared" si="2"/>
        <v/>
      </c>
      <c r="E23" s="63" t="str">
        <f t="shared" si="4"/>
        <v/>
      </c>
      <c r="F23" s="55" t="s">
        <v>50</v>
      </c>
      <c r="G23" s="56"/>
      <c r="H23" s="57" t="s">
        <v>6</v>
      </c>
      <c r="I23" s="63" t="str">
        <f>+IF(AB4="","",AB4)</f>
        <v/>
      </c>
      <c r="O23" s="161">
        <f t="shared" si="5"/>
        <v>1.27</v>
      </c>
      <c r="P23" s="162"/>
      <c r="Q23" s="162"/>
      <c r="R23" s="162"/>
      <c r="S23" s="162"/>
      <c r="T23" s="162"/>
      <c r="U23" s="163">
        <v>0.05</v>
      </c>
      <c r="V23" s="164"/>
      <c r="W23" s="164"/>
      <c r="X23" s="164"/>
      <c r="Y23" s="164"/>
      <c r="Z23" s="164"/>
      <c r="AA23" s="165"/>
      <c r="AB23" s="163"/>
      <c r="AC23" s="164"/>
      <c r="AD23" s="164"/>
      <c r="AE23" s="164"/>
      <c r="AF23" s="165"/>
      <c r="AG23" s="163"/>
      <c r="AH23" s="164"/>
      <c r="AI23" s="164"/>
      <c r="AJ23" s="164"/>
      <c r="AK23" s="165"/>
      <c r="AL23" s="166"/>
      <c r="AM23" s="166"/>
      <c r="AN23" s="166"/>
      <c r="AO23" s="166"/>
      <c r="AP23" s="166"/>
      <c r="AQ23" s="93"/>
      <c r="AR23" s="93"/>
      <c r="AS23" s="83"/>
      <c r="AT23" s="84"/>
    </row>
    <row r="24" spans="1:46" ht="14.1" customHeight="1" x14ac:dyDescent="0.2">
      <c r="A24" s="69">
        <f t="shared" si="0"/>
        <v>0.4</v>
      </c>
      <c r="B24" s="70" t="str">
        <f t="shared" si="1"/>
        <v/>
      </c>
      <c r="C24" s="71" t="str">
        <f t="shared" si="3"/>
        <v/>
      </c>
      <c r="D24" s="72" t="str">
        <f t="shared" si="2"/>
        <v/>
      </c>
      <c r="E24" s="63" t="str">
        <f t="shared" si="4"/>
        <v/>
      </c>
      <c r="F24" s="55" t="s">
        <v>51</v>
      </c>
      <c r="G24" s="56"/>
      <c r="H24" s="57" t="s">
        <v>52</v>
      </c>
      <c r="I24" s="63" t="str">
        <f>+IF(AB6="","",AB6-AB9)</f>
        <v/>
      </c>
      <c r="O24" s="161">
        <f t="shared" si="5"/>
        <v>1.9049999999999998</v>
      </c>
      <c r="P24" s="162"/>
      <c r="Q24" s="162"/>
      <c r="R24" s="162"/>
      <c r="S24" s="162"/>
      <c r="T24" s="162"/>
      <c r="U24" s="163">
        <v>7.4999999999999997E-2</v>
      </c>
      <c r="V24" s="164"/>
      <c r="W24" s="164"/>
      <c r="X24" s="164"/>
      <c r="Y24" s="164"/>
      <c r="Z24" s="164"/>
      <c r="AA24" s="165"/>
      <c r="AB24" s="163"/>
      <c r="AC24" s="164"/>
      <c r="AD24" s="164"/>
      <c r="AE24" s="164"/>
      <c r="AF24" s="165"/>
      <c r="AG24" s="163"/>
      <c r="AH24" s="164"/>
      <c r="AI24" s="164"/>
      <c r="AJ24" s="164"/>
      <c r="AK24" s="165"/>
      <c r="AL24" s="166"/>
      <c r="AM24" s="166"/>
      <c r="AN24" s="166"/>
      <c r="AO24" s="166"/>
      <c r="AP24" s="166"/>
      <c r="AQ24" s="93"/>
      <c r="AR24" s="93"/>
      <c r="AS24" s="83"/>
      <c r="AT24" s="84"/>
    </row>
    <row r="25" spans="1:46" ht="14.1" customHeight="1" x14ac:dyDescent="0.2">
      <c r="A25" s="96">
        <f t="shared" si="0"/>
        <v>0.5</v>
      </c>
      <c r="B25" s="97" t="str">
        <f t="shared" si="1"/>
        <v/>
      </c>
      <c r="C25" s="97" t="str">
        <f t="shared" si="3"/>
        <v/>
      </c>
      <c r="D25" s="97" t="str">
        <f t="shared" si="2"/>
        <v/>
      </c>
      <c r="E25" s="97" t="str">
        <f t="shared" si="4"/>
        <v/>
      </c>
      <c r="F25" s="73" t="s">
        <v>53</v>
      </c>
      <c r="G25" s="74"/>
      <c r="H25" s="98" t="s">
        <v>54</v>
      </c>
      <c r="I25" s="76" t="str">
        <f>IF(I22="","",(I22-I23)*1000/I24)</f>
        <v/>
      </c>
      <c r="O25" s="161">
        <f t="shared" si="5"/>
        <v>2.54</v>
      </c>
      <c r="P25" s="162"/>
      <c r="Q25" s="162"/>
      <c r="R25" s="162"/>
      <c r="S25" s="162"/>
      <c r="T25" s="162"/>
      <c r="U25" s="163">
        <v>0.1</v>
      </c>
      <c r="V25" s="164"/>
      <c r="W25" s="164"/>
      <c r="X25" s="164"/>
      <c r="Y25" s="164"/>
      <c r="Z25" s="164"/>
      <c r="AA25" s="165"/>
      <c r="AB25" s="163"/>
      <c r="AC25" s="164"/>
      <c r="AD25" s="164"/>
      <c r="AE25" s="164"/>
      <c r="AF25" s="165"/>
      <c r="AG25" s="163"/>
      <c r="AH25" s="164"/>
      <c r="AI25" s="164"/>
      <c r="AJ25" s="164"/>
      <c r="AK25" s="165"/>
      <c r="AL25" s="166"/>
      <c r="AM25" s="166"/>
      <c r="AN25" s="166"/>
      <c r="AO25" s="166"/>
      <c r="AP25" s="166"/>
      <c r="AQ25" s="93"/>
      <c r="AR25" s="93"/>
      <c r="AS25" s="83"/>
      <c r="AT25" s="84"/>
    </row>
    <row r="26" spans="1:46" ht="15" customHeight="1" x14ac:dyDescent="0.2">
      <c r="A26" s="99" t="s">
        <v>55</v>
      </c>
      <c r="B26" s="97"/>
      <c r="C26" s="100" t="str">
        <f>+IF(C18="","",C18/10)</f>
        <v/>
      </c>
      <c r="D26" s="176" t="str">
        <f>+IF(E18="","",E18/10)</f>
        <v/>
      </c>
      <c r="E26" s="177"/>
      <c r="F26" s="178" t="s">
        <v>56</v>
      </c>
      <c r="G26" s="179"/>
      <c r="H26" s="101" t="s">
        <v>54</v>
      </c>
      <c r="I26" s="102" t="str">
        <f>IF(I25="","",I25/(1+I15/100))</f>
        <v/>
      </c>
      <c r="O26" s="161">
        <f t="shared" si="5"/>
        <v>3.1749999999999998</v>
      </c>
      <c r="P26" s="162"/>
      <c r="Q26" s="162"/>
      <c r="R26" s="162"/>
      <c r="S26" s="162"/>
      <c r="T26" s="162"/>
      <c r="U26" s="163">
        <v>0.125</v>
      </c>
      <c r="V26" s="164"/>
      <c r="W26" s="164"/>
      <c r="X26" s="164"/>
      <c r="Y26" s="164"/>
      <c r="Z26" s="164"/>
      <c r="AA26" s="165"/>
      <c r="AB26" s="163"/>
      <c r="AC26" s="164"/>
      <c r="AD26" s="164"/>
      <c r="AE26" s="164"/>
      <c r="AF26" s="165"/>
      <c r="AG26" s="163"/>
      <c r="AH26" s="164"/>
      <c r="AI26" s="164"/>
      <c r="AJ26" s="164"/>
      <c r="AK26" s="165"/>
      <c r="AL26" s="166"/>
      <c r="AM26" s="166"/>
      <c r="AN26" s="166"/>
      <c r="AO26" s="166"/>
      <c r="AP26" s="166"/>
      <c r="AQ26" s="93"/>
      <c r="AR26" s="93"/>
      <c r="AS26" s="83"/>
      <c r="AT26" s="84"/>
    </row>
    <row r="27" spans="1:46" ht="15" customHeight="1" x14ac:dyDescent="0.2">
      <c r="A27" s="103" t="s">
        <v>57</v>
      </c>
      <c r="B27" s="104"/>
      <c r="C27" s="105" t="str">
        <f>IF(C22="","",C22/15)</f>
        <v/>
      </c>
      <c r="D27" s="173" t="str">
        <f>IF(E22="","",E22/15)</f>
        <v/>
      </c>
      <c r="E27" s="174"/>
      <c r="F27" s="180"/>
      <c r="G27" s="181"/>
      <c r="H27" s="106" t="s">
        <v>58</v>
      </c>
      <c r="I27" s="107" t="str">
        <f>+IF(I26="","",I26*62.4/1000)</f>
        <v/>
      </c>
      <c r="O27" s="161">
        <f t="shared" si="5"/>
        <v>3.8099999999999996</v>
      </c>
      <c r="P27" s="162"/>
      <c r="Q27" s="162"/>
      <c r="R27" s="162"/>
      <c r="S27" s="162"/>
      <c r="T27" s="162"/>
      <c r="U27" s="163">
        <v>0.15</v>
      </c>
      <c r="V27" s="164"/>
      <c r="W27" s="164"/>
      <c r="X27" s="164"/>
      <c r="Y27" s="164"/>
      <c r="Z27" s="164"/>
      <c r="AA27" s="165"/>
      <c r="AB27" s="163"/>
      <c r="AC27" s="164"/>
      <c r="AD27" s="164"/>
      <c r="AE27" s="164"/>
      <c r="AF27" s="165"/>
      <c r="AG27" s="163"/>
      <c r="AH27" s="164"/>
      <c r="AI27" s="164"/>
      <c r="AJ27" s="164"/>
      <c r="AK27" s="165"/>
      <c r="AL27" s="175"/>
      <c r="AM27" s="166"/>
      <c r="AN27" s="166"/>
      <c r="AO27" s="166"/>
      <c r="AP27" s="166"/>
      <c r="AQ27" s="93"/>
      <c r="AR27" s="93"/>
      <c r="AS27" s="83"/>
    </row>
    <row r="28" spans="1:46" ht="15" customHeight="1" x14ac:dyDescent="0.2">
      <c r="O28" s="161">
        <f t="shared" si="5"/>
        <v>4.4449999999999994</v>
      </c>
      <c r="P28" s="162"/>
      <c r="Q28" s="162"/>
      <c r="R28" s="162"/>
      <c r="S28" s="162"/>
      <c r="T28" s="162"/>
      <c r="U28" s="163">
        <v>0.17499999999999999</v>
      </c>
      <c r="V28" s="164"/>
      <c r="W28" s="164"/>
      <c r="X28" s="164"/>
      <c r="Y28" s="164"/>
      <c r="Z28" s="164"/>
      <c r="AA28" s="165"/>
      <c r="AB28" s="163"/>
      <c r="AC28" s="164"/>
      <c r="AD28" s="164"/>
      <c r="AE28" s="164"/>
      <c r="AF28" s="165"/>
      <c r="AG28" s="163"/>
      <c r="AH28" s="164"/>
      <c r="AI28" s="164"/>
      <c r="AJ28" s="164"/>
      <c r="AK28" s="165"/>
      <c r="AL28" s="166"/>
      <c r="AM28" s="166"/>
      <c r="AN28" s="166"/>
      <c r="AO28" s="166"/>
      <c r="AP28" s="166"/>
      <c r="AQ28" s="93"/>
      <c r="AR28" s="93"/>
      <c r="AS28" s="83"/>
    </row>
    <row r="29" spans="1:46" ht="15" customHeight="1" x14ac:dyDescent="0.2">
      <c r="A29" s="108"/>
      <c r="B29" s="109"/>
      <c r="C29" s="110"/>
      <c r="D29" s="110"/>
      <c r="E29" s="111"/>
      <c r="O29" s="161">
        <f t="shared" si="5"/>
        <v>5.08</v>
      </c>
      <c r="P29" s="162"/>
      <c r="Q29" s="162"/>
      <c r="R29" s="162"/>
      <c r="S29" s="162"/>
      <c r="T29" s="162"/>
      <c r="U29" s="163">
        <v>0.2</v>
      </c>
      <c r="V29" s="164"/>
      <c r="W29" s="164"/>
      <c r="X29" s="164"/>
      <c r="Y29" s="164"/>
      <c r="Z29" s="164"/>
      <c r="AA29" s="165"/>
      <c r="AB29" s="163"/>
      <c r="AC29" s="164"/>
      <c r="AD29" s="164"/>
      <c r="AE29" s="164"/>
      <c r="AF29" s="165"/>
      <c r="AG29" s="163"/>
      <c r="AH29" s="164"/>
      <c r="AI29" s="164"/>
      <c r="AJ29" s="164"/>
      <c r="AK29" s="165"/>
      <c r="AL29" s="166"/>
      <c r="AM29" s="166"/>
      <c r="AN29" s="166"/>
      <c r="AO29" s="166"/>
      <c r="AP29" s="166"/>
      <c r="AQ29" s="93"/>
      <c r="AR29" s="93"/>
      <c r="AS29" s="83"/>
    </row>
    <row r="30" spans="1:46" ht="15" customHeight="1" x14ac:dyDescent="0.2">
      <c r="A30" s="112"/>
      <c r="B30" s="113"/>
      <c r="C30" s="113"/>
      <c r="D30" s="113"/>
      <c r="E30" s="111"/>
      <c r="F30" s="172"/>
      <c r="G30" s="172"/>
      <c r="H30" s="111"/>
      <c r="I30" s="114"/>
      <c r="O30" s="161">
        <f t="shared" si="5"/>
        <v>7.6199999999999992</v>
      </c>
      <c r="P30" s="162"/>
      <c r="Q30" s="162"/>
      <c r="R30" s="162"/>
      <c r="S30" s="162"/>
      <c r="T30" s="162"/>
      <c r="U30" s="163">
        <v>0.3</v>
      </c>
      <c r="V30" s="164"/>
      <c r="W30" s="164"/>
      <c r="X30" s="164"/>
      <c r="Y30" s="164"/>
      <c r="Z30" s="164"/>
      <c r="AA30" s="165"/>
      <c r="AB30" s="163"/>
      <c r="AC30" s="164"/>
      <c r="AD30" s="164"/>
      <c r="AE30" s="164"/>
      <c r="AF30" s="165"/>
      <c r="AG30" s="163"/>
      <c r="AH30" s="164"/>
      <c r="AI30" s="164"/>
      <c r="AJ30" s="164"/>
      <c r="AK30" s="165"/>
      <c r="AL30" s="166"/>
      <c r="AM30" s="166"/>
      <c r="AN30" s="166"/>
      <c r="AO30" s="166"/>
      <c r="AP30" s="166"/>
      <c r="AQ30" s="93"/>
      <c r="AR30" s="93"/>
      <c r="AS30" s="68"/>
    </row>
    <row r="31" spans="1:46" ht="15" customHeight="1" x14ac:dyDescent="0.2">
      <c r="A31" s="115"/>
      <c r="B31" s="113"/>
      <c r="C31" s="113"/>
      <c r="D31" s="113"/>
      <c r="E31" s="110"/>
      <c r="F31" s="110"/>
      <c r="G31" s="110"/>
      <c r="H31" s="110"/>
      <c r="I31" s="116"/>
      <c r="O31" s="161">
        <f t="shared" si="5"/>
        <v>10.16</v>
      </c>
      <c r="P31" s="162"/>
      <c r="Q31" s="162"/>
      <c r="R31" s="162"/>
      <c r="S31" s="162"/>
      <c r="T31" s="162"/>
      <c r="U31" s="163">
        <v>0.4</v>
      </c>
      <c r="V31" s="164"/>
      <c r="W31" s="164"/>
      <c r="X31" s="164"/>
      <c r="Y31" s="164"/>
      <c r="Z31" s="164"/>
      <c r="AA31" s="165"/>
      <c r="AB31" s="163"/>
      <c r="AC31" s="164"/>
      <c r="AD31" s="164"/>
      <c r="AE31" s="164"/>
      <c r="AF31" s="165"/>
      <c r="AG31" s="163"/>
      <c r="AH31" s="164"/>
      <c r="AI31" s="164"/>
      <c r="AJ31" s="164"/>
      <c r="AK31" s="165"/>
      <c r="AL31" s="166"/>
      <c r="AM31" s="166"/>
      <c r="AN31" s="166"/>
      <c r="AO31" s="166"/>
      <c r="AP31" s="166"/>
      <c r="AQ31" s="93"/>
      <c r="AR31" s="93"/>
      <c r="AS31" s="68"/>
    </row>
    <row r="32" spans="1:46" ht="15" customHeight="1" x14ac:dyDescent="0.2">
      <c r="A32" s="115"/>
      <c r="B32" s="113"/>
      <c r="C32" s="113"/>
      <c r="D32" s="113"/>
      <c r="E32" s="113"/>
      <c r="F32" s="113"/>
      <c r="G32" s="113"/>
      <c r="H32" s="113"/>
      <c r="I32" s="117"/>
      <c r="O32" s="167">
        <f t="shared" si="5"/>
        <v>12.7</v>
      </c>
      <c r="P32" s="168"/>
      <c r="Q32" s="168"/>
      <c r="R32" s="168"/>
      <c r="S32" s="168"/>
      <c r="T32" s="168"/>
      <c r="U32" s="169">
        <v>0.5</v>
      </c>
      <c r="V32" s="170"/>
      <c r="W32" s="170"/>
      <c r="X32" s="170"/>
      <c r="Y32" s="170"/>
      <c r="Z32" s="170"/>
      <c r="AA32" s="171"/>
      <c r="AB32" s="169"/>
      <c r="AC32" s="170"/>
      <c r="AD32" s="170"/>
      <c r="AE32" s="170"/>
      <c r="AF32" s="171"/>
      <c r="AG32" s="169"/>
      <c r="AH32" s="170"/>
      <c r="AI32" s="170"/>
      <c r="AJ32" s="170"/>
      <c r="AK32" s="171"/>
      <c r="AL32" s="166"/>
      <c r="AM32" s="166"/>
      <c r="AN32" s="166"/>
      <c r="AO32" s="166"/>
      <c r="AP32" s="166"/>
      <c r="AQ32" s="4"/>
      <c r="AR32" s="4"/>
      <c r="AS32" s="118"/>
    </row>
    <row r="33" spans="1:45" ht="15" customHeight="1" x14ac:dyDescent="0.2">
      <c r="A33" s="115"/>
      <c r="B33" s="113"/>
      <c r="C33" s="113"/>
      <c r="D33" s="113"/>
      <c r="E33" s="113"/>
      <c r="F33" s="113"/>
      <c r="G33" s="113"/>
      <c r="H33" s="113"/>
      <c r="I33" s="114"/>
      <c r="O33" s="144" t="s">
        <v>59</v>
      </c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6"/>
      <c r="AC33" s="146"/>
      <c r="AD33" s="146"/>
      <c r="AE33" s="146"/>
      <c r="AF33" s="146"/>
      <c r="AG33" s="146"/>
      <c r="AH33" s="146"/>
      <c r="AI33" s="146"/>
      <c r="AJ33" s="146"/>
      <c r="AK33" s="147"/>
      <c r="AS33" s="119"/>
    </row>
    <row r="34" spans="1:45" ht="15" customHeight="1" x14ac:dyDescent="0.2">
      <c r="A34" s="115"/>
      <c r="B34" s="113"/>
      <c r="C34" s="113"/>
      <c r="D34" s="113"/>
      <c r="E34" s="113"/>
      <c r="F34" s="113"/>
      <c r="G34" s="113"/>
      <c r="H34" s="113"/>
      <c r="I34" s="114"/>
      <c r="O34" s="8" t="s">
        <v>30</v>
      </c>
      <c r="P34" s="51"/>
      <c r="Q34" s="51"/>
      <c r="R34" s="51"/>
      <c r="S34" s="52"/>
      <c r="T34" s="52"/>
      <c r="U34" s="52"/>
      <c r="V34" s="52"/>
      <c r="W34" s="52"/>
      <c r="X34" s="52"/>
      <c r="Y34" s="52"/>
      <c r="Z34" s="52"/>
      <c r="AA34" s="53" t="s">
        <v>6</v>
      </c>
      <c r="AB34" s="148"/>
      <c r="AC34" s="149"/>
      <c r="AD34" s="149"/>
      <c r="AE34" s="149"/>
      <c r="AF34" s="149"/>
      <c r="AG34" s="149"/>
      <c r="AH34" s="149"/>
      <c r="AI34" s="149"/>
      <c r="AJ34" s="149"/>
      <c r="AK34" s="150"/>
      <c r="AS34" s="120"/>
    </row>
    <row r="35" spans="1:45" ht="15" customHeight="1" x14ac:dyDescent="0.2">
      <c r="A35" s="115"/>
      <c r="B35" s="113"/>
      <c r="C35" s="113"/>
      <c r="D35" s="113"/>
      <c r="E35" s="113"/>
      <c r="F35" s="113"/>
      <c r="G35" s="113"/>
      <c r="H35" s="113"/>
      <c r="I35" s="114"/>
      <c r="O35" s="8" t="s">
        <v>35</v>
      </c>
      <c r="P35" s="51"/>
      <c r="Q35" s="51"/>
      <c r="R35" s="51"/>
      <c r="S35" s="52"/>
      <c r="T35" s="52"/>
      <c r="U35" s="52"/>
      <c r="V35" s="52"/>
      <c r="W35" s="52"/>
      <c r="X35" s="52"/>
      <c r="Y35" s="52"/>
      <c r="Z35" s="52"/>
      <c r="AA35" s="53" t="s">
        <v>6</v>
      </c>
      <c r="AB35" s="151"/>
      <c r="AC35" s="152"/>
      <c r="AD35" s="152"/>
      <c r="AE35" s="152"/>
      <c r="AF35" s="152"/>
      <c r="AG35" s="152"/>
      <c r="AH35" s="152"/>
      <c r="AI35" s="152"/>
      <c r="AJ35" s="152"/>
      <c r="AK35" s="153"/>
      <c r="AS35" s="120"/>
    </row>
    <row r="36" spans="1:45" ht="15" customHeight="1" x14ac:dyDescent="0.2">
      <c r="A36" s="115"/>
      <c r="B36" s="113"/>
      <c r="C36" s="113"/>
      <c r="D36" s="113"/>
      <c r="E36" s="113"/>
      <c r="F36" s="113"/>
      <c r="G36" s="113"/>
      <c r="H36" s="113"/>
      <c r="I36" s="114"/>
      <c r="O36" s="64" t="s">
        <v>37</v>
      </c>
      <c r="P36" s="65"/>
      <c r="Q36" s="65"/>
      <c r="R36" s="65"/>
      <c r="S36" s="66"/>
      <c r="T36" s="66"/>
      <c r="U36" s="66"/>
      <c r="V36" s="66"/>
      <c r="W36" s="66"/>
      <c r="X36" s="66"/>
      <c r="Y36" s="66"/>
      <c r="Z36" s="66"/>
      <c r="AA36" s="67" t="s">
        <v>6</v>
      </c>
      <c r="AB36" s="154"/>
      <c r="AC36" s="155"/>
      <c r="AD36" s="155"/>
      <c r="AE36" s="155"/>
      <c r="AF36" s="155"/>
      <c r="AG36" s="155"/>
      <c r="AH36" s="155"/>
      <c r="AI36" s="155"/>
      <c r="AJ36" s="155"/>
      <c r="AK36" s="156"/>
      <c r="AS36" s="120"/>
    </row>
    <row r="37" spans="1:45" ht="15" customHeight="1" x14ac:dyDescent="0.2">
      <c r="A37" s="115"/>
      <c r="B37" s="113"/>
      <c r="C37" s="113"/>
      <c r="D37" s="113"/>
      <c r="E37" s="113"/>
      <c r="F37" s="113"/>
      <c r="G37" s="113"/>
      <c r="H37" s="113"/>
      <c r="I37" s="114"/>
      <c r="AS37" s="120"/>
    </row>
    <row r="38" spans="1:45" ht="15" customHeight="1" x14ac:dyDescent="0.2">
      <c r="A38" s="115"/>
      <c r="B38" s="113"/>
      <c r="C38" s="113"/>
      <c r="D38" s="113"/>
      <c r="E38" s="113"/>
      <c r="F38" s="113"/>
      <c r="G38" s="113"/>
      <c r="H38" s="113"/>
      <c r="I38" s="114"/>
      <c r="AS38" s="120"/>
    </row>
    <row r="39" spans="1:45" ht="15" customHeight="1" x14ac:dyDescent="0.2">
      <c r="A39" s="115"/>
      <c r="B39" s="113"/>
      <c r="C39" s="113"/>
      <c r="D39" s="113"/>
      <c r="E39" s="113"/>
      <c r="F39" s="113"/>
      <c r="G39" s="113"/>
      <c r="H39" s="113"/>
      <c r="I39" s="114"/>
      <c r="AS39" s="120"/>
    </row>
    <row r="40" spans="1:45" ht="15" customHeight="1" x14ac:dyDescent="0.2">
      <c r="A40" s="115"/>
      <c r="B40" s="113"/>
      <c r="C40" s="113"/>
      <c r="D40" s="113"/>
      <c r="E40" s="113"/>
      <c r="F40" s="113"/>
      <c r="G40" s="113"/>
      <c r="H40" s="113"/>
      <c r="I40" s="114"/>
      <c r="AS40" s="120"/>
    </row>
    <row r="41" spans="1:45" ht="15" customHeight="1" x14ac:dyDescent="0.2">
      <c r="A41" s="157"/>
      <c r="B41" s="158"/>
      <c r="C41" s="158"/>
      <c r="D41" s="121"/>
      <c r="E41" s="121"/>
      <c r="F41" s="121"/>
      <c r="G41" s="121"/>
      <c r="H41" s="121"/>
      <c r="I41" s="122"/>
      <c r="AS41" s="120"/>
    </row>
    <row r="42" spans="1:45" ht="15" customHeight="1" x14ac:dyDescent="0.2">
      <c r="A42" s="159" t="s">
        <v>60</v>
      </c>
      <c r="B42" s="160"/>
      <c r="C42" s="123"/>
      <c r="D42" s="124" t="str">
        <f>+IF(E42="","","al")</f>
        <v/>
      </c>
      <c r="E42" s="123"/>
      <c r="F42" s="113"/>
      <c r="G42" s="113"/>
      <c r="H42" s="113"/>
      <c r="I42" s="114"/>
      <c r="AS42" s="120"/>
    </row>
    <row r="43" spans="1:45" ht="15" customHeight="1" x14ac:dyDescent="0.2">
      <c r="A43" s="125"/>
      <c r="B43" s="126"/>
      <c r="C43" s="126"/>
      <c r="D43" s="126"/>
      <c r="E43" s="126"/>
      <c r="F43" s="127"/>
      <c r="G43" s="127"/>
      <c r="H43" s="127"/>
      <c r="I43" s="128"/>
      <c r="AS43" s="120"/>
    </row>
    <row r="44" spans="1:45" ht="15" customHeight="1" x14ac:dyDescent="0.2">
      <c r="A44" s="135" t="s">
        <v>61</v>
      </c>
      <c r="B44" s="136"/>
      <c r="C44" s="129"/>
      <c r="D44" s="129"/>
      <c r="E44" s="129"/>
      <c r="F44" s="130"/>
      <c r="G44" s="130"/>
      <c r="H44" s="130"/>
      <c r="I44" s="131"/>
      <c r="AS44" s="120"/>
    </row>
    <row r="45" spans="1:45" ht="15" customHeight="1" x14ac:dyDescent="0.2">
      <c r="A45" s="132"/>
      <c r="B45" s="133"/>
      <c r="C45" s="133"/>
      <c r="D45" s="133"/>
      <c r="E45" s="133"/>
      <c r="F45" s="133"/>
      <c r="G45" s="133"/>
      <c r="H45" s="133"/>
      <c r="I45" s="134"/>
      <c r="AS45" s="120"/>
    </row>
    <row r="46" spans="1:45" ht="15" customHeight="1" thickBot="1" x14ac:dyDescent="0.25">
      <c r="A46" s="137"/>
      <c r="B46" s="138"/>
      <c r="C46" s="138"/>
      <c r="D46" s="138"/>
      <c r="E46" s="138"/>
      <c r="F46" s="138"/>
      <c r="G46" s="138"/>
      <c r="H46" s="138"/>
      <c r="I46" s="139"/>
      <c r="AS46" s="120"/>
    </row>
    <row r="47" spans="1:45" ht="15" customHeight="1" thickTop="1" thickBot="1" x14ac:dyDescent="0.25">
      <c r="A47" s="140" t="s">
        <v>62</v>
      </c>
      <c r="B47" s="140"/>
      <c r="C47" s="140"/>
      <c r="D47" s="140"/>
      <c r="E47" s="140"/>
      <c r="F47" s="140"/>
      <c r="G47" s="140"/>
      <c r="H47" s="140"/>
      <c r="I47" s="140"/>
      <c r="AS47" s="120"/>
    </row>
    <row r="48" spans="1:45" ht="9" customHeight="1" thickTop="1" x14ac:dyDescent="0.2">
      <c r="A48" s="141"/>
      <c r="B48" s="141"/>
      <c r="C48" s="141"/>
      <c r="D48" s="141"/>
      <c r="E48" s="141"/>
      <c r="F48" s="141"/>
      <c r="G48" s="141"/>
      <c r="H48" s="141"/>
      <c r="I48" s="141"/>
      <c r="AS48" s="120"/>
    </row>
    <row r="49" spans="1:45" ht="15" customHeight="1" x14ac:dyDescent="0.2">
      <c r="A49" s="142" t="s">
        <v>63</v>
      </c>
      <c r="B49" s="142"/>
      <c r="C49" s="142"/>
      <c r="D49" s="142"/>
      <c r="E49" s="142"/>
      <c r="F49" s="142"/>
      <c r="G49" s="142"/>
      <c r="H49" s="142"/>
      <c r="I49" s="142"/>
      <c r="AS49" s="120"/>
    </row>
    <row r="50" spans="1:45" ht="15" customHeight="1" x14ac:dyDescent="0.2">
      <c r="A50" s="142"/>
      <c r="B50" s="142"/>
      <c r="C50" s="142"/>
      <c r="D50" s="142"/>
      <c r="E50" s="142"/>
      <c r="F50" s="142"/>
      <c r="G50" s="142"/>
      <c r="H50" s="142"/>
      <c r="I50" s="142"/>
      <c r="AS50" s="120"/>
    </row>
    <row r="51" spans="1:45" ht="15" customHeight="1" x14ac:dyDescent="0.2">
      <c r="A51" s="143"/>
      <c r="B51" s="143"/>
      <c r="C51" s="143"/>
      <c r="D51" s="143"/>
      <c r="E51" s="143"/>
      <c r="F51" s="143"/>
      <c r="G51" s="143"/>
      <c r="H51" s="143"/>
      <c r="I51" s="143"/>
      <c r="AS51" s="120"/>
    </row>
    <row r="52" spans="1:45" ht="1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AS52" s="120"/>
    </row>
    <row r="53" spans="1:45" ht="15" customHeight="1" x14ac:dyDescent="0.2">
      <c r="AS53" s="120"/>
    </row>
    <row r="54" spans="1:45" ht="12.75" customHeight="1" x14ac:dyDescent="0.2">
      <c r="AS54" s="120"/>
    </row>
    <row r="55" spans="1:45" ht="18" customHeight="1" x14ac:dyDescent="0.2">
      <c r="AS55" s="120"/>
    </row>
    <row r="56" spans="1:45" ht="27.95" customHeight="1" x14ac:dyDescent="0.2">
      <c r="AS56" s="120"/>
    </row>
    <row r="57" spans="1:45" ht="10.5" customHeight="1" x14ac:dyDescent="0.2">
      <c r="AS57" s="120"/>
    </row>
    <row r="58" spans="1:45" ht="9" customHeight="1" x14ac:dyDescent="0.2">
      <c r="AS58" s="120"/>
    </row>
    <row r="59" spans="1:45" ht="13.5" customHeight="1" x14ac:dyDescent="0.2"/>
    <row r="65" ht="13.5" customHeight="1" x14ac:dyDescent="0.2"/>
    <row r="66" ht="13.5" customHeight="1" x14ac:dyDescent="0.2"/>
    <row r="67" ht="15.75" customHeight="1" x14ac:dyDescent="0.2"/>
  </sheetData>
  <sheetProtection formatCells="0" formatColumns="0" formatRows="0"/>
  <mergeCells count="129">
    <mergeCell ref="C5:I5"/>
    <mergeCell ref="Z5:AA5"/>
    <mergeCell ref="AB5:AK5"/>
    <mergeCell ref="Z6:AA6"/>
    <mergeCell ref="AB6:AK6"/>
    <mergeCell ref="F7:H7"/>
    <mergeCell ref="O7:AA7"/>
    <mergeCell ref="AB7:AK7"/>
    <mergeCell ref="A1:B5"/>
    <mergeCell ref="C1:I3"/>
    <mergeCell ref="O2:AK2"/>
    <mergeCell ref="O3:AA3"/>
    <mergeCell ref="AB3:AK3"/>
    <mergeCell ref="C4:F4"/>
    <mergeCell ref="G4:I4"/>
    <mergeCell ref="O4:Y4"/>
    <mergeCell ref="Z4:AA4"/>
    <mergeCell ref="AB4:AK4"/>
    <mergeCell ref="A11:A12"/>
    <mergeCell ref="B11:C11"/>
    <mergeCell ref="D11:E11"/>
    <mergeCell ref="F11:I11"/>
    <mergeCell ref="O11:AK11"/>
    <mergeCell ref="AB12:AK12"/>
    <mergeCell ref="F8:H8"/>
    <mergeCell ref="Z8:AA8"/>
    <mergeCell ref="AB8:AK8"/>
    <mergeCell ref="Z9:AA9"/>
    <mergeCell ref="AB9:AK9"/>
    <mergeCell ref="E10:G10"/>
    <mergeCell ref="H10:I10"/>
    <mergeCell ref="AB10:AK10"/>
    <mergeCell ref="F16:I16"/>
    <mergeCell ref="AB16:AK16"/>
    <mergeCell ref="AL16:AP16"/>
    <mergeCell ref="AB17:AK17"/>
    <mergeCell ref="AL17:AP17"/>
    <mergeCell ref="T18:U18"/>
    <mergeCell ref="V18:AG18"/>
    <mergeCell ref="AH18:AK18"/>
    <mergeCell ref="AL12:AP12"/>
    <mergeCell ref="AB13:AK13"/>
    <mergeCell ref="AL13:AP13"/>
    <mergeCell ref="AB14:AK14"/>
    <mergeCell ref="AL14:AP14"/>
    <mergeCell ref="O15:AK15"/>
    <mergeCell ref="F21:I21"/>
    <mergeCell ref="O21:T21"/>
    <mergeCell ref="U21:AA21"/>
    <mergeCell ref="AB21:AF21"/>
    <mergeCell ref="AG21:AK21"/>
    <mergeCell ref="AL21:AP21"/>
    <mergeCell ref="O19:AA19"/>
    <mergeCell ref="AB19:AK19"/>
    <mergeCell ref="L20:L21"/>
    <mergeCell ref="O20:T20"/>
    <mergeCell ref="U20:AA20"/>
    <mergeCell ref="AB20:AK20"/>
    <mergeCell ref="O22:T22"/>
    <mergeCell ref="U22:AA22"/>
    <mergeCell ref="AB22:AF22"/>
    <mergeCell ref="AG22:AK22"/>
    <mergeCell ref="AL22:AP22"/>
    <mergeCell ref="O23:T23"/>
    <mergeCell ref="U23:AA23"/>
    <mergeCell ref="AB23:AF23"/>
    <mergeCell ref="AG23:AK23"/>
    <mergeCell ref="AL23:AP23"/>
    <mergeCell ref="O24:T24"/>
    <mergeCell ref="U24:AA24"/>
    <mergeCell ref="AB24:AF24"/>
    <mergeCell ref="AG24:AK24"/>
    <mergeCell ref="AL24:AP24"/>
    <mergeCell ref="O25:T25"/>
    <mergeCell ref="U25:AA25"/>
    <mergeCell ref="AB25:AF25"/>
    <mergeCell ref="AG25:AK25"/>
    <mergeCell ref="AL25:AP25"/>
    <mergeCell ref="AL26:AP26"/>
    <mergeCell ref="D27:E27"/>
    <mergeCell ref="O27:T27"/>
    <mergeCell ref="U27:AA27"/>
    <mergeCell ref="AB27:AF27"/>
    <mergeCell ref="AG27:AK27"/>
    <mergeCell ref="AL27:AP27"/>
    <mergeCell ref="D26:E26"/>
    <mergeCell ref="F26:G27"/>
    <mergeCell ref="O26:T26"/>
    <mergeCell ref="U26:AA26"/>
    <mergeCell ref="AB26:AF26"/>
    <mergeCell ref="AG26:AK26"/>
    <mergeCell ref="F30:G30"/>
    <mergeCell ref="O30:T30"/>
    <mergeCell ref="U30:AA30"/>
    <mergeCell ref="AB30:AF30"/>
    <mergeCell ref="AG30:AK30"/>
    <mergeCell ref="AL30:AP30"/>
    <mergeCell ref="O28:T28"/>
    <mergeCell ref="U28:AA28"/>
    <mergeCell ref="AB28:AF28"/>
    <mergeCell ref="AG28:AK28"/>
    <mergeCell ref="AL28:AP28"/>
    <mergeCell ref="O29:T29"/>
    <mergeCell ref="U29:AA29"/>
    <mergeCell ref="AB29:AF29"/>
    <mergeCell ref="AG29:AK29"/>
    <mergeCell ref="AL29:AP29"/>
    <mergeCell ref="O31:T31"/>
    <mergeCell ref="U31:AA31"/>
    <mergeCell ref="AB31:AF31"/>
    <mergeCell ref="AG31:AK31"/>
    <mergeCell ref="AL31:AP31"/>
    <mergeCell ref="O32:T32"/>
    <mergeCell ref="U32:AA32"/>
    <mergeCell ref="AB32:AF32"/>
    <mergeCell ref="AG32:AK32"/>
    <mergeCell ref="AL32:AP32"/>
    <mergeCell ref="A44:B44"/>
    <mergeCell ref="A46:I46"/>
    <mergeCell ref="A47:I47"/>
    <mergeCell ref="A48:I48"/>
    <mergeCell ref="A49:I50"/>
    <mergeCell ref="A51:I51"/>
    <mergeCell ref="O33:AK33"/>
    <mergeCell ref="AB34:AK34"/>
    <mergeCell ref="AB35:AK35"/>
    <mergeCell ref="AB36:AK36"/>
    <mergeCell ref="A41:C41"/>
    <mergeCell ref="A42:B42"/>
  </mergeCells>
  <pageMargins left="0.59055118110236227" right="0.39370078740157483" top="0.59055118110236227" bottom="0.59055118110236227" header="0" footer="0.19685039370078741"/>
  <pageSetup orientation="portrait" r:id="rId1"/>
  <headerFooter alignWithMargins="0">
    <oddFooter>&amp;L&amp;"Calibri,Normal"&amp;6Calle 26 No.69-76 Edificio Elemento Torre 1, Piso 3 – C.P. 111071
PBX: 3779555 – Información: Línea 195
Sede Operativa - Atención al Ciudadano: Calle 22D No. 120-40
www.umv.gov.co&amp;C&amp;"Calibri,Normal"&amp;6Página 1 de 1</oddFooter>
  </headerFooter>
  <colBreaks count="1" manualBreakCount="1">
    <brk id="44" max="5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CBR INALTERADO (2)</vt:lpstr>
      <vt:lpstr>' CBR INALTERADO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Daniela Flórez Barón</dc:creator>
  <cp:lastModifiedBy>Karen Daniela Flórez Barón</cp:lastModifiedBy>
  <dcterms:created xsi:type="dcterms:W3CDTF">2023-02-13T16:37:02Z</dcterms:created>
  <dcterms:modified xsi:type="dcterms:W3CDTF">2023-02-13T16:53:58Z</dcterms:modified>
</cp:coreProperties>
</file>