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Laboratorio\9. Acreditacion\1. Control de documentos\2. Aprobaciones\40. Aprobaciones 2021\"/>
    </mc:Choice>
  </mc:AlternateContent>
  <bookViews>
    <workbookView xWindow="0" yWindow="0" windowWidth="20490" windowHeight="6660"/>
  </bookViews>
  <sheets>
    <sheet name=" CBR 1" sheetId="1" r:id="rId1"/>
    <sheet name=" CBR (2)" sheetId="2" r:id="rId2"/>
  </sheets>
  <externalReferences>
    <externalReference r:id="rId3"/>
    <externalReference r:id="rId4"/>
    <externalReference r:id="rId5"/>
    <externalReference r:id="rId6"/>
  </externalReferences>
  <definedNames>
    <definedName name="__123Graph_A" hidden="1">[1]AIU!$D$338:$D$357</definedName>
    <definedName name="__123Graph_Acaja" hidden="1">[1]EVA!$D$39:$AD$39</definedName>
    <definedName name="__123Graph_ACart_AnticAdic" hidden="1">[1]EVA!$F$95:$I$95</definedName>
    <definedName name="__123Graph_AFACTURAC" hidden="1">[1]Program!$B$120:$Y$120</definedName>
    <definedName name="__123Graph_AGraph2" hidden="1">[1]AIU!$D$338:$D$357</definedName>
    <definedName name="__123Graph_Bcaja" hidden="1">[1]EVA!$D$56:$AD$56</definedName>
    <definedName name="__123Graph_BCart_AnticAdic" hidden="1">[1]EVA!$F$96:$I$96</definedName>
    <definedName name="__123Graph_Ccaja" hidden="1">[1]EVA!$D$58:$AD$58</definedName>
    <definedName name="__123Graph_CCart_AnticAdic" hidden="1">[1]EVA!$F$97:$I$97</definedName>
    <definedName name="__123Graph_Dcaja" hidden="1">[1]EVA!$D$61:$AD$61</definedName>
    <definedName name="__123Graph_DCart_AnticAdic" hidden="1">[1]EVA!$F$99:$I$99</definedName>
    <definedName name="__123Graph_ECart_AnticAdic" hidden="1">[1]EVA!$F$99:$I$99</definedName>
    <definedName name="__123Graph_LBL_ACart_AnticAdic" hidden="1">[1]EVA!$J$95:$K$95</definedName>
    <definedName name="__123Graph_LBL_Ccaja" hidden="1">[1]EVA!$D$58:$AD$58</definedName>
    <definedName name="__123Graph_LBL_DCart_AnticAdic" hidden="1">[1]EVA!$F$98:$I$98</definedName>
    <definedName name="__123Graph_X" hidden="1">[1]AIU!$C$338:$C$357</definedName>
    <definedName name="__123Graph_Xcaja" hidden="1">[1]EVA!$D$6:$AD$6</definedName>
    <definedName name="_1__123Graph_ACart_Utilidad" hidden="1">[1]EVA!$F$104:$I$104</definedName>
    <definedName name="_2__123Graph_BCart_Utilidad" hidden="1">[1]EVA!$F$105:$I$105</definedName>
    <definedName name="_3__123Graph_CCart_Utilidad" hidden="1">[1]EVA!$F$106:$I$106</definedName>
    <definedName name="_4__123Graph_LBL_ACart_Utilidad" hidden="1">[1]EVA!$F$109:$I$109</definedName>
    <definedName name="_5__123Graph_LBL_BCart_Utilidad" hidden="1">[1]EVA!$F$110:$I$110</definedName>
    <definedName name="_6__123Graph_LBL_CCart_Utilidad" hidden="1">[1]EVA!$F$111:$I$111</definedName>
    <definedName name="_7__123Graph_XCart_Utilidad" hidden="1">[1]EVA!$F$103:$I$103</definedName>
    <definedName name="_Fill" localSheetId="1" hidden="1">#REF!</definedName>
    <definedName name="_Fill" hidden="1">#REF!</definedName>
    <definedName name="_Key1" hidden="1">[2]OCTUBRE!#REF!</definedName>
    <definedName name="_Order1" hidden="1">255</definedName>
    <definedName name="_Order2" hidden="1">255</definedName>
    <definedName name="_Regression_Out" localSheetId="1" hidden="1">[3]L!#REF!</definedName>
    <definedName name="_Regression_Out" localSheetId="0" hidden="1">[3]L!#REF!</definedName>
    <definedName name="_Regression_Out" hidden="1">[3]L!#REF!</definedName>
    <definedName name="_Regression_X" localSheetId="1" hidden="1">#REF!</definedName>
    <definedName name="_Regression_X" localSheetId="0" hidden="1">#REF!</definedName>
    <definedName name="_Regression_X" hidden="1">#REF!</definedName>
    <definedName name="_Regression_Y" localSheetId="1" hidden="1">#REF!</definedName>
    <definedName name="_Regression_Y" localSheetId="0" hidden="1">#REF!</definedName>
    <definedName name="_Regression_Y" hidden="1">#REF!</definedName>
    <definedName name="_Sort" hidden="1">[2]OCTUBRE!#REF!</definedName>
    <definedName name="aprobofirmas1">INDEX([4]firmas!$C$33:$C$35,MATCH('[4]RESUMEN BG'!$V$43,[4]firmas!$A$33:$A$35,0))</definedName>
    <definedName name="aprobofirmas10">INDEX([4]firmas!$C$33:$C$35,MATCH('[4]CF - IF '!$Y$43,[4]firmas!$A$33:$A$35,0))</definedName>
    <definedName name="aprobofirmas11">INDEX([4]firmas!$C$33:$C$35,MATCH([4]ANGULARIDAD!$AK$29,[4]firmas!$A$33:$A$35,0))</definedName>
    <definedName name="aprobofirmas12">INDEX([4]firmas!$C$33:$C$35,MATCH([4]PROCTOR!$I$42,[4]firmas!$A$33:$A$35,0))</definedName>
    <definedName name="aprobofirmas13">INDEX([4]firmas!$C$33:$C$35,MATCH(' CBR 1'!#REF!,[4]firmas!$A$33:$A$35,0))</definedName>
    <definedName name="aprobofirmas14">INDEX([4]firmas!$C$33:$C$35,MATCH(' CBR (2)'!#REF!,[4]firmas!$A$33:$A$35,0))</definedName>
    <definedName name="aprobofirmas2">INDEX([4]firmas!$C$33:$C$35,MATCH('[4]Gradacion '!$Y$46:$AF$46,[4]firmas!$A$33:$A$35,0))</definedName>
    <definedName name="aprobofirmas3">INDEX([4]firmas!$C$33:$C$35,MATCH([4]Desgaste!$T$38,[4]firmas!$A$33:$A$35,0))</definedName>
    <definedName name="aprobofirmas4">INDEX([4]firmas!$C$33:$C$35,MATCH('[4]Microdeval '!$AC$44,[4]firmas!$A$33:$A$35,0))</definedName>
    <definedName name="aprobofirmas5">INDEX([4]firmas!$C$33:$C$35,MATCH('[4]10% De Finos'!$I$23:$K$23,[4]firmas!$A$33:$A$35,0))</definedName>
    <definedName name="aprobofirmas6">INDEX([4]firmas!$C$33:$C$35,MATCH([4]Solidez!$Y$47,[4]firmas!$A$33:$A$35,0))</definedName>
    <definedName name="aprobofirmas7">INDEX([4]firmas!$C$33:$C$35,MATCH([4]LIMITES!$H$47,[4]firmas!$A$33:$A$35,0))</definedName>
    <definedName name="aprobofirmas8">INDEX([4]firmas!$C$33:$C$35,MATCH([4]EQUIVALENTE!$J$29,[4]firmas!$A$33:$A$35,0))</definedName>
    <definedName name="aprobofirmas9">INDEX([4]firmas!$C$33:$C$35,MATCH('[4]TERRONES DE ARCILLA'!$I$27:$K$27,[4]firmas!$A$33:$A$35,0))</definedName>
    <definedName name="aprobonombres">[4]firmas!$A$33:$A$35</definedName>
    <definedName name="_xlnm.Print_Area" localSheetId="1">' CBR (2)'!$A$1:$H$52</definedName>
    <definedName name="_xlnm.Print_Area" localSheetId="0">' CBR 1'!$A$1:$G$53</definedName>
    <definedName name="elaborofirmas1">INDEX([4]firmas!$C$2:$C$26,MATCH('[4]RESUMEN BG'!$G$43,[4]firmas!$A$2:$A$26,0))</definedName>
    <definedName name="elaborofirmas10">INDEX([4]firmas!$C$2:$C$26,MATCH('[4]CF - IF '!$G$43,[4]firmas!$A$2:$A$26,0))</definedName>
    <definedName name="elaborofirmas11">INDEX([4]firmas!$C$2:$C$26,MATCH([4]ANGULARIDAD!$L$29,[4]firmas!$A$2:$A$26,0))</definedName>
    <definedName name="elaborofirmas12">INDEX([4]firmas!$C$2:$C$26,MATCH([4]PROCTOR!$C$42,[4]firmas!$A$2:$A$26,0))</definedName>
    <definedName name="elaborofirmas13">INDEX([4]firmas!$C$2:$C$26,MATCH(' CBR 1'!#REF!,[4]firmas!$A$2:$A$26,0))</definedName>
    <definedName name="elaborofirmas14">INDEX([4]firmas!$C$2:$C$26,MATCH(' CBR (2)'!#REF!,[4]firmas!$A$2:$A$26,0))</definedName>
    <definedName name="elaborofirmas2">INDEX([4]firmas!$C$2:$C$26,MATCH('[4]Gradacion '!$I$46:$P$46,[4]firmas!$A$2:$A$26,0))</definedName>
    <definedName name="elaborofirmas3">INDEX([4]firmas!$C$2:$C$26,MATCH([4]Desgaste!$F$38,[4]firmas!$A$2:$A$26,0))</definedName>
    <definedName name="elaborofirmas4">INDEX([4]firmas!$C$2:$C$26,MATCH('[4]Microdeval '!$I$44,[4]firmas!$A$2:$A$26,0))</definedName>
    <definedName name="elaborofirmas5">INDEX([4]firmas!$C$2:$C$26,MATCH('[4]10% De Finos'!$D$23:$E$23,[4]firmas!$A$2:$A$26,0))</definedName>
    <definedName name="elaborofirmas6">INDEX([4]firmas!$C$2:$C$26,MATCH([4]Solidez!$H$47,[4]firmas!$A$2:$A$26,0))</definedName>
    <definedName name="elaborofirmas7">INDEX([4]firmas!$C$2:$C$26,MATCH([4]LIMITES!$C$47,[4]firmas!$A$2:$A$26,0))</definedName>
    <definedName name="elaborofirmas8">INDEX([4]firmas!$C$2:$C$26,MATCH([4]EQUIVALENTE!$D$29,[4]firmas!$A$2:$A$26,0))</definedName>
    <definedName name="elaborofirmas9">INDEX([4]firmas!$C$2:$C$26,MATCH('[4]TERRONES DE ARCILLA'!$C$27:$E$27,[4]firmas!$A$2:$A$26,0))</definedName>
    <definedName name="Elaboronombres">[4]firmas!$A$2:$A$26</definedName>
    <definedName name="HTML1_1" hidden="1">"'[06Cumplimiento1996.xls]GASTOS'!$A$3:$B$16"</definedName>
    <definedName name="HTML1_10" hidden="1">""</definedName>
    <definedName name="HTML1_11" hidden="1">1</definedName>
    <definedName name="HTML1_12" hidden="1">"c:\prueba.htm"</definedName>
    <definedName name="HTML1_2" hidden="1">1</definedName>
    <definedName name="HTML1_3" hidden="1">"06Cumplimiento1996"</definedName>
    <definedName name="HTML1_4" hidden="1">"GASTOS"</definedName>
    <definedName name="HTML1_5" hidden="1">""</definedName>
    <definedName name="HTML1_6" hidden="1">-4146</definedName>
    <definedName name="HTML1_7" hidden="1">-4146</definedName>
    <definedName name="HTML1_8" hidden="1">"16/12/1996"</definedName>
    <definedName name="HTML1_9" hidden="1">"JUAN CARLOS TORO VALDERRAMA"</definedName>
    <definedName name="HTML2_1" hidden="1">"'[INDICES.XLS]INDICES I'!$A$1:$K$36"</definedName>
    <definedName name="HTML2_10" hidden="1">""</definedName>
    <definedName name="HTML2_11" hidden="1">1</definedName>
    <definedName name="HTML2_12" hidden="1">"C:\Mis documentos\INDICESI.htm"</definedName>
    <definedName name="HTML2_2" hidden="1">1</definedName>
    <definedName name="HTML2_3" hidden="1">"INDICES"</definedName>
    <definedName name="HTML2_4" hidden="1">"INDICES I"</definedName>
    <definedName name="HTML2_5" hidden="1">""</definedName>
    <definedName name="HTML2_6" hidden="1">-4146</definedName>
    <definedName name="HTML2_7" hidden="1">-4146</definedName>
    <definedName name="HTML2_8" hidden="1">"5/02/1997"</definedName>
    <definedName name="HTML2_9" hidden="1">"JUAN CARLOS TORO VALDERRAMA"</definedName>
    <definedName name="HTML3_1" hidden="1">"'[INDICES.XLS]IPC NAL'!$A$4:$B$43"</definedName>
    <definedName name="HTML3_10" hidden="1">""</definedName>
    <definedName name="HTML3_11" hidden="1">1</definedName>
    <definedName name="HTML3_12" hidden="1">"C:\Mis documentos\IPCNAL.htm"</definedName>
    <definedName name="HTML3_2" hidden="1">1</definedName>
    <definedName name="HTML3_3" hidden="1">"INDICES"</definedName>
    <definedName name="HTML3_4" hidden="1">"IPC NAL"</definedName>
    <definedName name="HTML3_5" hidden="1">""</definedName>
    <definedName name="HTML3_6" hidden="1">-4146</definedName>
    <definedName name="HTML3_7" hidden="1">-4146</definedName>
    <definedName name="HTML3_8" hidden="1">"5/02/1997"</definedName>
    <definedName name="HTML3_9" hidden="1">"JUAN CARLOS TORO VALDERRAMA"</definedName>
    <definedName name="HTML4_1" hidden="1">"'[INDICES.XLS]IPC NAL'!$A$4:$C$43"</definedName>
    <definedName name="HTML4_10" hidden="1">""</definedName>
    <definedName name="HTML4_11" hidden="1">1</definedName>
    <definedName name="HTML4_12" hidden="1">"C:\Mis documentos\IPCNAL.htm"</definedName>
    <definedName name="HTML4_2" hidden="1">1</definedName>
    <definedName name="HTML4_3" hidden="1">"INDICES"</definedName>
    <definedName name="HTML4_4" hidden="1">"IPC NAL"</definedName>
    <definedName name="HTML4_5" hidden="1">""</definedName>
    <definedName name="HTML4_6" hidden="1">-4146</definedName>
    <definedName name="HTML4_7" hidden="1">-4146</definedName>
    <definedName name="HTML4_8" hidden="1">"5/02/1997"</definedName>
    <definedName name="HTML4_9" hidden="1">"JUAN CARLOS TORO VALDERRAMA"</definedName>
    <definedName name="HTML5_1" hidden="1">"'[INDICES.XLS]INDICES I'!$A$1:$I$36"</definedName>
    <definedName name="HTML5_10" hidden="1">""</definedName>
    <definedName name="HTML5_11" hidden="1">1</definedName>
    <definedName name="HTML5_12" hidden="1">"C:\Mis documentos\INDICESI.htm"</definedName>
    <definedName name="HTML5_2" hidden="1">1</definedName>
    <definedName name="HTML5_3" hidden="1">"INDICES"</definedName>
    <definedName name="HTML5_4" hidden="1">"INDICES I"</definedName>
    <definedName name="HTML5_5" hidden="1">""</definedName>
    <definedName name="HTML5_6" hidden="1">-4146</definedName>
    <definedName name="HTML5_7" hidden="1">-4146</definedName>
    <definedName name="HTML5_8" hidden="1">"5/02/1997"</definedName>
    <definedName name="HTML5_9" hidden="1">"JUAN CARLOS TORO VALDERRAMA"</definedName>
    <definedName name="HTML6_1" hidden="1">"'[INDICES.XLS]INDICES 1'!$A$3:$K$30"</definedName>
    <definedName name="HTML6_10" hidden="1">""</definedName>
    <definedName name="HTML6_11" hidden="1">1</definedName>
    <definedName name="HTML6_12" hidden="1">"C:\Mis documentos\INDICES1.htm"</definedName>
    <definedName name="HTML6_2" hidden="1">1</definedName>
    <definedName name="HTML6_3" hidden="1">"INDICES"</definedName>
    <definedName name="HTML6_4" hidden="1">"INDICES 1"</definedName>
    <definedName name="HTML6_5" hidden="1">""</definedName>
    <definedName name="HTML6_6" hidden="1">-4146</definedName>
    <definedName name="HTML6_7" hidden="1">-4146</definedName>
    <definedName name="HTML6_8" hidden="1">"5/02/1997"</definedName>
    <definedName name="HTML6_9" hidden="1">"JUAN CARLOS TORO VALDERRAMA"</definedName>
    <definedName name="HTMLCount" hidden="1">1</definedName>
    <definedName name="KK" hidden="1">[2]OCTUBRE!#REF!</definedName>
    <definedName name="Ojo" hidden="1">#REF!</definedName>
    <definedName name="pendiente" hidden="1">#REF!</definedName>
    <definedName name="revisofirmas1">INDEX([4]firmas!$C$28:$C$31,MATCH('[4]RESUMEN BG'!$P$43,[4]firmas!$A$28:$A$31,0))</definedName>
    <definedName name="revisofirmas10">INDEX([4]firmas!$C$28:$C$31,MATCH('[4]CF - IF '!$M$43:$X$43,[4]firmas!$A$28:$A$31,0))</definedName>
    <definedName name="revisofirmas11">INDEX([4]firmas!$C$28:$C$31,MATCH([4]ANGULARIDAD!$W$29:$X$43,[4]firmas!$A$28:$A$31,0))</definedName>
    <definedName name="revisofirmas12">INDEX([4]firmas!$C$28:$C$31,MATCH([4]PROCTOR!$F$42,[4]firmas!$A$28:$A$31,0))</definedName>
    <definedName name="revisofirmas13">INDEX([4]firmas!$C$28:$C$31,MATCH(' CBR 1'!#REF!,[4]firmas!$A$28:$A$31,0))</definedName>
    <definedName name="revisofirmas14">INDEX([4]firmas!$C$28:$C$31,MATCH(' CBR (2)'!#REF!,[4]firmas!$A$28:$A$31,0))</definedName>
    <definedName name="revisofirmas2">INDEX([4]firmas!$C$28:$C$31,MATCH('[4]Gradacion '!$Q$46:$X$46,[4]firmas!$A$28:$A$31,0))</definedName>
    <definedName name="revisofirmas3">INDEX([4]firmas!$C$28:$C$31,MATCH([4]Desgaste!$L$38,[4]firmas!$A$28:$A$31,0))</definedName>
    <definedName name="revisofirmas4">INDEX([4]firmas!$C$28:$C$31,MATCH('[4]Microdeval '!$R$44,[4]firmas!$A$28:$A$31,0))</definedName>
    <definedName name="revisofirmas5">INDEX([4]firmas!$C$28:$C$31,MATCH('[4]10% De Finos'!$F$23,[4]firmas!$A$28:$A$31,0))</definedName>
    <definedName name="revisofirmas6">INDEX([4]firmas!$C$28:$C$31,MATCH([4]Solidez!$Q$47,[4]firmas!$A$28:$A$31,0))</definedName>
    <definedName name="revisofirmas7">INDEX([4]firmas!$C$28:$C$31,MATCH([4]LIMITES!$F$47,[4]firmas!$A$28:$A$31,0))</definedName>
    <definedName name="revisofirmas8">INDEX([4]firmas!$C$28:$C$31,MATCH([4]EQUIVALENTE!$G$29,[4]firmas!$A$28:$A$31,0))</definedName>
    <definedName name="revisofirmas9">INDEX([4]firmas!$C$28:$C$31,MATCH('[4]TERRONES DE ARCILLA'!$F$27,[4]firmas!$A$28:$A$31,0))</definedName>
    <definedName name="revisonombres">[4]firmas!$A$28:$A$31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32" i="2" l="1"/>
  <c r="H31" i="2"/>
  <c r="F7" i="2"/>
  <c r="E8" i="1"/>
  <c r="B10" i="1" l="1"/>
  <c r="L37" i="2" l="1"/>
  <c r="AT87" i="1"/>
  <c r="AT86" i="1"/>
  <c r="AT85" i="1"/>
  <c r="AT84" i="1"/>
  <c r="AX65" i="1"/>
  <c r="M52" i="1"/>
  <c r="M51" i="1"/>
  <c r="M50" i="1"/>
  <c r="M49" i="1"/>
  <c r="M48" i="1"/>
  <c r="AY38" i="1"/>
  <c r="E42" i="2" s="1"/>
  <c r="M47" i="1"/>
  <c r="AY37" i="1"/>
  <c r="E41" i="2" s="1"/>
  <c r="M46" i="1"/>
  <c r="AY36" i="1"/>
  <c r="E40" i="2" s="1"/>
  <c r="M45" i="1"/>
  <c r="M44" i="1"/>
  <c r="M43" i="1"/>
  <c r="M42" i="1"/>
  <c r="M41" i="1"/>
  <c r="Z38" i="1"/>
  <c r="G10" i="1" s="1"/>
  <c r="F28" i="1"/>
  <c r="D28" i="1"/>
  <c r="B28" i="1"/>
  <c r="F27" i="1"/>
  <c r="G27" i="1" s="1"/>
  <c r="D27" i="1"/>
  <c r="E27" i="1" s="1"/>
  <c r="B27" i="1"/>
  <c r="C27" i="1" s="1"/>
  <c r="A27" i="1"/>
  <c r="F26" i="1"/>
  <c r="G26" i="1" s="1"/>
  <c r="D26" i="1"/>
  <c r="E26" i="1" s="1"/>
  <c r="B26" i="1"/>
  <c r="C26" i="1" s="1"/>
  <c r="A26" i="1"/>
  <c r="F25" i="1"/>
  <c r="G25" i="1" s="1"/>
  <c r="D25" i="1"/>
  <c r="E25" i="1" s="1"/>
  <c r="B25" i="1"/>
  <c r="C25" i="1" s="1"/>
  <c r="A25" i="1"/>
  <c r="F24" i="1"/>
  <c r="G24" i="1" s="1"/>
  <c r="F30" i="1" s="1"/>
  <c r="BA20" i="1" s="1"/>
  <c r="D24" i="1"/>
  <c r="E24" i="1" s="1"/>
  <c r="D30" i="1" s="1"/>
  <c r="AZ20" i="1" s="1"/>
  <c r="G28" i="2" s="1"/>
  <c r="B24" i="1"/>
  <c r="C24" i="1" s="1"/>
  <c r="B30" i="1" s="1"/>
  <c r="AY20" i="1" s="1"/>
  <c r="A24" i="1"/>
  <c r="F23" i="1"/>
  <c r="G23" i="1" s="1"/>
  <c r="D23" i="1"/>
  <c r="E23" i="1" s="1"/>
  <c r="B23" i="1"/>
  <c r="C23" i="1" s="1"/>
  <c r="A23" i="1"/>
  <c r="Z23" i="1"/>
  <c r="BB13" i="1"/>
  <c r="H21" i="2" s="1"/>
  <c r="AZ13" i="1"/>
  <c r="G21" i="2" s="1"/>
  <c r="AY13" i="1"/>
  <c r="F21" i="2" s="1"/>
  <c r="F22" i="1"/>
  <c r="G22" i="1" s="1"/>
  <c r="D22" i="1"/>
  <c r="E22" i="1" s="1"/>
  <c r="B22" i="1"/>
  <c r="C22" i="1" s="1"/>
  <c r="A22" i="1"/>
  <c r="Z22" i="1"/>
  <c r="F21" i="1"/>
  <c r="G21" i="1" s="1"/>
  <c r="D21" i="1"/>
  <c r="E21" i="1" s="1"/>
  <c r="B21" i="1"/>
  <c r="C21" i="1" s="1"/>
  <c r="A21" i="1"/>
  <c r="BB11" i="1"/>
  <c r="H19" i="2" s="1"/>
  <c r="AZ11" i="1"/>
  <c r="G19" i="2" s="1"/>
  <c r="AY11" i="1"/>
  <c r="F19" i="2" s="1"/>
  <c r="F20" i="1"/>
  <c r="G20" i="1" s="1"/>
  <c r="F29" i="1" s="1"/>
  <c r="BA19" i="1" s="1"/>
  <c r="H27" i="2" s="1"/>
  <c r="D20" i="1"/>
  <c r="E20" i="1" s="1"/>
  <c r="D29" i="1" s="1"/>
  <c r="AZ19" i="1" s="1"/>
  <c r="G27" i="2" s="1"/>
  <c r="B20" i="1"/>
  <c r="C20" i="1" s="1"/>
  <c r="B29" i="1" s="1"/>
  <c r="AY19" i="1" s="1"/>
  <c r="F27" i="2" s="1"/>
  <c r="A20" i="1"/>
  <c r="BB10" i="1"/>
  <c r="H18" i="2" s="1"/>
  <c r="AZ10" i="1"/>
  <c r="G18" i="2" s="1"/>
  <c r="AY10" i="1"/>
  <c r="F18" i="2" s="1"/>
  <c r="F19" i="1"/>
  <c r="G19" i="1" s="1"/>
  <c r="D19" i="1"/>
  <c r="E19" i="1" s="1"/>
  <c r="B19" i="1"/>
  <c r="C19" i="1" s="1"/>
  <c r="A19" i="1"/>
  <c r="F18" i="1"/>
  <c r="G18" i="1" s="1"/>
  <c r="D18" i="1"/>
  <c r="E18" i="1" s="1"/>
  <c r="B18" i="1"/>
  <c r="C18" i="1" s="1"/>
  <c r="A18" i="1"/>
  <c r="F17" i="1"/>
  <c r="G17" i="1" s="1"/>
  <c r="D17" i="1"/>
  <c r="E17" i="1" s="1"/>
  <c r="B17" i="1"/>
  <c r="C17" i="1" s="1"/>
  <c r="A17" i="1"/>
  <c r="M17" i="1"/>
  <c r="F16" i="1"/>
  <c r="G16" i="1" s="1"/>
  <c r="D16" i="1"/>
  <c r="E16" i="1" s="1"/>
  <c r="B16" i="1"/>
  <c r="C16" i="1" s="1"/>
  <c r="M16" i="1"/>
  <c r="BB6" i="1"/>
  <c r="H14" i="2" s="1"/>
  <c r="AZ6" i="1"/>
  <c r="G14" i="2" s="1"/>
  <c r="AY6" i="1"/>
  <c r="F14" i="2" s="1"/>
  <c r="M15" i="1"/>
  <c r="BB4" i="1"/>
  <c r="H12" i="2" s="1"/>
  <c r="AZ4" i="1"/>
  <c r="G12" i="2" s="1"/>
  <c r="AY4" i="1"/>
  <c r="F12" i="2" s="1"/>
  <c r="F13" i="1"/>
  <c r="D13" i="1"/>
  <c r="B13" i="1"/>
  <c r="BB3" i="1"/>
  <c r="H11" i="2" s="1"/>
  <c r="AZ3" i="1"/>
  <c r="G11" i="2" s="1"/>
  <c r="AY3" i="1"/>
  <c r="F12" i="1"/>
  <c r="BB2" i="1" s="1"/>
  <c r="H10" i="2" s="1"/>
  <c r="D12" i="1"/>
  <c r="AZ2" i="1" s="1"/>
  <c r="G10" i="2" s="1"/>
  <c r="B12" i="1"/>
  <c r="AY2" i="1" s="1"/>
  <c r="F10" i="2" s="1"/>
  <c r="D10" i="1"/>
  <c r="AU67" i="1" l="1"/>
  <c r="F28" i="2"/>
  <c r="AU66" i="1"/>
  <c r="H28" i="2"/>
  <c r="AU68" i="1"/>
  <c r="F11" i="2"/>
  <c r="AY5" i="1"/>
  <c r="AY14" i="1"/>
  <c r="F22" i="2" s="1"/>
  <c r="AX73" i="1"/>
  <c r="AU87" i="1" s="1"/>
  <c r="AX70" i="1"/>
  <c r="AX71" i="1"/>
  <c r="AZ14" i="1"/>
  <c r="G22" i="2" s="1"/>
  <c r="AX72" i="1"/>
  <c r="BB5" i="1"/>
  <c r="BB12" i="1"/>
  <c r="AY12" i="1"/>
  <c r="BB14" i="1"/>
  <c r="H22" i="2" s="1"/>
  <c r="AZ5" i="1"/>
  <c r="AZ12" i="1"/>
  <c r="G13" i="2" l="1"/>
  <c r="AZ8" i="1"/>
  <c r="AZ7" i="1"/>
  <c r="G15" i="2" s="1"/>
  <c r="H13" i="2"/>
  <c r="BB8" i="1"/>
  <c r="BB7" i="1"/>
  <c r="H15" i="2" s="1"/>
  <c r="AU84" i="1"/>
  <c r="AZ36" i="1"/>
  <c r="G40" i="2" s="1"/>
  <c r="AX91" i="1"/>
  <c r="AW91" i="1"/>
  <c r="AZ38" i="1"/>
  <c r="G42" i="2" s="1"/>
  <c r="AU86" i="1"/>
  <c r="F20" i="2"/>
  <c r="AY15" i="1"/>
  <c r="G20" i="2"/>
  <c r="AZ15" i="1"/>
  <c r="G23" i="2" s="1"/>
  <c r="H20" i="2"/>
  <c r="BB15" i="1"/>
  <c r="H23" i="2" s="1"/>
  <c r="AZ37" i="1"/>
  <c r="G41" i="2" s="1"/>
  <c r="AU85" i="1"/>
  <c r="F13" i="2"/>
  <c r="AY8" i="1"/>
  <c r="AY7" i="1"/>
  <c r="G16" i="2" l="1"/>
  <c r="AZ17" i="1"/>
  <c r="H16" i="2"/>
  <c r="BA17" i="1"/>
  <c r="F15" i="2"/>
  <c r="BC17" i="1"/>
  <c r="F16" i="2"/>
  <c r="AY17" i="1"/>
  <c r="F23" i="2"/>
  <c r="BC16" i="1"/>
  <c r="F25" i="2" l="1"/>
  <c r="AY18" i="1"/>
  <c r="F26" i="2" s="1"/>
  <c r="AT66" i="1"/>
  <c r="AT91" i="1" s="1" a="1"/>
  <c r="G25" i="2"/>
  <c r="AT67" i="1"/>
  <c r="AZ18" i="1"/>
  <c r="G26" i="2" s="1"/>
  <c r="H25" i="2"/>
  <c r="BA18" i="1"/>
  <c r="H26" i="2" s="1"/>
  <c r="AT68" i="1"/>
  <c r="AV87" i="1" s="1"/>
  <c r="AU95" i="1" l="1"/>
  <c r="AU93" i="1"/>
  <c r="AU91" i="1"/>
  <c r="AU74" i="1" s="1"/>
  <c r="AT95" i="1"/>
  <c r="AT93" i="1"/>
  <c r="AU75" i="1" s="1"/>
  <c r="AT91" i="1"/>
  <c r="AU73" i="1" s="1"/>
  <c r="AU92" i="1"/>
  <c r="AT92" i="1"/>
  <c r="AU94" i="1"/>
  <c r="AT94" i="1"/>
  <c r="AT98" i="1" a="1"/>
  <c r="AV86" i="1"/>
  <c r="BB38" i="1" s="1"/>
  <c r="H42" i="2" s="1"/>
  <c r="AV84" i="1"/>
  <c r="BB36" i="1" s="1"/>
  <c r="H40" i="2" s="1"/>
  <c r="AV85" i="1"/>
  <c r="BB37" i="1" s="1"/>
  <c r="H41" i="2" s="1"/>
  <c r="AU101" i="1" l="1"/>
  <c r="AU99" i="1"/>
  <c r="AT101" i="1"/>
  <c r="AT99" i="1"/>
  <c r="AU102" i="1"/>
  <c r="AU100" i="1"/>
  <c r="AU98" i="1"/>
  <c r="AU78" i="1" s="1"/>
  <c r="AT102" i="1"/>
  <c r="AT100" i="1"/>
  <c r="AU79" i="1" s="1"/>
  <c r="AT98" i="1"/>
  <c r="AU77" i="1" s="1"/>
</calcChain>
</file>

<file path=xl/comments1.xml><?xml version="1.0" encoding="utf-8"?>
<comments xmlns="http://schemas.openxmlformats.org/spreadsheetml/2006/main">
  <authors>
    <author>mercy.rivera</author>
  </authors>
  <commentList>
    <comment ref="AX65" authorId="0" shapeId="0">
      <text>
        <r>
          <rPr>
            <sz val="9"/>
            <color indexed="81"/>
            <rFont val="Tahoma"/>
            <family val="2"/>
          </rPr>
          <t xml:space="preserve">INGRESAR EL DATO DE LA DENSIDAD MAXIMA DEL PROCTOR.
</t>
        </r>
      </text>
    </comment>
  </commentList>
</comments>
</file>

<file path=xl/sharedStrings.xml><?xml version="1.0" encoding="utf-8"?>
<sst xmlns="http://schemas.openxmlformats.org/spreadsheetml/2006/main" count="254" uniqueCount="156">
  <si>
    <t>MOLDES PARA CBR</t>
  </si>
  <si>
    <t>Nº</t>
  </si>
  <si>
    <t>Peso (g)</t>
  </si>
  <si>
    <t>Diametro (cm)</t>
  </si>
  <si>
    <t>Altura (cm)</t>
  </si>
  <si>
    <t>Volumen (cm³)</t>
  </si>
  <si>
    <t>CÓDIGO: GLAB-FM-008</t>
  </si>
  <si>
    <t>Código:</t>
  </si>
  <si>
    <t>Días de curado</t>
  </si>
  <si>
    <t>Sobrecarga de saturación y penetración (kg)</t>
  </si>
  <si>
    <t>% de material retenido tamiz 3/4" y sustituido para realizar el ensayo</t>
  </si>
  <si>
    <t>MOLDE No.</t>
  </si>
  <si>
    <t>Curva N°</t>
  </si>
  <si>
    <t>Energia de compactacion</t>
  </si>
  <si>
    <r>
      <t>(kg*cm/cm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>)</t>
    </r>
  </si>
  <si>
    <t>N° de golpes</t>
  </si>
  <si>
    <t>Masa húmeda+ masa Molde</t>
  </si>
  <si>
    <r>
      <t>M</t>
    </r>
    <r>
      <rPr>
        <vertAlign val="subscript"/>
        <sz val="8"/>
        <color rgb="FFFF0000"/>
        <rFont val="Arial"/>
        <family val="2"/>
      </rPr>
      <t>mws</t>
    </r>
  </si>
  <si>
    <t>g</t>
  </si>
  <si>
    <t>FALSO FONDO  CBR</t>
  </si>
  <si>
    <t>Expansión %</t>
  </si>
  <si>
    <t>Masa del Molde</t>
  </si>
  <si>
    <r>
      <t>M</t>
    </r>
    <r>
      <rPr>
        <vertAlign val="subscript"/>
        <sz val="8"/>
        <color rgb="FFFF0000"/>
        <rFont val="Arial"/>
        <family val="2"/>
      </rPr>
      <t>m</t>
    </r>
  </si>
  <si>
    <r>
      <t>Volumen (cm</t>
    </r>
    <r>
      <rPr>
        <sz val="11"/>
        <color theme="1"/>
        <rFont val="Calibri"/>
        <family val="2"/>
      </rPr>
      <t>³)</t>
    </r>
  </si>
  <si>
    <t>Carga 
Lbf</t>
  </si>
  <si>
    <t>Masa material húmedo</t>
  </si>
  <si>
    <r>
      <t>M</t>
    </r>
    <r>
      <rPr>
        <vertAlign val="subscript"/>
        <sz val="8"/>
        <rFont val="Arial"/>
        <family val="2"/>
      </rPr>
      <t>ws</t>
    </r>
  </si>
  <si>
    <t>Volumen del molde</t>
  </si>
  <si>
    <r>
      <t>V</t>
    </r>
    <r>
      <rPr>
        <vertAlign val="subscript"/>
        <sz val="8"/>
        <color rgb="FFFF0000"/>
        <rFont val="Arial"/>
        <family val="2"/>
      </rPr>
      <t>m</t>
    </r>
  </si>
  <si>
    <t>cm³</t>
  </si>
  <si>
    <t>Masa material seco</t>
  </si>
  <si>
    <r>
      <t>M</t>
    </r>
    <r>
      <rPr>
        <vertAlign val="subscript"/>
        <sz val="8"/>
        <color rgb="FFFF0000"/>
        <rFont val="Arial"/>
        <family val="2"/>
      </rPr>
      <t>sac</t>
    </r>
  </si>
  <si>
    <t>Densidad humeda</t>
  </si>
  <si>
    <r>
      <t>ρ</t>
    </r>
    <r>
      <rPr>
        <vertAlign val="subscript"/>
        <sz val="8"/>
        <color rgb="FFFF0000"/>
        <rFont val="Arial"/>
        <family val="2"/>
      </rPr>
      <t>d</t>
    </r>
  </si>
  <si>
    <t>kg/m³</t>
  </si>
  <si>
    <t>HUMEDAD DE COMPACTACION</t>
  </si>
  <si>
    <t xml:space="preserve">masa del martillo </t>
  </si>
  <si>
    <t>Cápsula + material húmedo</t>
  </si>
  <si>
    <r>
      <t>M</t>
    </r>
    <r>
      <rPr>
        <vertAlign val="subscript"/>
        <sz val="8"/>
        <color rgb="FFFF0000"/>
        <rFont val="Arial"/>
        <family val="2"/>
      </rPr>
      <t>1</t>
    </r>
  </si>
  <si>
    <t>altura de caída cm</t>
  </si>
  <si>
    <t>Cápsula + material seco</t>
  </si>
  <si>
    <r>
      <t>M</t>
    </r>
    <r>
      <rPr>
        <vertAlign val="subscript"/>
        <sz val="8"/>
        <color rgb="FFFF0000"/>
        <rFont val="Arial"/>
        <family val="2"/>
      </rPr>
      <t>2</t>
    </r>
    <r>
      <rPr>
        <sz val="10"/>
        <rFont val="Arial"/>
        <family val="2"/>
      </rPr>
      <t/>
    </r>
  </si>
  <si>
    <t xml:space="preserve">N° capas </t>
  </si>
  <si>
    <t>masa del agua</t>
  </si>
  <si>
    <r>
      <t>M</t>
    </r>
    <r>
      <rPr>
        <vertAlign val="subscript"/>
        <sz val="8"/>
        <color rgb="FFFF0000"/>
        <rFont val="Arial"/>
        <family val="2"/>
      </rPr>
      <t>w</t>
    </r>
  </si>
  <si>
    <t xml:space="preserve">Molde </t>
  </si>
  <si>
    <t>masa de la cápsula</t>
  </si>
  <si>
    <r>
      <t>M</t>
    </r>
    <r>
      <rPr>
        <vertAlign val="subscript"/>
        <sz val="8"/>
        <color rgb="FFFF0000"/>
        <rFont val="Arial"/>
        <family val="2"/>
      </rPr>
      <t>3</t>
    </r>
  </si>
  <si>
    <t xml:space="preserve">Falso  fondo </t>
  </si>
  <si>
    <t>masa material seco</t>
  </si>
  <si>
    <r>
      <t>M</t>
    </r>
    <r>
      <rPr>
        <vertAlign val="subscript"/>
        <sz val="8"/>
        <color rgb="FFFF0000"/>
        <rFont val="Arial"/>
        <family val="2"/>
      </rPr>
      <t>d</t>
    </r>
  </si>
  <si>
    <t>Características del Molde No.</t>
  </si>
  <si>
    <t>PROBETAS PARA ENSAYO</t>
  </si>
  <si>
    <t>Contenido de agua</t>
  </si>
  <si>
    <r>
      <t>W</t>
    </r>
    <r>
      <rPr>
        <vertAlign val="subscript"/>
        <sz val="8"/>
        <color rgb="FFFF0000"/>
        <rFont val="Arial"/>
        <family val="2"/>
      </rPr>
      <t>ac</t>
    </r>
  </si>
  <si>
    <t>%</t>
  </si>
  <si>
    <t>Masa del molde</t>
  </si>
  <si>
    <t>DENSIDAD VS. CBR</t>
  </si>
  <si>
    <t>Volumen</t>
  </si>
  <si>
    <r>
      <t>cm</t>
    </r>
    <r>
      <rPr>
        <vertAlign val="superscript"/>
        <sz val="10"/>
        <rFont val="Arial"/>
        <family val="2"/>
      </rPr>
      <t>3</t>
    </r>
  </si>
  <si>
    <t>DENSIDAD SECA</t>
  </si>
  <si>
    <t>lb/pie³</t>
  </si>
  <si>
    <t>Determinación de la Masa Unitaria</t>
  </si>
  <si>
    <t>Humedad penetración %</t>
  </si>
  <si>
    <t>CBR CORREGIDO A  0,100 '</t>
  </si>
  <si>
    <t>Energía  Compactación (nro. glps - nro. cps)</t>
  </si>
  <si>
    <t>CBR CORREGIDO A  0,200 '</t>
  </si>
  <si>
    <t>Masa suelo húmedo compacto + molde</t>
  </si>
  <si>
    <t>Humedad de Compactación</t>
  </si>
  <si>
    <t>CLASIFICACION FORMAL</t>
  </si>
  <si>
    <r>
      <t>Masa recipiente + suelo húmedo (P</t>
    </r>
    <r>
      <rPr>
        <vertAlign val="subscript"/>
        <sz val="10"/>
        <rFont val="Arial"/>
        <family val="2"/>
      </rPr>
      <t>1</t>
    </r>
    <r>
      <rPr>
        <sz val="10"/>
        <rFont val="Arial"/>
        <family val="2"/>
      </rPr>
      <t>)</t>
    </r>
  </si>
  <si>
    <t>AASHTO</t>
  </si>
  <si>
    <t>INV E 180-2013</t>
  </si>
  <si>
    <t>N.A</t>
  </si>
  <si>
    <r>
      <t>Masa recipiente + suelo seco (P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)</t>
    </r>
  </si>
  <si>
    <t>SUCS</t>
  </si>
  <si>
    <t>INV E-181-2013</t>
  </si>
  <si>
    <r>
      <t>Masa recipiente (P</t>
    </r>
    <r>
      <rPr>
        <vertAlign val="sub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</si>
  <si>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Inmersión en agua</t>
  </si>
  <si>
    <t>METODO USADO PARA PREPARACION Y COMPACTACION</t>
  </si>
  <si>
    <t>Lectura inicial</t>
  </si>
  <si>
    <t>mm</t>
  </si>
  <si>
    <t>Lectura final</t>
  </si>
  <si>
    <t>ENSAYO NORMAL</t>
  </si>
  <si>
    <t xml:space="preserve">  INV E 141-2013</t>
  </si>
  <si>
    <t>% mat ret T 3/4"</t>
  </si>
  <si>
    <t>ENSAYO MODIFICADO</t>
  </si>
  <si>
    <t xml:space="preserve"> INV E 142-2013</t>
  </si>
  <si>
    <t>X</t>
  </si>
  <si>
    <t>Penetración</t>
  </si>
  <si>
    <t>milímetros</t>
  </si>
  <si>
    <t>Pulgadas</t>
  </si>
  <si>
    <t>Carga (kN)</t>
  </si>
  <si>
    <t>Porcentaje de Compactación</t>
  </si>
  <si>
    <t>Densidad seca</t>
  </si>
  <si>
    <t>CBR</t>
  </si>
  <si>
    <r>
      <t>kg/m</t>
    </r>
    <r>
      <rPr>
        <b/>
        <vertAlign val="superscript"/>
        <sz val="9"/>
        <color indexed="8"/>
        <rFont val="Arial"/>
        <family val="2"/>
      </rPr>
      <t>3</t>
    </r>
  </si>
  <si>
    <t>Observaciones:</t>
  </si>
  <si>
    <t>Humedad de Penetración</t>
  </si>
  <si>
    <t>FIN DEL INFORME DE  ENSAYO</t>
  </si>
  <si>
    <t xml:space="preserve"> </t>
  </si>
  <si>
    <t>Laboratorio de suelos, asfaltos y pavimentos de la UAERMV 
Sede de Producción Parque Minero Industrial El Mochuelo Kilometro 3 vía Pasquilla localidad Ciudad Bolívar, Bogotá D.C. - Colombia
Tel: 3779555 Ext. 1145   E- mail: p.laboratorio@umv.gov.co</t>
  </si>
  <si>
    <t>RESULTADOS DE LABORATORIO</t>
  </si>
  <si>
    <t>Densidad Seca</t>
  </si>
  <si>
    <t>Densidad Máxima</t>
  </si>
  <si>
    <t>REGRESIONES LINEALES</t>
  </si>
  <si>
    <t>RECTA No. 1</t>
  </si>
  <si>
    <t>m</t>
  </si>
  <si>
    <t>b</t>
  </si>
  <si>
    <r>
      <t>r</t>
    </r>
    <r>
      <rPr>
        <vertAlign val="superscript"/>
        <sz val="10"/>
        <color indexed="8"/>
        <rFont val="Arial"/>
        <family val="2"/>
      </rPr>
      <t>2</t>
    </r>
  </si>
  <si>
    <t>CALCULO DEL ENSAYO DE  RELACION DE SOPORTE DE CALIFORNIA, CBR</t>
  </si>
  <si>
    <t>RECTA No. 2</t>
  </si>
  <si>
    <t>(%)</t>
  </si>
  <si>
    <r>
      <t>(kg/m</t>
    </r>
    <r>
      <rPr>
        <b/>
        <vertAlign val="superscript"/>
        <sz val="10"/>
        <color indexed="8"/>
        <rFont val="Arial"/>
        <family val="2"/>
      </rPr>
      <t>3</t>
    </r>
    <r>
      <rPr>
        <b/>
        <sz val="10"/>
        <color indexed="8"/>
        <rFont val="Arial"/>
        <family val="2"/>
      </rPr>
      <t>)</t>
    </r>
  </si>
  <si>
    <t>LINEAL PRIMEROS DOS PUNTOS</t>
  </si>
  <si>
    <t>LINEAL SIGUIENTES DOS PUNTOS</t>
  </si>
  <si>
    <t>Energia de compactación</t>
  </si>
  <si>
    <t>Masa húmeda+ masa molde</t>
  </si>
  <si>
    <r>
      <t>M</t>
    </r>
    <r>
      <rPr>
        <vertAlign val="subscript"/>
        <sz val="8"/>
        <rFont val="Arial"/>
        <family val="2"/>
      </rPr>
      <t>mws</t>
    </r>
  </si>
  <si>
    <r>
      <t>M</t>
    </r>
    <r>
      <rPr>
        <vertAlign val="subscript"/>
        <sz val="8"/>
        <rFont val="Arial"/>
        <family val="2"/>
      </rPr>
      <t>m</t>
    </r>
  </si>
  <si>
    <r>
      <t>V</t>
    </r>
    <r>
      <rPr>
        <vertAlign val="subscript"/>
        <sz val="8"/>
        <rFont val="Arial"/>
        <family val="2"/>
      </rPr>
      <t>m</t>
    </r>
  </si>
  <si>
    <r>
      <t>M</t>
    </r>
    <r>
      <rPr>
        <vertAlign val="subscript"/>
        <sz val="8"/>
        <rFont val="Arial"/>
        <family val="2"/>
      </rPr>
      <t>sac</t>
    </r>
  </si>
  <si>
    <r>
      <t>ρ</t>
    </r>
    <r>
      <rPr>
        <vertAlign val="subscript"/>
        <sz val="8"/>
        <rFont val="Arial"/>
        <family val="2"/>
      </rPr>
      <t>d</t>
    </r>
  </si>
  <si>
    <t>HUMEDAD DE COMPACTACIÓN</t>
  </si>
  <si>
    <r>
      <t>M</t>
    </r>
    <r>
      <rPr>
        <vertAlign val="subscript"/>
        <sz val="8"/>
        <rFont val="Arial"/>
        <family val="2"/>
      </rPr>
      <t>1</t>
    </r>
  </si>
  <si>
    <r>
      <t>M</t>
    </r>
    <r>
      <rPr>
        <vertAlign val="subscript"/>
        <sz val="8"/>
        <rFont val="Arial"/>
        <family val="2"/>
      </rPr>
      <t>2</t>
    </r>
    <r>
      <rPr>
        <sz val="10"/>
        <rFont val="Arial"/>
        <family val="2"/>
      </rPr>
      <t/>
    </r>
  </si>
  <si>
    <t>Masa del agua</t>
  </si>
  <si>
    <r>
      <t>M</t>
    </r>
    <r>
      <rPr>
        <vertAlign val="subscript"/>
        <sz val="8"/>
        <rFont val="Arial"/>
        <family val="2"/>
      </rPr>
      <t>w</t>
    </r>
  </si>
  <si>
    <t>Masa de la cápsula</t>
  </si>
  <si>
    <r>
      <t>M</t>
    </r>
    <r>
      <rPr>
        <vertAlign val="subscript"/>
        <sz val="8"/>
        <rFont val="Arial"/>
        <family val="2"/>
      </rPr>
      <t>3</t>
    </r>
  </si>
  <si>
    <r>
      <t>M</t>
    </r>
    <r>
      <rPr>
        <vertAlign val="subscript"/>
        <sz val="8"/>
        <rFont val="Arial"/>
        <family val="2"/>
      </rPr>
      <t>d</t>
    </r>
  </si>
  <si>
    <r>
      <t>W</t>
    </r>
    <r>
      <rPr>
        <vertAlign val="subscript"/>
        <sz val="8"/>
        <rFont val="Arial"/>
        <family val="2"/>
      </rPr>
      <t>ac</t>
    </r>
  </si>
  <si>
    <t>DENSIDAD VS CBR</t>
  </si>
  <si>
    <t>MÉTODO USADO PARA PREPARACIÓN Y COMPACTACIÓN</t>
  </si>
  <si>
    <t>ENSAYO NORMAL                  INV E 141-13</t>
  </si>
  <si>
    <t>ENSAYO MODIFICADO            INV E 142-13</t>
  </si>
  <si>
    <t>Porcentaje de compactación</t>
  </si>
  <si>
    <t>Paginas</t>
  </si>
  <si>
    <t>Pagina</t>
  </si>
  <si>
    <t>de</t>
  </si>
  <si>
    <t>Pagina xx de xx</t>
  </si>
  <si>
    <t>FECHA DE APLICACIÓN: AGOSTO 2021</t>
  </si>
  <si>
    <t>VERSIÓN: 9</t>
  </si>
  <si>
    <t>FECHA DE APLICACIÓN:  AGOSTO 2021</t>
  </si>
  <si>
    <t>INFORME DE ENSAYO
CBR DE SUELOS COMPACTADOS EN EL LABORATORIO Y SOBRE MUESTRA INALTERADA INV E-148-13</t>
  </si>
  <si>
    <t>INFORME DE ENSAYO
CBR COMPACTADO EN LOS SUELOS Y SOBRE MUESTRA INALTERADA INV E 148-13</t>
  </si>
  <si>
    <t>Esfuerzo 
Lbf/in²</t>
  </si>
  <si>
    <t>Penetración 
 (in)</t>
  </si>
  <si>
    <t>lb/ft³</t>
  </si>
  <si>
    <t xml:space="preserve">CLASIFICACIÓN </t>
  </si>
  <si>
    <r>
      <t>kg/m</t>
    </r>
    <r>
      <rPr>
        <b/>
        <vertAlign val="superscript"/>
        <sz val="8"/>
        <color indexed="8"/>
        <rFont val="Arial"/>
        <family val="2"/>
      </rPr>
      <t>3</t>
    </r>
  </si>
  <si>
    <t xml:space="preserve">Fecha de ejecución: </t>
  </si>
  <si>
    <t>CBR corregido a 0,1 in</t>
  </si>
  <si>
    <t>CBR corregido a 0,2 in</t>
  </si>
  <si>
    <t>CBR CORREGIDO A  0,1 in</t>
  </si>
  <si>
    <t>CBR CORREGIDO A  0,2 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</si>
</sst>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d\ &quot;de&quot;\ mmmm\ &quot;de&quot;\ yyyy"/>
    <numFmt numFmtId="165" formatCode="yyyy\-mm\-dd;@"/>
    <numFmt numFmtId="166" formatCode="0.0"/>
    <numFmt numFmtId="167" formatCode="0.000"/>
  </numFmts>
  <fonts count="4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b/>
      <sz val="14"/>
      <color indexed="9"/>
      <name val="Tahoma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sz val="8"/>
      <color theme="1" tint="0.499984740745262"/>
      <name val="Arial"/>
      <family val="2"/>
    </font>
    <font>
      <sz val="8"/>
      <color rgb="FFFF0000"/>
      <name val="Arial"/>
      <family val="2"/>
    </font>
    <font>
      <vertAlign val="subscript"/>
      <sz val="8"/>
      <color rgb="FFFF0000"/>
      <name val="Arial"/>
      <family val="2"/>
    </font>
    <font>
      <sz val="8"/>
      <color rgb="FFFFFF00"/>
      <name val="Arial"/>
      <family val="2"/>
    </font>
    <font>
      <sz val="11"/>
      <color theme="1"/>
      <name val="Calibri"/>
      <family val="2"/>
    </font>
    <font>
      <vertAlign val="subscript"/>
      <sz val="8"/>
      <name val="Arial"/>
      <family val="2"/>
    </font>
    <font>
      <sz val="8"/>
      <color theme="1"/>
      <name val="Arial"/>
      <family val="2"/>
    </font>
    <font>
      <b/>
      <i/>
      <sz val="10"/>
      <name val="Arial"/>
      <family val="2"/>
    </font>
    <font>
      <sz val="11"/>
      <name val="Arial"/>
      <family val="2"/>
    </font>
    <font>
      <sz val="10"/>
      <color rgb="FFFF0000"/>
      <name val="Arial"/>
      <family val="2"/>
    </font>
    <font>
      <vertAlign val="superscript"/>
      <sz val="10"/>
      <name val="Arial"/>
      <family val="2"/>
    </font>
    <font>
      <vertAlign val="subscript"/>
      <sz val="10"/>
      <name val="Arial"/>
      <family val="2"/>
    </font>
    <font>
      <sz val="10"/>
      <color theme="1"/>
      <name val="Arial"/>
      <family val="2"/>
    </font>
    <font>
      <b/>
      <sz val="9"/>
      <color indexed="8"/>
      <name val="Arial"/>
      <family val="2"/>
    </font>
    <font>
      <b/>
      <vertAlign val="superscript"/>
      <sz val="9"/>
      <color indexed="8"/>
      <name val="Arial"/>
      <family val="2"/>
    </font>
    <font>
      <sz val="9"/>
      <color indexed="8"/>
      <name val="Arial"/>
      <family val="2"/>
    </font>
    <font>
      <b/>
      <sz val="7"/>
      <name val="Arial"/>
      <family val="2"/>
    </font>
    <font>
      <i/>
      <sz val="8"/>
      <name val="Arial"/>
      <family val="2"/>
    </font>
    <font>
      <sz val="12"/>
      <name val="Arial"/>
      <family val="2"/>
    </font>
    <font>
      <sz val="7"/>
      <color theme="0" tint="-0.499984740745262"/>
      <name val="Arial"/>
      <family val="2"/>
    </font>
    <font>
      <sz val="10"/>
      <name val="Times New Roman"/>
      <family val="1"/>
    </font>
    <font>
      <sz val="10"/>
      <color indexed="8"/>
      <name val="Arial"/>
      <family val="2"/>
    </font>
    <font>
      <b/>
      <sz val="11"/>
      <color indexed="8"/>
      <name val="Arial"/>
      <family val="2"/>
    </font>
    <font>
      <b/>
      <sz val="8"/>
      <color indexed="8"/>
      <name val="Arial"/>
      <family val="2"/>
    </font>
    <font>
      <b/>
      <sz val="10"/>
      <color indexed="8"/>
      <name val="Arial"/>
      <family val="2"/>
    </font>
    <font>
      <b/>
      <sz val="14"/>
      <color indexed="8"/>
      <name val="Arial"/>
      <family val="2"/>
    </font>
    <font>
      <sz val="8"/>
      <color indexed="8"/>
      <name val="Arial"/>
      <family val="2"/>
    </font>
    <font>
      <vertAlign val="superscript"/>
      <sz val="10"/>
      <color indexed="8"/>
      <name val="Arial"/>
      <family val="2"/>
    </font>
    <font>
      <b/>
      <vertAlign val="superscript"/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color indexed="63"/>
      <name val="Arial"/>
      <family val="2"/>
    </font>
    <font>
      <sz val="10"/>
      <color indexed="9"/>
      <name val="Arial"/>
      <family val="2"/>
    </font>
    <font>
      <sz val="9"/>
      <color indexed="81"/>
      <name val="Tahoma"/>
      <family val="2"/>
    </font>
    <font>
      <sz val="9"/>
      <color theme="0"/>
      <name val="Arial"/>
      <family val="2"/>
    </font>
    <font>
      <sz val="10"/>
      <color theme="1" tint="0.499984740745262"/>
      <name val="Arial"/>
      <family val="2"/>
    </font>
    <font>
      <b/>
      <sz val="12"/>
      <name val="Arial"/>
      <family val="2"/>
    </font>
    <font>
      <b/>
      <i/>
      <sz val="9"/>
      <name val="Arial"/>
      <family val="2"/>
    </font>
    <font>
      <b/>
      <vertAlign val="superscript"/>
      <sz val="8"/>
      <color indexed="8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10"/>
        <bgColor indexed="64"/>
      </patternFill>
    </fill>
  </fills>
  <borders count="1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1"/>
      </top>
      <bottom style="dashed">
        <color theme="1" tint="0.249977111117893"/>
      </bottom>
      <diagonal/>
    </border>
    <border>
      <left/>
      <right style="thin">
        <color indexed="64"/>
      </right>
      <top style="thin">
        <color theme="1"/>
      </top>
      <bottom style="dashed">
        <color theme="1" tint="0.249977111117893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dashed">
        <color theme="1" tint="0.249977111117893"/>
      </bottom>
      <diagonal/>
    </border>
    <border>
      <left style="thin">
        <color indexed="64"/>
      </left>
      <right/>
      <top style="thin">
        <color theme="1"/>
      </top>
      <bottom style="dashed">
        <color theme="1" tint="0.249977111117893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dashed">
        <color theme="1" tint="0.249977111117893"/>
      </bottom>
      <diagonal/>
    </border>
    <border>
      <left style="thin">
        <color indexed="64"/>
      </left>
      <right style="thin">
        <color indexed="64"/>
      </right>
      <top style="dashed">
        <color theme="1" tint="0.249977111117893"/>
      </top>
      <bottom style="dashed">
        <color theme="1" tint="0.249977111117893"/>
      </bottom>
      <diagonal/>
    </border>
    <border>
      <left style="thin">
        <color indexed="64"/>
      </left>
      <right/>
      <top style="dashed">
        <color theme="1" tint="0.249977111117893"/>
      </top>
      <bottom style="dashed">
        <color theme="1" tint="0.249977111117893"/>
      </bottom>
      <diagonal/>
    </border>
    <border>
      <left/>
      <right style="thin">
        <color indexed="64"/>
      </right>
      <top style="dashed">
        <color theme="1" tint="0.249977111117893"/>
      </top>
      <bottom style="dashed">
        <color theme="1" tint="0.249977111117893"/>
      </bottom>
      <diagonal/>
    </border>
    <border>
      <left style="thin">
        <color indexed="64"/>
      </left>
      <right style="thin">
        <color theme="1"/>
      </right>
      <top style="dashed">
        <color theme="1" tint="0.249977111117893"/>
      </top>
      <bottom style="dashed">
        <color theme="1" tint="0.249977111117893"/>
      </bottom>
      <diagonal/>
    </border>
    <border>
      <left/>
      <right/>
      <top style="dashed">
        <color theme="1" tint="0.249977111117893"/>
      </top>
      <bottom style="dashed">
        <color theme="1" tint="0.24997711111789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 style="dashed">
        <color theme="1" tint="0.249977111117893"/>
      </top>
      <bottom style="dashed">
        <color theme="1" tint="0.249977111117893"/>
      </bottom>
      <diagonal/>
    </border>
    <border>
      <left style="thin">
        <color indexed="64"/>
      </left>
      <right/>
      <top style="dashed">
        <color theme="1" tint="0.249977111117893"/>
      </top>
      <bottom style="thin">
        <color indexed="64"/>
      </bottom>
      <diagonal/>
    </border>
    <border>
      <left/>
      <right style="thin">
        <color indexed="64"/>
      </right>
      <top style="dashed">
        <color theme="1" tint="0.249977111117893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dashed">
        <color theme="1" tint="0.249977111117893"/>
      </bottom>
      <diagonal/>
    </border>
    <border>
      <left/>
      <right style="thin">
        <color theme="1"/>
      </right>
      <top style="dashed">
        <color theme="1" tint="0.249977111117893"/>
      </top>
      <bottom style="dashed">
        <color theme="1" tint="0.249977111117893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/>
      <top style="dashed">
        <color theme="1" tint="0.249977111117893"/>
      </top>
      <bottom style="thin">
        <color theme="1"/>
      </bottom>
      <diagonal/>
    </border>
    <border>
      <left/>
      <right style="thin">
        <color indexed="64"/>
      </right>
      <top style="dashed">
        <color theme="1" tint="0.249977111117893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ashed">
        <color theme="1" tint="0.249977111117893"/>
      </bottom>
      <diagonal/>
    </border>
    <border>
      <left style="thin">
        <color indexed="64"/>
      </left>
      <right style="thin">
        <color theme="1"/>
      </right>
      <top/>
      <bottom style="dashed">
        <color theme="1" tint="0.249977111117893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dotted">
        <color theme="1" tint="0.499984740745262"/>
      </top>
      <bottom style="dotted">
        <color theme="1" tint="0.499984740745262"/>
      </bottom>
      <diagonal/>
    </border>
    <border>
      <left/>
      <right style="thin">
        <color indexed="64"/>
      </right>
      <top style="dotted">
        <color theme="1" tint="0.499984740745262"/>
      </top>
      <bottom style="dotted">
        <color theme="1" tint="0.499984740745262"/>
      </bottom>
      <diagonal/>
    </border>
    <border>
      <left/>
      <right/>
      <top style="dashed">
        <color theme="1" tint="0.249977111117893"/>
      </top>
      <bottom style="thin">
        <color theme="1"/>
      </bottom>
      <diagonal/>
    </border>
    <border>
      <left/>
      <right style="thin">
        <color theme="1"/>
      </right>
      <top style="dashed">
        <color theme="1" tint="0.249977111117893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dashed">
        <color theme="1" tint="0.249977111117893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theme="1" tint="0.499984740745262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/>
      <right style="medium">
        <color indexed="10"/>
      </right>
      <top style="medium">
        <color indexed="10"/>
      </top>
      <bottom/>
      <diagonal/>
    </border>
    <border>
      <left style="medium">
        <color indexed="10"/>
      </left>
      <right/>
      <top/>
      <bottom style="thin">
        <color indexed="10"/>
      </bottom>
      <diagonal/>
    </border>
    <border>
      <left/>
      <right style="medium">
        <color indexed="10"/>
      </right>
      <top/>
      <bottom style="thin">
        <color indexed="10"/>
      </bottom>
      <diagonal/>
    </border>
    <border>
      <left style="medium">
        <color indexed="10"/>
      </left>
      <right style="thin">
        <color indexed="10"/>
      </right>
      <top style="thin">
        <color indexed="10"/>
      </top>
      <bottom style="medium">
        <color indexed="10"/>
      </bottom>
      <diagonal/>
    </border>
    <border>
      <left style="thin">
        <color indexed="10"/>
      </left>
      <right style="medium">
        <color indexed="10"/>
      </right>
      <top style="thin">
        <color indexed="10"/>
      </top>
      <bottom style="medium">
        <color indexed="10"/>
      </bottom>
      <diagonal/>
    </border>
    <border>
      <left style="medium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10"/>
      </left>
      <right style="thin">
        <color indexed="10"/>
      </right>
      <top style="medium">
        <color indexed="10"/>
      </top>
      <bottom style="thin">
        <color indexed="10"/>
      </bottom>
      <diagonal/>
    </border>
    <border>
      <left style="thin">
        <color indexed="10"/>
      </left>
      <right style="medium">
        <color indexed="10"/>
      </right>
      <top style="medium">
        <color indexed="10"/>
      </top>
      <bottom style="thin">
        <color indexed="10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double">
        <color indexed="17"/>
      </left>
      <right/>
      <top style="double">
        <color indexed="17"/>
      </top>
      <bottom/>
      <diagonal/>
    </border>
    <border>
      <left/>
      <right style="double">
        <color indexed="17"/>
      </right>
      <top style="double">
        <color indexed="17"/>
      </top>
      <bottom/>
      <diagonal/>
    </border>
    <border>
      <left style="double">
        <color indexed="17"/>
      </left>
      <right/>
      <top/>
      <bottom/>
      <diagonal/>
    </border>
    <border>
      <left/>
      <right style="double">
        <color indexed="17"/>
      </right>
      <top/>
      <bottom/>
      <diagonal/>
    </border>
    <border>
      <left style="double">
        <color indexed="17"/>
      </left>
      <right/>
      <top/>
      <bottom style="double">
        <color indexed="17"/>
      </bottom>
      <diagonal/>
    </border>
    <border>
      <left/>
      <right style="double">
        <color indexed="17"/>
      </right>
      <top/>
      <bottom style="double">
        <color indexed="17"/>
      </bottom>
      <diagonal/>
    </border>
    <border>
      <left style="medium">
        <color indexed="60"/>
      </left>
      <right/>
      <top style="medium">
        <color indexed="60"/>
      </top>
      <bottom/>
      <diagonal/>
    </border>
    <border>
      <left/>
      <right/>
      <top style="medium">
        <color indexed="60"/>
      </top>
      <bottom/>
      <diagonal/>
    </border>
    <border>
      <left/>
      <right style="medium">
        <color indexed="60"/>
      </right>
      <top style="medium">
        <color indexed="60"/>
      </top>
      <bottom/>
      <diagonal/>
    </border>
    <border>
      <left style="medium">
        <color indexed="60"/>
      </left>
      <right/>
      <top/>
      <bottom/>
      <diagonal/>
    </border>
    <border>
      <left/>
      <right style="medium">
        <color indexed="60"/>
      </right>
      <top/>
      <bottom/>
      <diagonal/>
    </border>
    <border>
      <left style="medium">
        <color indexed="60"/>
      </left>
      <right/>
      <top/>
      <bottom style="medium">
        <color indexed="60"/>
      </bottom>
      <diagonal/>
    </border>
    <border>
      <left/>
      <right/>
      <top/>
      <bottom style="medium">
        <color indexed="60"/>
      </bottom>
      <diagonal/>
    </border>
    <border>
      <left/>
      <right style="medium">
        <color indexed="60"/>
      </right>
      <top/>
      <bottom style="medium">
        <color indexed="60"/>
      </bottom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/>
      <right/>
      <top style="dotted">
        <color theme="1" tint="0.499984740745262"/>
      </top>
      <bottom style="dotted">
        <color theme="1" tint="0.499984740745262"/>
      </bottom>
      <diagonal/>
    </border>
    <border>
      <left style="thin">
        <color indexed="64"/>
      </left>
      <right style="thin">
        <color indexed="64"/>
      </right>
      <top style="dotted">
        <color theme="1" tint="0.499984740745262"/>
      </top>
      <bottom style="dotted">
        <color theme="1" tint="0.499984740745262"/>
      </bottom>
      <diagonal/>
    </border>
    <border>
      <left style="thin">
        <color theme="1"/>
      </left>
      <right style="thin">
        <color indexed="64"/>
      </right>
      <top style="dotted">
        <color theme="1" tint="0.499984740745262"/>
      </top>
      <bottom style="dotted">
        <color theme="1" tint="0.499984740745262"/>
      </bottom>
      <diagonal/>
    </border>
    <border>
      <left/>
      <right style="thin">
        <color theme="1"/>
      </right>
      <top style="dotted">
        <color theme="1" tint="0.499984740745262"/>
      </top>
      <bottom style="dotted">
        <color theme="1" tint="0.499984740745262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thin">
        <color indexed="64"/>
      </left>
      <right/>
      <top/>
      <bottom style="dashed">
        <color theme="1" tint="0.249977111117893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dotted">
        <color theme="1" tint="0.499984740745262"/>
      </top>
      <bottom style="dashed">
        <color theme="1" tint="0.499984740745262"/>
      </bottom>
      <diagonal/>
    </border>
    <border>
      <left/>
      <right/>
      <top style="dotted">
        <color theme="1" tint="0.499984740745262"/>
      </top>
      <bottom style="dashed">
        <color theme="1" tint="0.499984740745262"/>
      </bottom>
      <diagonal/>
    </border>
    <border>
      <left/>
      <right style="thin">
        <color theme="1"/>
      </right>
      <top style="dotted">
        <color theme="1" tint="0.499984740745262"/>
      </top>
      <bottom style="dashed">
        <color theme="1" tint="0.499984740745262"/>
      </bottom>
      <diagonal/>
    </border>
    <border>
      <left/>
      <right style="thin">
        <color indexed="64"/>
      </right>
      <top style="dotted">
        <color theme="1" tint="0.499984740745262"/>
      </top>
      <bottom style="dashed">
        <color theme="1" tint="0.499984740745262"/>
      </bottom>
      <diagonal/>
    </border>
    <border>
      <left style="thin">
        <color indexed="64"/>
      </left>
      <right style="thin">
        <color indexed="64"/>
      </right>
      <top style="dotted">
        <color theme="1" tint="0.499984740745262"/>
      </top>
      <bottom style="dashed">
        <color theme="1" tint="0.499984740745262"/>
      </bottom>
      <diagonal/>
    </border>
    <border>
      <left style="thin">
        <color indexed="64"/>
      </left>
      <right/>
      <top/>
      <bottom style="dotted">
        <color theme="1" tint="0.499984740745262"/>
      </bottom>
      <diagonal/>
    </border>
    <border>
      <left/>
      <right/>
      <top/>
      <bottom style="dotted">
        <color theme="1" tint="0.499984740745262"/>
      </bottom>
      <diagonal/>
    </border>
    <border>
      <left/>
      <right style="thin">
        <color theme="1"/>
      </right>
      <top/>
      <bottom style="dotted">
        <color theme="1" tint="0.499984740745262"/>
      </bottom>
      <diagonal/>
    </border>
    <border>
      <left/>
      <right style="thin">
        <color indexed="64"/>
      </right>
      <top/>
      <bottom style="dotted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 style="dotted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 style="dashed">
        <color theme="1" tint="0.249977111117893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/>
      <right/>
      <top style="double">
        <color theme="1"/>
      </top>
      <bottom/>
      <diagonal/>
    </border>
    <border>
      <left/>
      <right/>
      <top style="double">
        <color theme="1"/>
      </top>
      <bottom style="double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/>
      <bottom/>
      <diagonal/>
    </border>
  </borders>
  <cellStyleXfs count="9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30" fillId="0" borderId="0"/>
    <xf numFmtId="0" fontId="2" fillId="0" borderId="0"/>
  </cellStyleXfs>
  <cellXfs count="632">
    <xf numFmtId="0" fontId="0" fillId="0" borderId="0" xfId="0"/>
    <xf numFmtId="0" fontId="2" fillId="2" borderId="0" xfId="1" applyFill="1" applyBorder="1" applyAlignment="1" applyProtection="1">
      <protection locked="0"/>
    </xf>
    <xf numFmtId="0" fontId="2" fillId="2" borderId="0" xfId="1" applyFill="1" applyBorder="1" applyProtection="1">
      <protection locked="0"/>
    </xf>
    <xf numFmtId="0" fontId="2" fillId="2" borderId="0" xfId="1" applyFill="1" applyBorder="1" applyAlignment="1" applyProtection="1">
      <alignment horizontal="center"/>
      <protection locked="0"/>
    </xf>
    <xf numFmtId="0" fontId="4" fillId="2" borderId="0" xfId="3" applyFont="1" applyFill="1" applyBorder="1" applyAlignment="1" applyProtection="1">
      <alignment vertical="center" wrapText="1"/>
      <protection locked="0"/>
    </xf>
    <xf numFmtId="0" fontId="5" fillId="2" borderId="0" xfId="1" applyFont="1" applyFill="1" applyBorder="1" applyAlignment="1" applyProtection="1">
      <alignment vertical="center" wrapText="1"/>
      <protection locked="0"/>
    </xf>
    <xf numFmtId="0" fontId="5" fillId="2" borderId="0" xfId="1" applyFont="1" applyFill="1" applyBorder="1" applyAlignment="1" applyProtection="1">
      <alignment horizontal="center" vertical="center" wrapText="1"/>
      <protection locked="0"/>
    </xf>
    <xf numFmtId="0" fontId="6" fillId="2" borderId="0" xfId="1" applyFont="1" applyFill="1" applyBorder="1" applyAlignment="1" applyProtection="1">
      <protection locked="0"/>
    </xf>
    <xf numFmtId="0" fontId="6" fillId="2" borderId="0" xfId="1" applyFont="1" applyFill="1" applyBorder="1" applyAlignment="1" applyProtection="1">
      <alignment horizontal="center"/>
      <protection locked="0"/>
    </xf>
    <xf numFmtId="0" fontId="3" fillId="2" borderId="2" xfId="2" applyFont="1" applyFill="1" applyBorder="1" applyAlignment="1" applyProtection="1">
      <alignment horizontal="left" vertical="center"/>
    </xf>
    <xf numFmtId="0" fontId="8" fillId="2" borderId="3" xfId="0" applyFont="1" applyFill="1" applyBorder="1" applyAlignment="1" applyProtection="1">
      <alignment vertical="center"/>
    </xf>
    <xf numFmtId="0" fontId="7" fillId="2" borderId="3" xfId="1" applyFont="1" applyFill="1" applyBorder="1" applyProtection="1"/>
    <xf numFmtId="0" fontId="7" fillId="3" borderId="4" xfId="4" applyFont="1" applyFill="1" applyBorder="1" applyAlignment="1" applyProtection="1">
      <alignment horizontal="left" vertical="center"/>
      <protection locked="0"/>
    </xf>
    <xf numFmtId="0" fontId="3" fillId="2" borderId="8" xfId="2" applyFont="1" applyFill="1" applyBorder="1" applyAlignment="1" applyProtection="1">
      <alignment horizontal="left" vertical="center"/>
    </xf>
    <xf numFmtId="164" fontId="7" fillId="0" borderId="0" xfId="2" applyNumberFormat="1" applyFont="1" applyBorder="1" applyAlignment="1" applyProtection="1">
      <alignment vertical="center"/>
    </xf>
    <xf numFmtId="165" fontId="7" fillId="2" borderId="9" xfId="2" applyNumberFormat="1" applyFont="1" applyFill="1" applyBorder="1" applyAlignment="1" applyProtection="1">
      <alignment horizontal="left" vertical="center"/>
    </xf>
    <xf numFmtId="49" fontId="7" fillId="0" borderId="0" xfId="2" applyNumberFormat="1" applyFont="1" applyBorder="1" applyAlignment="1" applyProtection="1">
      <alignment vertical="center"/>
    </xf>
    <xf numFmtId="1" fontId="7" fillId="0" borderId="0" xfId="2" applyNumberFormat="1" applyFont="1" applyBorder="1" applyAlignment="1" applyProtection="1">
      <alignment horizontal="left" vertical="center"/>
    </xf>
    <xf numFmtId="165" fontId="7" fillId="2" borderId="9" xfId="2" applyNumberFormat="1" applyFont="1" applyFill="1" applyBorder="1" applyAlignment="1" applyProtection="1">
      <alignment horizontal="left" vertical="center"/>
      <protection locked="0"/>
    </xf>
    <xf numFmtId="165" fontId="6" fillId="2" borderId="0" xfId="2" applyNumberFormat="1" applyFont="1" applyFill="1" applyBorder="1" applyAlignment="1" applyProtection="1">
      <alignment horizontal="left" vertical="center"/>
      <protection locked="0"/>
    </xf>
    <xf numFmtId="0" fontId="2" fillId="2" borderId="13" xfId="1" applyFill="1" applyBorder="1" applyProtection="1"/>
    <xf numFmtId="0" fontId="7" fillId="0" borderId="15" xfId="1" applyFont="1" applyBorder="1" applyAlignment="1" applyProtection="1">
      <alignment horizontal="center" vertical="center"/>
    </xf>
    <xf numFmtId="0" fontId="7" fillId="0" borderId="24" xfId="1" applyFont="1" applyBorder="1" applyAlignment="1" applyProtection="1">
      <alignment horizontal="center" vertical="center"/>
      <protection locked="0"/>
    </xf>
    <xf numFmtId="0" fontId="7" fillId="0" borderId="15" xfId="1" applyFont="1" applyBorder="1" applyAlignment="1" applyProtection="1">
      <alignment vertical="center" wrapText="1"/>
    </xf>
    <xf numFmtId="166" fontId="7" fillId="0" borderId="16" xfId="1" applyNumberFormat="1" applyFont="1" applyBorder="1" applyAlignment="1" applyProtection="1">
      <alignment horizontal="center" vertical="center"/>
      <protection locked="0"/>
    </xf>
    <xf numFmtId="0" fontId="8" fillId="4" borderId="19" xfId="1" applyFont="1" applyFill="1" applyBorder="1" applyAlignment="1" applyProtection="1">
      <alignment horizontal="center" vertical="center"/>
    </xf>
    <xf numFmtId="0" fontId="8" fillId="4" borderId="25" xfId="1" applyFont="1" applyFill="1" applyBorder="1" applyAlignment="1" applyProtection="1">
      <alignment vertical="center"/>
    </xf>
    <xf numFmtId="0" fontId="8" fillId="4" borderId="26" xfId="1" applyFont="1" applyFill="1" applyBorder="1" applyAlignment="1" applyProtection="1">
      <alignment vertical="center"/>
    </xf>
    <xf numFmtId="0" fontId="8" fillId="4" borderId="27" xfId="1" applyFont="1" applyFill="1" applyBorder="1" applyAlignment="1" applyProtection="1">
      <alignment horizontal="center" vertical="center"/>
    </xf>
    <xf numFmtId="0" fontId="2" fillId="2" borderId="0" xfId="1" applyFill="1" applyBorder="1" applyAlignment="1" applyProtection="1">
      <alignment vertical="top"/>
      <protection locked="0"/>
    </xf>
    <xf numFmtId="0" fontId="2" fillId="2" borderId="0" xfId="1" applyFill="1" applyBorder="1" applyAlignment="1" applyProtection="1">
      <alignment horizontal="left" vertical="top"/>
      <protection locked="0"/>
    </xf>
    <xf numFmtId="0" fontId="8" fillId="0" borderId="28" xfId="1" applyFont="1" applyBorder="1" applyAlignment="1" applyProtection="1">
      <alignment horizontal="left" wrapText="1" indent="4"/>
    </xf>
    <xf numFmtId="0" fontId="7" fillId="0" borderId="29" xfId="1" applyFont="1" applyBorder="1" applyAlignment="1" applyProtection="1">
      <alignment horizontal="left" vertical="center" wrapText="1"/>
    </xf>
    <xf numFmtId="2" fontId="7" fillId="0" borderId="31" xfId="1" applyNumberFormat="1" applyFont="1" applyBorder="1" applyAlignment="1" applyProtection="1">
      <alignment horizontal="center" vertical="center" wrapText="1"/>
    </xf>
    <xf numFmtId="2" fontId="7" fillId="0" borderId="32" xfId="1" applyNumberFormat="1" applyFont="1" applyBorder="1" applyAlignment="1" applyProtection="1">
      <alignment vertical="center" wrapText="1"/>
    </xf>
    <xf numFmtId="2" fontId="7" fillId="0" borderId="30" xfId="1" applyNumberFormat="1" applyFont="1" applyBorder="1" applyAlignment="1" applyProtection="1">
      <alignment vertical="center" wrapText="1"/>
    </xf>
    <xf numFmtId="2" fontId="7" fillId="0" borderId="33" xfId="1" applyNumberFormat="1" applyFont="1" applyBorder="1" applyAlignment="1" applyProtection="1">
      <alignment horizontal="center" vertical="center" wrapText="1"/>
    </xf>
    <xf numFmtId="0" fontId="8" fillId="0" borderId="28" xfId="1" applyFont="1" applyBorder="1" applyAlignment="1" applyProtection="1">
      <alignment horizontal="left" indent="4"/>
    </xf>
    <xf numFmtId="0" fontId="7" fillId="0" borderId="0" xfId="1" applyFont="1" applyBorder="1" applyAlignment="1" applyProtection="1">
      <alignment horizontal="left" vertical="center"/>
    </xf>
    <xf numFmtId="0" fontId="11" fillId="0" borderId="0" xfId="1" applyFont="1" applyBorder="1" applyAlignment="1" applyProtection="1">
      <alignment horizontal="center" vertical="center"/>
    </xf>
    <xf numFmtId="0" fontId="7" fillId="0" borderId="9" xfId="1" applyFont="1" applyBorder="1" applyAlignment="1" applyProtection="1">
      <alignment horizontal="center" vertical="center"/>
    </xf>
    <xf numFmtId="1" fontId="13" fillId="5" borderId="34" xfId="1" applyNumberFormat="1" applyFont="1" applyFill="1" applyBorder="1" applyAlignment="1" applyProtection="1">
      <alignment horizontal="center" vertical="center"/>
    </xf>
    <xf numFmtId="1" fontId="13" fillId="0" borderId="35" xfId="1" applyNumberFormat="1" applyFont="1" applyBorder="1" applyAlignment="1" applyProtection="1">
      <alignment vertical="center"/>
    </xf>
    <xf numFmtId="1" fontId="13" fillId="0" borderId="36" xfId="1" applyNumberFormat="1" applyFont="1" applyBorder="1" applyAlignment="1" applyProtection="1">
      <alignment vertical="center"/>
    </xf>
    <xf numFmtId="0" fontId="13" fillId="0" borderId="37" xfId="1" applyFont="1" applyBorder="1" applyAlignment="1" applyProtection="1">
      <alignment horizontal="center" vertical="center"/>
    </xf>
    <xf numFmtId="0" fontId="7" fillId="0" borderId="38" xfId="1" applyFont="1" applyBorder="1" applyAlignment="1" applyProtection="1">
      <alignment horizontal="left" vertical="center"/>
    </xf>
    <xf numFmtId="0" fontId="11" fillId="0" borderId="38" xfId="1" applyFont="1" applyBorder="1" applyAlignment="1" applyProtection="1">
      <alignment horizontal="center" vertical="center"/>
    </xf>
    <xf numFmtId="0" fontId="7" fillId="0" borderId="36" xfId="1" applyFont="1" applyBorder="1" applyAlignment="1" applyProtection="1">
      <alignment horizontal="center" vertical="center"/>
    </xf>
    <xf numFmtId="0" fontId="13" fillId="0" borderId="34" xfId="1" applyFont="1" applyBorder="1" applyAlignment="1" applyProtection="1">
      <alignment horizontal="center" vertical="center"/>
    </xf>
    <xf numFmtId="0" fontId="13" fillId="0" borderId="35" xfId="1" applyFont="1" applyBorder="1" applyAlignment="1" applyProtection="1">
      <alignment vertical="center"/>
    </xf>
    <xf numFmtId="0" fontId="13" fillId="0" borderId="36" xfId="1" applyFont="1" applyBorder="1" applyAlignment="1" applyProtection="1">
      <alignment vertical="center"/>
    </xf>
    <xf numFmtId="0" fontId="0" fillId="4" borderId="1" xfId="0" applyFill="1" applyBorder="1" applyAlignment="1">
      <alignment horizontal="center" vertical="center" wrapText="1"/>
    </xf>
    <xf numFmtId="0" fontId="7" fillId="0" borderId="38" xfId="1" applyFont="1" applyBorder="1" applyAlignment="1" applyProtection="1">
      <alignment horizontal="center" vertical="center"/>
    </xf>
    <xf numFmtId="1" fontId="13" fillId="0" borderId="34" xfId="1" applyNumberFormat="1" applyFont="1" applyBorder="1" applyAlignment="1" applyProtection="1">
      <alignment horizontal="center" vertical="center"/>
    </xf>
    <xf numFmtId="1" fontId="2" fillId="2" borderId="0" xfId="1" applyNumberFormat="1" applyFill="1" applyBorder="1" applyProtection="1">
      <protection locked="0"/>
    </xf>
    <xf numFmtId="0" fontId="0" fillId="0" borderId="1" xfId="0" applyBorder="1" applyAlignment="1">
      <alignment horizontal="center"/>
    </xf>
    <xf numFmtId="166" fontId="0" fillId="0" borderId="1" xfId="0" applyNumberFormat="1" applyBorder="1" applyAlignment="1">
      <alignment horizontal="center"/>
    </xf>
    <xf numFmtId="1" fontId="11" fillId="0" borderId="40" xfId="1" applyNumberFormat="1" applyFont="1" applyBorder="1" applyAlignment="1" applyProtection="1">
      <alignment horizontal="center" vertical="center"/>
    </xf>
    <xf numFmtId="1" fontId="11" fillId="0" borderId="35" xfId="1" applyNumberFormat="1" applyFont="1" applyBorder="1" applyAlignment="1" applyProtection="1">
      <alignment vertical="center"/>
    </xf>
    <xf numFmtId="1" fontId="11" fillId="0" borderId="36" xfId="1" applyNumberFormat="1" applyFont="1" applyBorder="1" applyAlignment="1" applyProtection="1">
      <alignment vertical="center"/>
    </xf>
    <xf numFmtId="1" fontId="11" fillId="0" borderId="37" xfId="1" applyNumberFormat="1" applyFont="1" applyBorder="1" applyAlignment="1" applyProtection="1">
      <alignment horizontal="center" vertical="center"/>
    </xf>
    <xf numFmtId="166" fontId="2" fillId="2" borderId="0" xfId="1" applyNumberFormat="1" applyFill="1" applyBorder="1" applyProtection="1">
      <protection locked="0"/>
    </xf>
    <xf numFmtId="167" fontId="16" fillId="0" borderId="28" xfId="1" applyNumberFormat="1" applyFont="1" applyBorder="1" applyAlignment="1" applyProtection="1">
      <alignment horizontal="center"/>
    </xf>
    <xf numFmtId="1" fontId="10" fillId="0" borderId="8" xfId="1" applyNumberFormat="1" applyFont="1" applyBorder="1" applyAlignment="1" applyProtection="1">
      <alignment horizontal="center"/>
    </xf>
    <xf numFmtId="166" fontId="10" fillId="0" borderId="9" xfId="1" applyNumberFormat="1" applyFont="1" applyBorder="1" applyAlignment="1" applyProtection="1">
      <alignment horizontal="center"/>
    </xf>
    <xf numFmtId="1" fontId="11" fillId="0" borderId="34" xfId="1" applyNumberFormat="1" applyFont="1" applyBorder="1" applyAlignment="1" applyProtection="1">
      <alignment horizontal="center" vertical="center"/>
    </xf>
    <xf numFmtId="2" fontId="2" fillId="2" borderId="0" xfId="1" applyNumberFormat="1" applyFill="1" applyBorder="1" applyProtection="1">
      <protection locked="0"/>
    </xf>
    <xf numFmtId="0" fontId="7" fillId="0" borderId="13" xfId="1" applyFont="1" applyBorder="1" applyAlignment="1" applyProtection="1">
      <alignment horizontal="left" vertical="center"/>
    </xf>
    <xf numFmtId="0" fontId="11" fillId="0" borderId="13" xfId="1" applyFont="1" applyBorder="1" applyAlignment="1" applyProtection="1">
      <alignment horizontal="center" vertical="center"/>
    </xf>
    <xf numFmtId="0" fontId="7" fillId="0" borderId="13" xfId="1" applyFont="1" applyBorder="1" applyAlignment="1" applyProtection="1">
      <alignment horizontal="center" vertical="center"/>
    </xf>
    <xf numFmtId="1" fontId="7" fillId="0" borderId="39" xfId="1" applyNumberFormat="1" applyFont="1" applyBorder="1" applyAlignment="1" applyProtection="1">
      <alignment horizontal="center" vertical="center"/>
    </xf>
    <xf numFmtId="1" fontId="7" fillId="0" borderId="41" xfId="1" applyNumberFormat="1" applyFont="1" applyBorder="1" applyAlignment="1" applyProtection="1">
      <alignment vertical="center"/>
    </xf>
    <xf numFmtId="1" fontId="7" fillId="0" borderId="42" xfId="1" applyNumberFormat="1" applyFont="1" applyBorder="1" applyAlignment="1" applyProtection="1">
      <alignment vertical="center"/>
    </xf>
    <xf numFmtId="1" fontId="7" fillId="0" borderId="43" xfId="1" applyNumberFormat="1" applyFont="1" applyBorder="1" applyAlignment="1" applyProtection="1">
      <alignment horizontal="center" vertical="center"/>
    </xf>
    <xf numFmtId="0" fontId="7" fillId="0" borderId="29" xfId="1" applyFont="1" applyBorder="1" applyAlignment="1" applyProtection="1">
      <alignment horizontal="left" vertical="center"/>
    </xf>
    <xf numFmtId="0" fontId="11" fillId="0" borderId="29" xfId="1" applyFont="1" applyBorder="1" applyAlignment="1" applyProtection="1">
      <alignment horizontal="center" vertical="center"/>
    </xf>
    <xf numFmtId="0" fontId="7" fillId="0" borderId="46" xfId="1" applyFont="1" applyBorder="1" applyAlignment="1" applyProtection="1">
      <alignment horizontal="center" vertical="center"/>
    </xf>
    <xf numFmtId="0" fontId="13" fillId="0" borderId="30" xfId="1" applyFont="1" applyBorder="1" applyAlignment="1" applyProtection="1">
      <alignment horizontal="center" vertical="center"/>
    </xf>
    <xf numFmtId="0" fontId="13" fillId="0" borderId="32" xfId="1" applyFont="1" applyBorder="1" applyAlignment="1" applyProtection="1">
      <alignment vertical="center"/>
    </xf>
    <xf numFmtId="0" fontId="13" fillId="0" borderId="30" xfId="1" applyFont="1" applyBorder="1" applyAlignment="1" applyProtection="1">
      <alignment vertical="center"/>
    </xf>
    <xf numFmtId="0" fontId="13" fillId="0" borderId="33" xfId="1" applyFont="1" applyBorder="1" applyAlignment="1" applyProtection="1">
      <alignment horizontal="center" vertical="center"/>
    </xf>
    <xf numFmtId="0" fontId="2" fillId="0" borderId="0" xfId="1" applyProtection="1">
      <protection locked="0"/>
    </xf>
    <xf numFmtId="0" fontId="2" fillId="0" borderId="0" xfId="1" applyFill="1" applyBorder="1" applyAlignment="1" applyProtection="1">
      <alignment vertical="top"/>
      <protection locked="0"/>
    </xf>
    <xf numFmtId="0" fontId="2" fillId="0" borderId="0" xfId="1" applyFill="1" applyBorder="1" applyAlignment="1" applyProtection="1">
      <alignment vertical="top"/>
    </xf>
    <xf numFmtId="0" fontId="2" fillId="0" borderId="0" xfId="1" applyFill="1" applyBorder="1" applyAlignment="1" applyProtection="1">
      <alignment horizontal="left" vertical="top"/>
      <protection locked="0"/>
    </xf>
    <xf numFmtId="0" fontId="2" fillId="6" borderId="0" xfId="1" applyFill="1" applyBorder="1" applyAlignment="1" applyProtection="1">
      <alignment horizontal="left" vertical="top"/>
      <protection locked="0"/>
    </xf>
    <xf numFmtId="0" fontId="7" fillId="0" borderId="47" xfId="1" applyFont="1" applyBorder="1" applyAlignment="1" applyProtection="1">
      <alignment horizontal="center" vertical="center"/>
    </xf>
    <xf numFmtId="0" fontId="13" fillId="0" borderId="36" xfId="1" applyFont="1" applyBorder="1" applyAlignment="1" applyProtection="1">
      <alignment horizontal="center" vertical="center"/>
    </xf>
    <xf numFmtId="0" fontId="2" fillId="0" borderId="0" xfId="1" applyFont="1" applyProtection="1">
      <protection locked="0"/>
    </xf>
    <xf numFmtId="0" fontId="2" fillId="0" borderId="0" xfId="1" applyAlignment="1" applyProtection="1">
      <alignment vertical="center"/>
      <protection locked="0"/>
    </xf>
    <xf numFmtId="0" fontId="2" fillId="0" borderId="0" xfId="1" applyFill="1" applyBorder="1" applyAlignment="1" applyProtection="1">
      <alignment vertical="center"/>
      <protection locked="0"/>
    </xf>
    <xf numFmtId="0" fontId="2" fillId="0" borderId="0" xfId="1" applyFill="1" applyBorder="1" applyAlignment="1" applyProtection="1">
      <alignment vertical="center"/>
    </xf>
    <xf numFmtId="0" fontId="2" fillId="0" borderId="0" xfId="1" applyFill="1" applyBorder="1" applyAlignment="1" applyProtection="1">
      <alignment horizontal="left" vertical="center"/>
      <protection locked="0"/>
    </xf>
    <xf numFmtId="0" fontId="2" fillId="6" borderId="0" xfId="1" applyFill="1" applyBorder="1" applyAlignment="1" applyProtection="1">
      <alignment horizontal="left" vertical="center"/>
      <protection locked="0"/>
    </xf>
    <xf numFmtId="166" fontId="13" fillId="0" borderId="36" xfId="1" applyNumberFormat="1" applyFont="1" applyBorder="1" applyAlignment="1" applyProtection="1">
      <alignment horizontal="center" vertical="center"/>
    </xf>
    <xf numFmtId="166" fontId="13" fillId="0" borderId="35" xfId="1" applyNumberFormat="1" applyFont="1" applyBorder="1" applyAlignment="1" applyProtection="1">
      <alignment vertical="center"/>
    </xf>
    <xf numFmtId="166" fontId="13" fillId="0" borderId="36" xfId="1" applyNumberFormat="1" applyFont="1" applyBorder="1" applyAlignment="1" applyProtection="1">
      <alignment vertical="center"/>
    </xf>
    <xf numFmtId="166" fontId="13" fillId="0" borderId="37" xfId="1" applyNumberFormat="1" applyFont="1" applyBorder="1" applyAlignment="1" applyProtection="1">
      <alignment horizontal="center" vertical="center"/>
    </xf>
    <xf numFmtId="0" fontId="2" fillId="0" borderId="0" xfId="1" applyFont="1" applyAlignment="1" applyProtection="1">
      <alignment vertical="center"/>
      <protection locked="0"/>
    </xf>
    <xf numFmtId="0" fontId="2" fillId="0" borderId="0" xfId="1" applyAlignment="1" applyProtection="1">
      <alignment wrapText="1"/>
      <protection locked="0"/>
    </xf>
    <xf numFmtId="0" fontId="2" fillId="0" borderId="0" xfId="1" applyFill="1" applyBorder="1" applyAlignment="1" applyProtection="1">
      <alignment vertical="top" wrapText="1"/>
      <protection locked="0"/>
    </xf>
    <xf numFmtId="0" fontId="2" fillId="0" borderId="0" xfId="1" applyFill="1" applyBorder="1" applyAlignment="1" applyProtection="1">
      <alignment vertical="top" wrapText="1"/>
    </xf>
    <xf numFmtId="0" fontId="2" fillId="0" borderId="0" xfId="1" applyFill="1" applyBorder="1" applyAlignment="1" applyProtection="1">
      <alignment horizontal="left" vertical="top" wrapText="1"/>
      <protection locked="0"/>
    </xf>
    <xf numFmtId="0" fontId="2" fillId="6" borderId="0" xfId="1" applyFill="1" applyBorder="1" applyAlignment="1" applyProtection="1">
      <alignment horizontal="left" vertical="top" wrapText="1"/>
      <protection locked="0"/>
    </xf>
    <xf numFmtId="0" fontId="2" fillId="0" borderId="0" xfId="1" applyProtection="1"/>
    <xf numFmtId="0" fontId="2" fillId="0" borderId="0" xfId="1" applyFill="1" applyProtection="1">
      <protection locked="0"/>
    </xf>
    <xf numFmtId="0" fontId="2" fillId="0" borderId="0" xfId="1" applyFill="1" applyBorder="1" applyProtection="1">
      <protection locked="0"/>
    </xf>
    <xf numFmtId="0" fontId="2" fillId="0" borderId="0" xfId="1" applyBorder="1" applyProtection="1">
      <protection locked="0"/>
    </xf>
    <xf numFmtId="0" fontId="2" fillId="6" borderId="0" xfId="1" applyFill="1" applyBorder="1" applyProtection="1">
      <protection locked="0"/>
    </xf>
    <xf numFmtId="0" fontId="17" fillId="7" borderId="15" xfId="1" applyFont="1" applyFill="1" applyBorder="1" applyAlignment="1" applyProtection="1">
      <alignment horizontal="left" vertical="center"/>
    </xf>
    <xf numFmtId="0" fontId="2" fillId="7" borderId="24" xfId="1" applyFill="1" applyBorder="1" applyAlignment="1" applyProtection="1">
      <alignment horizontal="center" vertical="center" wrapText="1"/>
    </xf>
    <xf numFmtId="0" fontId="2" fillId="6" borderId="0" xfId="1" applyFill="1" applyProtection="1">
      <protection locked="0"/>
    </xf>
    <xf numFmtId="0" fontId="7" fillId="0" borderId="20" xfId="1" applyFont="1" applyBorder="1" applyAlignment="1" applyProtection="1">
      <alignment horizontal="left" vertical="center"/>
    </xf>
    <xf numFmtId="0" fontId="11" fillId="0" borderId="20" xfId="1" applyFont="1" applyBorder="1" applyAlignment="1" applyProtection="1">
      <alignment horizontal="center" vertical="center"/>
    </xf>
    <xf numFmtId="0" fontId="7" fillId="0" borderId="21" xfId="1" applyFont="1" applyBorder="1" applyAlignment="1" applyProtection="1">
      <alignment horizontal="center" vertical="center"/>
    </xf>
    <xf numFmtId="166" fontId="13" fillId="0" borderId="48" xfId="1" applyNumberFormat="1" applyFont="1" applyBorder="1" applyAlignment="1" applyProtection="1">
      <alignment horizontal="center" vertical="center"/>
    </xf>
    <xf numFmtId="166" fontId="13" fillId="0" borderId="49" xfId="1" applyNumberFormat="1" applyFont="1" applyBorder="1" applyAlignment="1" applyProtection="1">
      <alignment vertical="center"/>
    </xf>
    <xf numFmtId="166" fontId="13" fillId="0" borderId="50" xfId="1" applyNumberFormat="1" applyFont="1" applyBorder="1" applyAlignment="1" applyProtection="1">
      <alignment vertical="center"/>
    </xf>
    <xf numFmtId="166" fontId="13" fillId="0" borderId="51" xfId="1" applyNumberFormat="1" applyFont="1" applyBorder="1" applyAlignment="1" applyProtection="1">
      <alignment horizontal="center" vertical="center"/>
    </xf>
    <xf numFmtId="0" fontId="18" fillId="0" borderId="52" xfId="1" applyFont="1" applyBorder="1" applyAlignment="1" applyProtection="1">
      <alignment horizontal="left" vertical="center"/>
    </xf>
    <xf numFmtId="0" fontId="6" fillId="0" borderId="53" xfId="1" applyFont="1" applyBorder="1" applyAlignment="1" applyProtection="1">
      <alignment horizontal="center" vertical="center" wrapText="1"/>
    </xf>
    <xf numFmtId="0" fontId="2" fillId="0" borderId="53" xfId="1" applyBorder="1" applyAlignment="1" applyProtection="1">
      <alignment horizontal="center" vertical="center" wrapText="1"/>
    </xf>
    <xf numFmtId="0" fontId="18" fillId="0" borderId="56" xfId="1" applyFont="1" applyBorder="1" applyAlignment="1" applyProtection="1">
      <alignment horizontal="left" vertical="center"/>
    </xf>
    <xf numFmtId="0" fontId="18" fillId="0" borderId="57" xfId="1" applyFont="1" applyBorder="1" applyAlignment="1" applyProtection="1">
      <alignment horizontal="left" vertical="center"/>
    </xf>
    <xf numFmtId="0" fontId="6" fillId="0" borderId="58" xfId="1" applyFont="1" applyBorder="1" applyAlignment="1" applyProtection="1">
      <alignment horizontal="center" vertical="center" wrapText="1"/>
    </xf>
    <xf numFmtId="0" fontId="2" fillId="0" borderId="58" xfId="1" applyBorder="1" applyAlignment="1" applyProtection="1">
      <alignment horizontal="center" vertical="center" wrapText="1"/>
    </xf>
    <xf numFmtId="0" fontId="11" fillId="0" borderId="46" xfId="1" applyFont="1" applyBorder="1" applyAlignment="1" applyProtection="1">
      <alignment horizontal="center" vertical="center"/>
    </xf>
    <xf numFmtId="1" fontId="11" fillId="0" borderId="59" xfId="1" applyNumberFormat="1" applyFont="1" applyBorder="1" applyAlignment="1" applyProtection="1">
      <alignment horizontal="center" vertical="center"/>
    </xf>
    <xf numFmtId="1" fontId="11" fillId="0" borderId="32" xfId="1" applyNumberFormat="1" applyFont="1" applyBorder="1" applyAlignment="1" applyProtection="1">
      <alignment vertical="center"/>
    </xf>
    <xf numFmtId="1" fontId="11" fillId="0" borderId="60" xfId="1" applyNumberFormat="1" applyFont="1" applyBorder="1" applyAlignment="1" applyProtection="1">
      <alignment horizontal="center" vertical="center"/>
    </xf>
    <xf numFmtId="0" fontId="2" fillId="0" borderId="0" xfId="1" applyFont="1" applyProtection="1"/>
    <xf numFmtId="0" fontId="18" fillId="0" borderId="12" xfId="1" applyFont="1" applyBorder="1" applyAlignment="1" applyProtection="1">
      <alignment horizontal="left" vertical="center"/>
    </xf>
    <xf numFmtId="0" fontId="18" fillId="0" borderId="13" xfId="1" applyFont="1" applyBorder="1" applyAlignment="1" applyProtection="1">
      <alignment horizontal="left" vertical="center"/>
    </xf>
    <xf numFmtId="0" fontId="6" fillId="0" borderId="13" xfId="1" applyFont="1" applyBorder="1" applyAlignment="1" applyProtection="1">
      <alignment horizontal="center" vertical="center" wrapText="1"/>
    </xf>
    <xf numFmtId="0" fontId="2" fillId="0" borderId="13" xfId="1" applyBorder="1" applyAlignment="1" applyProtection="1">
      <alignment horizontal="center" vertical="center" wrapText="1"/>
    </xf>
    <xf numFmtId="0" fontId="2" fillId="0" borderId="13" xfId="1" applyBorder="1" applyAlignment="1" applyProtection="1">
      <alignment horizontal="right" vertical="center" wrapText="1"/>
    </xf>
    <xf numFmtId="0" fontId="2" fillId="8" borderId="3" xfId="1" applyFill="1" applyBorder="1" applyAlignment="1" applyProtection="1">
      <alignment horizontal="center" vertical="center" wrapText="1"/>
    </xf>
    <xf numFmtId="0" fontId="7" fillId="0" borderId="38" xfId="1" applyFont="1" applyBorder="1" applyAlignment="1" applyProtection="1">
      <alignment horizontal="left" vertical="center" wrapText="1"/>
    </xf>
    <xf numFmtId="0" fontId="11" fillId="0" borderId="47" xfId="1" applyFont="1" applyBorder="1" applyAlignment="1" applyProtection="1">
      <alignment horizontal="center" vertical="center" wrapText="1"/>
    </xf>
    <xf numFmtId="166" fontId="11" fillId="0" borderId="36" xfId="1" applyNumberFormat="1" applyFont="1" applyBorder="1" applyAlignment="1" applyProtection="1">
      <alignment horizontal="center" vertical="center" wrapText="1"/>
    </xf>
    <xf numFmtId="166" fontId="11" fillId="0" borderId="35" xfId="1" applyNumberFormat="1" applyFont="1" applyBorder="1" applyAlignment="1" applyProtection="1">
      <alignment vertical="center" wrapText="1"/>
    </xf>
    <xf numFmtId="166" fontId="11" fillId="0" borderId="37" xfId="1" applyNumberFormat="1" applyFont="1" applyBorder="1" applyAlignment="1" applyProtection="1">
      <alignment horizontal="center" vertical="center" wrapText="1"/>
    </xf>
    <xf numFmtId="167" fontId="8" fillId="0" borderId="19" xfId="1" applyNumberFormat="1" applyFont="1" applyBorder="1" applyAlignment="1" applyProtection="1">
      <alignment vertical="center"/>
    </xf>
    <xf numFmtId="0" fontId="11" fillId="0" borderId="47" xfId="1" applyFont="1" applyBorder="1" applyAlignment="1" applyProtection="1">
      <alignment horizontal="center" vertical="center"/>
    </xf>
    <xf numFmtId="166" fontId="11" fillId="9" borderId="36" xfId="1" applyNumberFormat="1" applyFont="1" applyFill="1" applyBorder="1" applyAlignment="1" applyProtection="1">
      <alignment horizontal="center" vertical="center"/>
    </xf>
    <xf numFmtId="166" fontId="11" fillId="9" borderId="35" xfId="1" applyNumberFormat="1" applyFont="1" applyFill="1" applyBorder="1" applyAlignment="1" applyProtection="1">
      <alignment vertical="center"/>
    </xf>
    <xf numFmtId="166" fontId="11" fillId="9" borderId="37" xfId="1" applyNumberFormat="1" applyFont="1" applyFill="1" applyBorder="1" applyAlignment="1" applyProtection="1">
      <alignment horizontal="center" vertical="center"/>
    </xf>
    <xf numFmtId="167" fontId="8" fillId="0" borderId="28" xfId="1" applyNumberFormat="1" applyFont="1" applyBorder="1" applyAlignment="1" applyProtection="1">
      <alignment vertical="center"/>
    </xf>
    <xf numFmtId="0" fontId="7" fillId="0" borderId="66" xfId="1" applyFont="1" applyBorder="1" applyAlignment="1" applyProtection="1">
      <alignment horizontal="left" vertical="center"/>
    </xf>
    <xf numFmtId="0" fontId="7" fillId="0" borderId="66" xfId="1" applyFont="1" applyBorder="1" applyAlignment="1" applyProtection="1">
      <alignment horizontal="center" vertical="center"/>
    </xf>
    <xf numFmtId="0" fontId="11" fillId="0" borderId="67" xfId="1" applyFont="1" applyBorder="1" applyAlignment="1" applyProtection="1">
      <alignment horizontal="center" vertical="center"/>
    </xf>
    <xf numFmtId="1" fontId="11" fillId="9" borderId="50" xfId="1" applyNumberFormat="1" applyFont="1" applyFill="1" applyBorder="1" applyAlignment="1" applyProtection="1">
      <alignment horizontal="center" vertical="center"/>
    </xf>
    <xf numFmtId="1" fontId="11" fillId="9" borderId="49" xfId="1" applyNumberFormat="1" applyFont="1" applyFill="1" applyBorder="1" applyAlignment="1" applyProtection="1">
      <alignment vertical="center"/>
    </xf>
    <xf numFmtId="1" fontId="11" fillId="9" borderId="68" xfId="1" applyNumberFormat="1" applyFont="1" applyFill="1" applyBorder="1" applyAlignment="1" applyProtection="1">
      <alignment horizontal="center" vertical="center"/>
    </xf>
    <xf numFmtId="0" fontId="2" fillId="0" borderId="12" xfId="1" applyFont="1" applyBorder="1" applyAlignment="1" applyProtection="1">
      <alignment horizontal="left" vertical="center"/>
    </xf>
    <xf numFmtId="0" fontId="2" fillId="0" borderId="13" xfId="1" applyBorder="1" applyAlignment="1" applyProtection="1">
      <alignment horizontal="center"/>
    </xf>
    <xf numFmtId="0" fontId="2" fillId="0" borderId="13" xfId="1" applyFill="1" applyBorder="1" applyProtection="1"/>
    <xf numFmtId="0" fontId="2" fillId="0" borderId="13" xfId="1" applyFill="1" applyBorder="1" applyAlignment="1" applyProtection="1">
      <alignment horizontal="right"/>
    </xf>
    <xf numFmtId="0" fontId="2" fillId="0" borderId="5" xfId="1" applyFont="1" applyBorder="1" applyProtection="1"/>
    <xf numFmtId="0" fontId="2" fillId="0" borderId="0" xfId="1" applyFont="1" applyBorder="1" applyProtection="1"/>
    <xf numFmtId="0" fontId="2" fillId="0" borderId="6" xfId="1" applyFont="1" applyBorder="1" applyProtection="1"/>
    <xf numFmtId="0" fontId="2" fillId="0" borderId="52" xfId="1" applyFont="1" applyBorder="1" applyAlignment="1" applyProtection="1">
      <alignment horizontal="left" vertical="center"/>
    </xf>
    <xf numFmtId="0" fontId="6" fillId="0" borderId="53" xfId="1" applyFont="1" applyBorder="1" applyAlignment="1" applyProtection="1">
      <alignment horizontal="center"/>
    </xf>
    <xf numFmtId="0" fontId="6" fillId="0" borderId="53" xfId="1" applyFont="1" applyFill="1" applyBorder="1" applyProtection="1"/>
    <xf numFmtId="0" fontId="2" fillId="0" borderId="53" xfId="1" applyFont="1" applyFill="1" applyBorder="1" applyAlignment="1" applyProtection="1">
      <alignment horizontal="right"/>
    </xf>
    <xf numFmtId="0" fontId="6" fillId="0" borderId="11" xfId="1" applyFont="1" applyBorder="1" applyProtection="1"/>
    <xf numFmtId="0" fontId="3" fillId="0" borderId="10" xfId="1" applyFont="1" applyBorder="1" applyAlignment="1" applyProtection="1">
      <alignment horizontal="center" vertical="center"/>
    </xf>
    <xf numFmtId="0" fontId="6" fillId="0" borderId="22" xfId="1" applyFont="1" applyBorder="1" applyProtection="1"/>
    <xf numFmtId="0" fontId="3" fillId="0" borderId="21" xfId="1" applyFont="1" applyBorder="1" applyAlignment="1" applyProtection="1">
      <alignment horizontal="center" vertical="center"/>
    </xf>
    <xf numFmtId="0" fontId="2" fillId="0" borderId="56" xfId="1" applyFont="1" applyBorder="1" applyAlignment="1" applyProtection="1">
      <alignment horizontal="left" vertical="center"/>
    </xf>
    <xf numFmtId="0" fontId="6" fillId="0" borderId="58" xfId="1" applyFont="1" applyBorder="1" applyAlignment="1" applyProtection="1">
      <alignment horizontal="center"/>
    </xf>
    <xf numFmtId="0" fontId="6" fillId="0" borderId="58" xfId="1" applyFont="1" applyFill="1" applyBorder="1" applyProtection="1"/>
    <xf numFmtId="0" fontId="2" fillId="0" borderId="58" xfId="1" applyFont="1" applyFill="1" applyBorder="1" applyAlignment="1" applyProtection="1">
      <alignment horizontal="right"/>
    </xf>
    <xf numFmtId="0" fontId="2" fillId="0" borderId="10" xfId="1" applyFont="1" applyBorder="1" applyProtection="1"/>
    <xf numFmtId="0" fontId="2" fillId="0" borderId="0" xfId="1" applyFill="1" applyBorder="1" applyAlignment="1" applyProtection="1">
      <protection locked="0"/>
    </xf>
    <xf numFmtId="0" fontId="2" fillId="6" borderId="0" xfId="1" applyFill="1" applyBorder="1" applyAlignment="1" applyProtection="1">
      <protection locked="0"/>
    </xf>
    <xf numFmtId="0" fontId="2" fillId="0" borderId="8" xfId="1" applyFont="1" applyFill="1" applyBorder="1" applyAlignment="1" applyProtection="1">
      <alignment horizontal="left" vertical="center"/>
    </xf>
    <xf numFmtId="0" fontId="2" fillId="0" borderId="0" xfId="1" applyFont="1" applyFill="1" applyBorder="1" applyAlignment="1" applyProtection="1"/>
    <xf numFmtId="0" fontId="2" fillId="0" borderId="0" xfId="1" applyFill="1" applyBorder="1" applyAlignment="1" applyProtection="1"/>
    <xf numFmtId="0" fontId="2" fillId="0" borderId="0" xfId="1" applyBorder="1" applyAlignment="1" applyProtection="1">
      <alignment vertical="center" wrapText="1"/>
    </xf>
    <xf numFmtId="0" fontId="6" fillId="0" borderId="0" xfId="1" applyFont="1" applyFill="1" applyBorder="1" applyAlignment="1" applyProtection="1">
      <alignment horizontal="right"/>
    </xf>
    <xf numFmtId="0" fontId="2" fillId="0" borderId="70" xfId="1" applyFont="1" applyFill="1" applyBorder="1" applyAlignment="1" applyProtection="1">
      <alignment horizontal="left" vertical="center"/>
    </xf>
    <xf numFmtId="0" fontId="6" fillId="0" borderId="71" xfId="1" applyFont="1" applyFill="1" applyBorder="1" applyAlignment="1" applyProtection="1">
      <alignment horizontal="right"/>
    </xf>
    <xf numFmtId="0" fontId="7" fillId="0" borderId="11" xfId="1" applyFont="1" applyBorder="1" applyProtection="1"/>
    <xf numFmtId="0" fontId="6" fillId="0" borderId="10" xfId="1" applyFont="1" applyBorder="1" applyProtection="1"/>
    <xf numFmtId="0" fontId="2" fillId="8" borderId="15" xfId="1" applyFill="1" applyBorder="1" applyAlignment="1" applyProtection="1">
      <alignment vertical="center" wrapText="1"/>
      <protection locked="0"/>
    </xf>
    <xf numFmtId="0" fontId="2" fillId="8" borderId="24" xfId="1" applyFill="1" applyBorder="1" applyAlignment="1" applyProtection="1">
      <alignment vertical="center" wrapText="1"/>
      <protection locked="0"/>
    </xf>
    <xf numFmtId="0" fontId="2" fillId="0" borderId="0" xfId="1" applyBorder="1" applyAlignment="1" applyProtection="1">
      <alignment vertical="center" wrapText="1"/>
      <protection locked="0"/>
    </xf>
    <xf numFmtId="0" fontId="2" fillId="6" borderId="0" xfId="1" applyFill="1" applyBorder="1" applyAlignment="1" applyProtection="1">
      <alignment vertical="center" wrapText="1"/>
      <protection locked="0"/>
    </xf>
    <xf numFmtId="0" fontId="7" fillId="0" borderId="22" xfId="1" applyFont="1" applyBorder="1" applyProtection="1"/>
    <xf numFmtId="0" fontId="6" fillId="0" borderId="21" xfId="1" applyFont="1" applyBorder="1" applyAlignment="1" applyProtection="1">
      <alignment horizontal="center"/>
    </xf>
    <xf numFmtId="0" fontId="2" fillId="0" borderId="0" xfId="1" applyAlignment="1" applyProtection="1">
      <alignment vertical="center" wrapText="1"/>
      <protection locked="0"/>
    </xf>
    <xf numFmtId="0" fontId="3" fillId="0" borderId="0" xfId="1" applyFont="1" applyBorder="1" applyProtection="1"/>
    <xf numFmtId="0" fontId="3" fillId="0" borderId="10" xfId="1" applyFont="1" applyBorder="1" applyProtection="1"/>
    <xf numFmtId="0" fontId="23" fillId="4" borderId="77" xfId="1" applyFont="1" applyFill="1" applyBorder="1" applyAlignment="1" applyProtection="1">
      <alignment horizontal="center" vertical="center"/>
    </xf>
    <xf numFmtId="0" fontId="25" fillId="0" borderId="77" xfId="1" applyFont="1" applyFill="1" applyBorder="1" applyAlignment="1" applyProtection="1">
      <alignment horizontal="center"/>
    </xf>
    <xf numFmtId="166" fontId="25" fillId="0" borderId="77" xfId="1" applyNumberFormat="1" applyFont="1" applyFill="1" applyBorder="1" applyAlignment="1" applyProtection="1">
      <alignment horizontal="center"/>
    </xf>
    <xf numFmtId="0" fontId="2" fillId="0" borderId="0" xfId="1" applyFont="1" applyFill="1" applyBorder="1" applyProtection="1"/>
    <xf numFmtId="0" fontId="25" fillId="0" borderId="78" xfId="1" applyFont="1" applyFill="1" applyBorder="1" applyAlignment="1" applyProtection="1">
      <alignment horizontal="center"/>
    </xf>
    <xf numFmtId="166" fontId="25" fillId="0" borderId="78" xfId="1" applyNumberFormat="1" applyFont="1" applyFill="1" applyBorder="1" applyAlignment="1" applyProtection="1">
      <alignment horizontal="center"/>
    </xf>
    <xf numFmtId="0" fontId="5" fillId="0" borderId="0" xfId="1" applyFont="1" applyBorder="1" applyProtection="1"/>
    <xf numFmtId="0" fontId="7" fillId="0" borderId="13" xfId="1" applyFont="1" applyBorder="1" applyProtection="1"/>
    <xf numFmtId="0" fontId="2" fillId="0" borderId="13" xfId="1" applyFont="1" applyFill="1" applyBorder="1" applyProtection="1"/>
    <xf numFmtId="0" fontId="2" fillId="0" borderId="13" xfId="1" applyFont="1" applyBorder="1" applyProtection="1"/>
    <xf numFmtId="0" fontId="2" fillId="0" borderId="23" xfId="1" applyFont="1" applyBorder="1" applyProtection="1"/>
    <xf numFmtId="0" fontId="2" fillId="0" borderId="61" xfId="1" applyFont="1" applyBorder="1" applyAlignment="1" applyProtection="1">
      <alignment horizontal="left" vertical="center"/>
    </xf>
    <xf numFmtId="0" fontId="2" fillId="0" borderId="62" xfId="1" applyBorder="1" applyProtection="1"/>
    <xf numFmtId="0" fontId="6" fillId="0" borderId="62" xfId="1" applyFont="1" applyBorder="1" applyAlignment="1" applyProtection="1">
      <alignment horizontal="center"/>
    </xf>
    <xf numFmtId="0" fontId="6" fillId="0" borderId="62" xfId="1" applyFont="1" applyFill="1" applyBorder="1" applyProtection="1"/>
    <xf numFmtId="0" fontId="2" fillId="0" borderId="62" xfId="1" applyFont="1" applyFill="1" applyBorder="1" applyAlignment="1" applyProtection="1">
      <alignment horizontal="right"/>
    </xf>
    <xf numFmtId="0" fontId="2" fillId="0" borderId="53" xfId="1" applyBorder="1" applyProtection="1"/>
    <xf numFmtId="0" fontId="2" fillId="0" borderId="13" xfId="1" applyBorder="1" applyProtection="1"/>
    <xf numFmtId="0" fontId="6" fillId="0" borderId="13" xfId="1" applyFont="1" applyBorder="1" applyAlignment="1" applyProtection="1">
      <alignment horizontal="center"/>
    </xf>
    <xf numFmtId="0" fontId="6" fillId="0" borderId="13" xfId="1" applyFont="1" applyFill="1" applyBorder="1" applyProtection="1"/>
    <xf numFmtId="0" fontId="2" fillId="0" borderId="13" xfId="1" applyFont="1" applyFill="1" applyBorder="1" applyAlignment="1" applyProtection="1">
      <alignment horizontal="right"/>
    </xf>
    <xf numFmtId="0" fontId="2" fillId="0" borderId="0" xfId="1" applyFill="1" applyBorder="1" applyAlignment="1" applyProtection="1">
      <alignment vertical="center" wrapText="1"/>
      <protection locked="0"/>
    </xf>
    <xf numFmtId="0" fontId="2" fillId="0" borderId="0" xfId="1" applyFill="1" applyBorder="1" applyAlignment="1" applyProtection="1">
      <alignment vertical="center" wrapText="1"/>
    </xf>
    <xf numFmtId="0" fontId="2" fillId="0" borderId="0" xfId="1" applyFill="1" applyProtection="1"/>
    <xf numFmtId="0" fontId="2" fillId="6" borderId="0" xfId="1" applyFill="1" applyProtection="1"/>
    <xf numFmtId="0" fontId="31" fillId="3" borderId="0" xfId="1" applyFont="1" applyFill="1" applyProtection="1"/>
    <xf numFmtId="0" fontId="2" fillId="0" borderId="0" xfId="1" applyBorder="1" applyProtection="1"/>
    <xf numFmtId="0" fontId="2" fillId="0" borderId="0" xfId="1" applyFill="1" applyBorder="1" applyProtection="1"/>
    <xf numFmtId="0" fontId="2" fillId="6" borderId="0" xfId="1" applyFill="1" applyBorder="1" applyProtection="1"/>
    <xf numFmtId="0" fontId="32" fillId="3" borderId="87" xfId="1" applyFont="1" applyFill="1" applyBorder="1" applyAlignment="1" applyProtection="1">
      <alignment horizontal="center" vertical="center" wrapText="1"/>
    </xf>
    <xf numFmtId="0" fontId="32" fillId="3" borderId="88" xfId="1" applyFont="1" applyFill="1" applyBorder="1" applyAlignment="1" applyProtection="1">
      <alignment horizontal="center" vertical="center" wrapText="1"/>
    </xf>
    <xf numFmtId="1" fontId="35" fillId="3" borderId="91" xfId="1" applyNumberFormat="1" applyFont="1" applyFill="1" applyBorder="1" applyAlignment="1" applyProtection="1">
      <alignment horizontal="center"/>
    </xf>
    <xf numFmtId="166" fontId="35" fillId="3" borderId="92" xfId="1" applyNumberFormat="1" applyFont="1" applyFill="1" applyBorder="1" applyAlignment="1" applyProtection="1">
      <alignment horizontal="center"/>
    </xf>
    <xf numFmtId="1" fontId="35" fillId="3" borderId="89" xfId="1" applyNumberFormat="1" applyFont="1" applyFill="1" applyBorder="1" applyAlignment="1" applyProtection="1">
      <alignment horizontal="center"/>
    </xf>
    <xf numFmtId="166" fontId="35" fillId="3" borderId="90" xfId="1" applyNumberFormat="1" applyFont="1" applyFill="1" applyBorder="1" applyAlignment="1" applyProtection="1">
      <alignment horizontal="center"/>
    </xf>
    <xf numFmtId="1" fontId="35" fillId="3" borderId="87" xfId="1" applyNumberFormat="1" applyFont="1" applyFill="1" applyBorder="1" applyAlignment="1" applyProtection="1">
      <alignment horizontal="center"/>
    </xf>
    <xf numFmtId="166" fontId="35" fillId="3" borderId="88" xfId="1" applyNumberFormat="1" applyFont="1" applyFill="1" applyBorder="1" applyAlignment="1" applyProtection="1">
      <alignment horizontal="center"/>
    </xf>
    <xf numFmtId="0" fontId="31" fillId="3" borderId="0" xfId="1" applyFont="1" applyFill="1" applyBorder="1" applyAlignment="1" applyProtection="1">
      <alignment horizontal="center"/>
    </xf>
    <xf numFmtId="0" fontId="31" fillId="3" borderId="93" xfId="1" applyFont="1" applyFill="1" applyBorder="1" applyAlignment="1" applyProtection="1">
      <alignment horizontal="center"/>
    </xf>
    <xf numFmtId="1" fontId="31" fillId="3" borderId="93" xfId="1" applyNumberFormat="1" applyFont="1" applyFill="1" applyBorder="1" applyAlignment="1" applyProtection="1">
      <alignment horizontal="center"/>
    </xf>
    <xf numFmtId="0" fontId="31" fillId="3" borderId="0" xfId="1" applyFont="1" applyFill="1" applyAlignment="1" applyProtection="1">
      <alignment horizontal="center"/>
    </xf>
    <xf numFmtId="0" fontId="7" fillId="3" borderId="0" xfId="1" applyFont="1" applyFill="1" applyAlignment="1" applyProtection="1"/>
    <xf numFmtId="0" fontId="34" fillId="11" borderId="105" xfId="1" applyFont="1" applyFill="1" applyBorder="1" applyAlignment="1" applyProtection="1">
      <alignment horizontal="center"/>
    </xf>
    <xf numFmtId="0" fontId="34" fillId="11" borderId="106" xfId="1" applyFont="1" applyFill="1" applyBorder="1" applyAlignment="1" applyProtection="1">
      <alignment horizontal="center"/>
    </xf>
    <xf numFmtId="0" fontId="39" fillId="11" borderId="100" xfId="1" applyFont="1" applyFill="1" applyBorder="1" applyAlignment="1" applyProtection="1">
      <alignment horizontal="center"/>
    </xf>
    <xf numFmtId="1" fontId="39" fillId="11" borderId="101" xfId="1" applyNumberFormat="1" applyFont="1" applyFill="1" applyBorder="1" applyAlignment="1" applyProtection="1">
      <alignment horizontal="center"/>
    </xf>
    <xf numFmtId="167" fontId="31" fillId="3" borderId="0" xfId="1" applyNumberFormat="1" applyFont="1" applyFill="1" applyProtection="1"/>
    <xf numFmtId="0" fontId="39" fillId="11" borderId="103" xfId="1" applyFont="1" applyFill="1" applyBorder="1" applyAlignment="1" applyProtection="1">
      <alignment horizontal="center"/>
    </xf>
    <xf numFmtId="1" fontId="39" fillId="11" borderId="0" xfId="1" applyNumberFormat="1" applyFont="1" applyFill="1" applyBorder="1" applyAlignment="1" applyProtection="1">
      <alignment horizontal="center"/>
    </xf>
    <xf numFmtId="0" fontId="39" fillId="11" borderId="105" xfId="1" applyFont="1" applyFill="1" applyBorder="1" applyAlignment="1" applyProtection="1">
      <alignment horizontal="center"/>
    </xf>
    <xf numFmtId="1" fontId="39" fillId="11" borderId="106" xfId="1" applyNumberFormat="1" applyFont="1" applyFill="1" applyBorder="1" applyAlignment="1" applyProtection="1">
      <alignment horizontal="center"/>
    </xf>
    <xf numFmtId="0" fontId="40" fillId="3" borderId="0" xfId="1" applyFont="1" applyFill="1" applyProtection="1"/>
    <xf numFmtId="0" fontId="41" fillId="3" borderId="0" xfId="1" applyFont="1" applyFill="1" applyProtection="1"/>
    <xf numFmtId="0" fontId="40" fillId="0" borderId="0" xfId="1" applyFont="1" applyProtection="1"/>
    <xf numFmtId="0" fontId="31" fillId="3" borderId="0" xfId="1" applyFont="1" applyFill="1" applyProtection="1">
      <protection locked="0"/>
    </xf>
    <xf numFmtId="0" fontId="8" fillId="2" borderId="8" xfId="2" applyFont="1" applyFill="1" applyBorder="1" applyAlignment="1" applyProtection="1">
      <alignment horizontal="left" vertical="center"/>
    </xf>
    <xf numFmtId="0" fontId="7" fillId="2" borderId="4" xfId="4" applyFont="1" applyFill="1" applyBorder="1" applyAlignment="1" applyProtection="1">
      <alignment horizontal="left" vertical="center"/>
      <protection locked="0"/>
    </xf>
    <xf numFmtId="164" fontId="7" fillId="2" borderId="0" xfId="2" applyNumberFormat="1" applyFont="1" applyFill="1" applyBorder="1" applyAlignment="1" applyProtection="1">
      <alignment vertical="center"/>
    </xf>
    <xf numFmtId="164" fontId="8" fillId="2" borderId="0" xfId="2" applyNumberFormat="1" applyFont="1" applyFill="1" applyBorder="1" applyAlignment="1" applyProtection="1">
      <alignment horizontal="left" vertical="center"/>
    </xf>
    <xf numFmtId="165" fontId="7" fillId="2" borderId="9" xfId="1" applyNumberFormat="1" applyFont="1" applyFill="1" applyBorder="1" applyAlignment="1" applyProtection="1">
      <alignment horizontal="left"/>
    </xf>
    <xf numFmtId="49" fontId="7" fillId="2" borderId="0" xfId="2" applyNumberFormat="1" applyFont="1" applyFill="1" applyBorder="1" applyAlignment="1" applyProtection="1">
      <alignment vertical="center"/>
    </xf>
    <xf numFmtId="165" fontId="7" fillId="2" borderId="9" xfId="1" applyNumberFormat="1" applyFont="1" applyFill="1" applyBorder="1" applyAlignment="1" applyProtection="1">
      <alignment horizontal="left"/>
      <protection locked="0"/>
    </xf>
    <xf numFmtId="0" fontId="8" fillId="2" borderId="12" xfId="2" applyFont="1" applyFill="1" applyBorder="1" applyAlignment="1" applyProtection="1">
      <alignment vertical="center"/>
    </xf>
    <xf numFmtId="0" fontId="8" fillId="2" borderId="13" xfId="1" applyFont="1" applyFill="1" applyBorder="1" applyAlignment="1" applyProtection="1">
      <alignment horizontal="left"/>
    </xf>
    <xf numFmtId="1" fontId="16" fillId="0" borderId="110" xfId="1" applyNumberFormat="1" applyFont="1" applyBorder="1" applyAlignment="1" applyProtection="1">
      <alignment horizontal="center" vertical="center" wrapText="1"/>
    </xf>
    <xf numFmtId="1" fontId="7" fillId="0" borderId="108" xfId="1" applyNumberFormat="1" applyFont="1" applyBorder="1" applyAlignment="1" applyProtection="1">
      <alignment horizontal="center" vertical="center"/>
    </xf>
    <xf numFmtId="0" fontId="7" fillId="0" borderId="111" xfId="1" applyFont="1" applyBorder="1" applyAlignment="1" applyProtection="1">
      <alignment horizontal="center"/>
    </xf>
    <xf numFmtId="0" fontId="7" fillId="0" borderId="65" xfId="1" applyFont="1" applyBorder="1" applyAlignment="1" applyProtection="1">
      <alignment horizontal="center"/>
    </xf>
    <xf numFmtId="166" fontId="16" fillId="0" borderId="112" xfId="1" applyNumberFormat="1" applyFont="1" applyBorder="1" applyAlignment="1" applyProtection="1">
      <alignment horizontal="center" vertical="center"/>
    </xf>
    <xf numFmtId="166" fontId="7" fillId="0" borderId="64" xfId="1" applyNumberFormat="1" applyFont="1" applyBorder="1" applyAlignment="1" applyProtection="1">
      <alignment horizontal="center" vertical="center"/>
    </xf>
    <xf numFmtId="1" fontId="16" fillId="0" borderId="113" xfId="1" applyNumberFormat="1" applyFont="1" applyBorder="1" applyAlignment="1" applyProtection="1">
      <alignment horizontal="center" vertical="center"/>
    </xf>
    <xf numFmtId="1" fontId="16" fillId="0" borderId="112" xfId="1" applyNumberFormat="1" applyFont="1" applyBorder="1" applyAlignment="1" applyProtection="1">
      <alignment horizontal="center" vertical="center"/>
    </xf>
    <xf numFmtId="0" fontId="7" fillId="0" borderId="13" xfId="1" applyFont="1" applyBorder="1" applyAlignment="1" applyProtection="1">
      <alignment horizontal="center"/>
    </xf>
    <xf numFmtId="1" fontId="16" fillId="0" borderId="39" xfId="1" applyNumberFormat="1" applyFont="1" applyBorder="1" applyAlignment="1" applyProtection="1">
      <alignment horizontal="center" vertical="center"/>
    </xf>
    <xf numFmtId="0" fontId="7" fillId="0" borderId="5" xfId="1" applyFont="1" applyBorder="1" applyAlignment="1" applyProtection="1">
      <alignment horizontal="center"/>
    </xf>
    <xf numFmtId="0" fontId="7" fillId="0" borderId="6" xfId="1" applyFont="1" applyBorder="1" applyAlignment="1" applyProtection="1">
      <alignment horizontal="center"/>
    </xf>
    <xf numFmtId="166" fontId="7" fillId="0" borderId="109" xfId="1" applyNumberFormat="1" applyFont="1" applyBorder="1" applyAlignment="1" applyProtection="1">
      <alignment horizontal="center" vertical="center"/>
    </xf>
    <xf numFmtId="166" fontId="7" fillId="0" borderId="108" xfId="1" applyNumberFormat="1" applyFont="1" applyBorder="1" applyAlignment="1" applyProtection="1">
      <alignment horizontal="center" vertical="center"/>
    </xf>
    <xf numFmtId="166" fontId="7" fillId="0" borderId="110" xfId="1" applyNumberFormat="1" applyFont="1" applyBorder="1" applyAlignment="1" applyProtection="1">
      <alignment horizontal="center" vertical="center"/>
    </xf>
    <xf numFmtId="0" fontId="7" fillId="0" borderId="114" xfId="1" applyFont="1" applyBorder="1" applyAlignment="1" applyProtection="1">
      <alignment horizontal="center"/>
    </xf>
    <xf numFmtId="166" fontId="7" fillId="0" borderId="65" xfId="1" applyNumberFormat="1" applyFont="1" applyBorder="1" applyAlignment="1" applyProtection="1">
      <alignment horizontal="center" vertical="center"/>
    </xf>
    <xf numFmtId="166" fontId="7" fillId="0" borderId="112" xfId="1" applyNumberFormat="1" applyFont="1" applyBorder="1" applyAlignment="1" applyProtection="1">
      <alignment horizontal="center" vertical="center"/>
    </xf>
    <xf numFmtId="0" fontId="7" fillId="0" borderId="20" xfId="1" applyFont="1" applyBorder="1" applyAlignment="1" applyProtection="1">
      <alignment horizontal="center"/>
    </xf>
    <xf numFmtId="0" fontId="7" fillId="0" borderId="21" xfId="1" applyFont="1" applyBorder="1" applyAlignment="1" applyProtection="1">
      <alignment horizontal="center"/>
    </xf>
    <xf numFmtId="166" fontId="7" fillId="0" borderId="48" xfId="1" applyNumberFormat="1" applyFont="1" applyBorder="1" applyAlignment="1" applyProtection="1">
      <alignment horizontal="center" vertical="center"/>
    </xf>
    <xf numFmtId="166" fontId="7" fillId="0" borderId="116" xfId="1" applyNumberFormat="1" applyFont="1" applyBorder="1" applyAlignment="1" applyProtection="1">
      <alignment horizontal="center" vertical="center"/>
    </xf>
    <xf numFmtId="166" fontId="7" fillId="0" borderId="117" xfId="1" applyNumberFormat="1" applyFont="1" applyBorder="1" applyAlignment="1" applyProtection="1">
      <alignment horizontal="center" vertical="center"/>
    </xf>
    <xf numFmtId="1" fontId="7" fillId="0" borderId="9" xfId="1" applyNumberFormat="1" applyFont="1" applyBorder="1" applyAlignment="1" applyProtection="1">
      <alignment horizontal="center" vertical="center"/>
    </xf>
    <xf numFmtId="1" fontId="7" fillId="0" borderId="28" xfId="1" applyNumberFormat="1" applyFont="1" applyBorder="1" applyAlignment="1" applyProtection="1">
      <alignment horizontal="center" vertical="center"/>
    </xf>
    <xf numFmtId="0" fontId="7" fillId="0" borderId="121" xfId="1" applyFont="1" applyBorder="1" applyAlignment="1" applyProtection="1">
      <alignment horizontal="center"/>
    </xf>
    <xf numFmtId="0" fontId="7" fillId="0" borderId="122" xfId="1" applyFont="1" applyBorder="1" applyAlignment="1" applyProtection="1">
      <alignment horizontal="center" wrapText="1"/>
    </xf>
    <xf numFmtId="166" fontId="7" fillId="0" borderId="123" xfId="1" applyNumberFormat="1" applyFont="1" applyBorder="1" applyAlignment="1" applyProtection="1">
      <alignment horizontal="center" vertical="center" wrapText="1"/>
    </xf>
    <xf numFmtId="166" fontId="7" fillId="0" borderId="120" xfId="1" applyNumberFormat="1" applyFont="1" applyBorder="1" applyAlignment="1" applyProtection="1">
      <alignment horizontal="center" vertical="center" wrapText="1"/>
    </xf>
    <xf numFmtId="1" fontId="7" fillId="0" borderId="124" xfId="1" applyNumberFormat="1" applyFont="1" applyBorder="1" applyAlignment="1" applyProtection="1">
      <alignment horizontal="center" vertical="center"/>
    </xf>
    <xf numFmtId="0" fontId="7" fillId="0" borderId="126" xfId="1" applyFont="1" applyBorder="1" applyAlignment="1" applyProtection="1">
      <alignment horizontal="center"/>
    </xf>
    <xf numFmtId="0" fontId="7" fillId="0" borderId="127" xfId="1" applyFont="1" applyBorder="1" applyAlignment="1" applyProtection="1">
      <alignment horizontal="center"/>
    </xf>
    <xf numFmtId="166" fontId="7" fillId="0" borderId="128" xfId="1" applyNumberFormat="1" applyFont="1" applyBorder="1" applyAlignment="1" applyProtection="1">
      <alignment horizontal="center" vertical="center"/>
    </xf>
    <xf numFmtId="166" fontId="7" fillId="0" borderId="125" xfId="1" applyNumberFormat="1" applyFont="1" applyBorder="1" applyAlignment="1" applyProtection="1">
      <alignment horizontal="center" vertical="center"/>
    </xf>
    <xf numFmtId="1" fontId="7" fillId="0" borderId="129" xfId="1" applyNumberFormat="1" applyFont="1" applyBorder="1" applyAlignment="1" applyProtection="1">
      <alignment horizontal="center" vertical="center"/>
    </xf>
    <xf numFmtId="1" fontId="7" fillId="0" borderId="48" xfId="1" applyNumberFormat="1" applyFont="1" applyBorder="1" applyAlignment="1" applyProtection="1">
      <alignment horizontal="center" vertical="center"/>
    </xf>
    <xf numFmtId="1" fontId="7" fillId="0" borderId="115" xfId="1" applyNumberFormat="1" applyFont="1" applyBorder="1" applyAlignment="1" applyProtection="1">
      <alignment horizontal="center" vertical="center"/>
    </xf>
    <xf numFmtId="1" fontId="7" fillId="0" borderId="130" xfId="1" applyNumberFormat="1" applyFont="1" applyBorder="1" applyAlignment="1" applyProtection="1">
      <alignment horizontal="center" vertical="center"/>
    </xf>
    <xf numFmtId="0" fontId="2" fillId="0" borderId="108" xfId="1" applyFont="1" applyBorder="1" applyProtection="1">
      <protection locked="0"/>
    </xf>
    <xf numFmtId="0" fontId="2" fillId="0" borderId="0" xfId="1" applyFont="1" applyBorder="1" applyProtection="1">
      <protection locked="0"/>
    </xf>
    <xf numFmtId="0" fontId="2" fillId="0" borderId="109" xfId="1" applyFont="1" applyBorder="1" applyProtection="1"/>
    <xf numFmtId="0" fontId="2" fillId="0" borderId="8" xfId="1" applyFont="1" applyBorder="1" applyProtection="1">
      <protection locked="0"/>
    </xf>
    <xf numFmtId="0" fontId="7" fillId="0" borderId="0" xfId="1" applyFont="1" applyBorder="1" applyAlignment="1" applyProtection="1"/>
    <xf numFmtId="0" fontId="7" fillId="0" borderId="13" xfId="1" applyFont="1" applyBorder="1" applyAlignment="1" applyProtection="1"/>
    <xf numFmtId="0" fontId="2" fillId="0" borderId="9" xfId="1" applyFont="1" applyBorder="1" applyProtection="1"/>
    <xf numFmtId="0" fontId="7" fillId="0" borderId="8" xfId="1" applyFont="1" applyBorder="1" applyProtection="1"/>
    <xf numFmtId="0" fontId="7" fillId="0" borderId="0" xfId="1" applyFont="1" applyBorder="1" applyAlignment="1" applyProtection="1">
      <alignment vertical="center"/>
    </xf>
    <xf numFmtId="0" fontId="43" fillId="0" borderId="9" xfId="1" applyFont="1" applyBorder="1" applyAlignment="1" applyProtection="1">
      <alignment horizontal="center" vertical="center"/>
    </xf>
    <xf numFmtId="0" fontId="7" fillId="0" borderId="12" xfId="1" applyFont="1" applyBorder="1" applyProtection="1"/>
    <xf numFmtId="0" fontId="2" fillId="0" borderId="13" xfId="1" applyBorder="1" applyAlignment="1" applyProtection="1">
      <alignment vertical="center" wrapText="1"/>
    </xf>
    <xf numFmtId="0" fontId="7" fillId="0" borderId="13" xfId="1" applyFont="1" applyBorder="1" applyAlignment="1" applyProtection="1">
      <alignment vertical="center"/>
    </xf>
    <xf numFmtId="0" fontId="6" fillId="0" borderId="14" xfId="1" applyFont="1" applyBorder="1" applyAlignment="1" applyProtection="1">
      <alignment horizontal="center"/>
    </xf>
    <xf numFmtId="0" fontId="5" fillId="0" borderId="8" xfId="1" applyFont="1" applyBorder="1" applyProtection="1">
      <protection locked="0"/>
    </xf>
    <xf numFmtId="0" fontId="7" fillId="0" borderId="12" xfId="1" applyFont="1" applyBorder="1" applyProtection="1">
      <protection locked="0"/>
    </xf>
    <xf numFmtId="0" fontId="2" fillId="0" borderId="13" xfId="1" applyFont="1" applyBorder="1" applyProtection="1">
      <protection locked="0"/>
    </xf>
    <xf numFmtId="0" fontId="2" fillId="0" borderId="14" xfId="1" applyFont="1" applyBorder="1" applyProtection="1"/>
    <xf numFmtId="0" fontId="41" fillId="3" borderId="0" xfId="1" applyFont="1" applyFill="1" applyProtection="1">
      <protection locked="0"/>
    </xf>
    <xf numFmtId="0" fontId="29" fillId="0" borderId="0" xfId="7" applyFont="1" applyFill="1" applyBorder="1" applyAlignment="1" applyProtection="1">
      <alignment horizontal="center" vertical="center" wrapText="1"/>
    </xf>
    <xf numFmtId="0" fontId="29" fillId="0" borderId="82" xfId="6" applyFont="1" applyBorder="1" applyAlignment="1" applyProtection="1">
      <alignment horizontal="center" vertical="center" wrapText="1"/>
    </xf>
    <xf numFmtId="0" fontId="6" fillId="0" borderId="0" xfId="5" applyFont="1" applyBorder="1" applyAlignment="1" applyProtection="1">
      <alignment horizontal="center" vertical="center"/>
      <protection locked="0"/>
    </xf>
    <xf numFmtId="0" fontId="6" fillId="0" borderId="0" xfId="1" applyFont="1" applyBorder="1" applyAlignment="1" applyProtection="1">
      <alignment horizontal="center"/>
    </xf>
    <xf numFmtId="0" fontId="3" fillId="4" borderId="0" xfId="5" applyFont="1" applyFill="1" applyBorder="1" applyAlignment="1" applyProtection="1">
      <alignment horizontal="center" vertical="center"/>
    </xf>
    <xf numFmtId="0" fontId="3" fillId="10" borderId="3" xfId="3" applyFont="1" applyFill="1" applyBorder="1" applyAlignment="1" applyProtection="1">
      <alignment horizontal="left" vertical="center"/>
      <protection locked="0"/>
    </xf>
    <xf numFmtId="167" fontId="3" fillId="0" borderId="0" xfId="1" applyNumberFormat="1" applyFont="1" applyBorder="1" applyAlignment="1" applyProtection="1">
      <alignment horizontal="center"/>
      <protection locked="0"/>
    </xf>
    <xf numFmtId="167" fontId="3" fillId="0" borderId="13" xfId="1" applyNumberFormat="1" applyFont="1" applyBorder="1" applyAlignment="1" applyProtection="1">
      <alignment horizontal="center"/>
      <protection locked="0"/>
    </xf>
    <xf numFmtId="0" fontId="26" fillId="10" borderId="0" xfId="3" applyFont="1" applyFill="1" applyBorder="1" applyAlignment="1" applyProtection="1">
      <alignment horizontal="center" vertical="center"/>
      <protection locked="0"/>
    </xf>
    <xf numFmtId="0" fontId="5" fillId="0" borderId="0" xfId="2" applyFont="1" applyBorder="1" applyAlignment="1" applyProtection="1">
      <alignment horizontal="center" vertical="center" wrapText="1"/>
    </xf>
    <xf numFmtId="0" fontId="44" fillId="0" borderId="0" xfId="2" applyFont="1" applyBorder="1" applyAlignment="1" applyProtection="1">
      <alignment horizontal="left" vertical="center"/>
    </xf>
    <xf numFmtId="0" fontId="7" fillId="3" borderId="0" xfId="4" applyFont="1" applyFill="1" applyBorder="1" applyAlignment="1" applyProtection="1">
      <alignment horizontal="left" vertical="center"/>
      <protection locked="0"/>
    </xf>
    <xf numFmtId="165" fontId="7" fillId="2" borderId="0" xfId="2" applyNumberFormat="1" applyFont="1" applyFill="1" applyBorder="1" applyAlignment="1" applyProtection="1">
      <alignment horizontal="left" vertical="center"/>
    </xf>
    <xf numFmtId="165" fontId="7" fillId="2" borderId="0" xfId="2" applyNumberFormat="1" applyFont="1" applyFill="1" applyBorder="1" applyAlignment="1" applyProtection="1">
      <alignment horizontal="left" vertical="center"/>
      <protection locked="0"/>
    </xf>
    <xf numFmtId="166" fontId="7" fillId="0" borderId="3" xfId="1" applyNumberFormat="1" applyFont="1" applyBorder="1" applyAlignment="1" applyProtection="1">
      <alignment horizontal="center" vertical="center"/>
      <protection locked="0"/>
    </xf>
    <xf numFmtId="0" fontId="8" fillId="0" borderId="0" xfId="1" applyFont="1" applyBorder="1" applyAlignment="1" applyProtection="1">
      <alignment horizontal="center" wrapText="1"/>
    </xf>
    <xf numFmtId="0" fontId="10" fillId="0" borderId="0" xfId="1" applyFont="1" applyBorder="1" applyAlignment="1" applyProtection="1">
      <alignment horizontal="center"/>
    </xf>
    <xf numFmtId="2" fontId="10" fillId="0" borderId="0" xfId="1" applyNumberFormat="1" applyFont="1" applyBorder="1" applyAlignment="1" applyProtection="1">
      <alignment horizontal="center"/>
    </xf>
    <xf numFmtId="0" fontId="8" fillId="0" borderId="0" xfId="1" applyFont="1" applyBorder="1" applyAlignment="1" applyProtection="1">
      <alignment horizontal="center" vertical="center" wrapText="1"/>
    </xf>
    <xf numFmtId="166" fontId="10" fillId="0" borderId="0" xfId="1" applyNumberFormat="1" applyFont="1" applyBorder="1" applyAlignment="1" applyProtection="1">
      <alignment horizontal="center"/>
    </xf>
    <xf numFmtId="166" fontId="7" fillId="0" borderId="0" xfId="1" applyNumberFormat="1" applyFont="1" applyBorder="1" applyAlignment="1" applyProtection="1">
      <alignment horizontal="center"/>
    </xf>
    <xf numFmtId="1" fontId="7" fillId="0" borderId="0" xfId="1" applyNumberFormat="1" applyFont="1" applyBorder="1" applyAlignment="1" applyProtection="1">
      <alignment horizontal="center"/>
    </xf>
    <xf numFmtId="0" fontId="6" fillId="0" borderId="0" xfId="5" applyFont="1" applyBorder="1" applyAlignment="1" applyProtection="1">
      <alignment horizontal="center"/>
    </xf>
    <xf numFmtId="0" fontId="6" fillId="0" borderId="0" xfId="5" applyFont="1" applyBorder="1" applyAlignment="1" applyProtection="1">
      <alignment horizontal="center" vertical="center"/>
    </xf>
    <xf numFmtId="0" fontId="29" fillId="0" borderId="0" xfId="6" applyFont="1" applyBorder="1" applyAlignment="1" applyProtection="1">
      <alignment horizontal="center" vertical="center" wrapText="1"/>
    </xf>
    <xf numFmtId="0" fontId="3" fillId="0" borderId="19" xfId="8" applyFont="1" applyFill="1" applyBorder="1" applyAlignment="1" applyProtection="1">
      <alignment horizontal="center"/>
      <protection locked="0"/>
    </xf>
    <xf numFmtId="0" fontId="6" fillId="0" borderId="28" xfId="8" applyFont="1" applyFill="1" applyBorder="1" applyAlignment="1" applyProtection="1">
      <protection locked="0"/>
    </xf>
    <xf numFmtId="0" fontId="2" fillId="2" borderId="28" xfId="8" applyFont="1" applyFill="1" applyBorder="1" applyAlignment="1" applyProtection="1">
      <protection locked="0"/>
    </xf>
    <xf numFmtId="0" fontId="2" fillId="0" borderId="28" xfId="8" applyFont="1" applyFill="1" applyBorder="1" applyAlignment="1" applyProtection="1">
      <alignment horizontal="center"/>
      <protection locked="0"/>
    </xf>
    <xf numFmtId="0" fontId="8" fillId="2" borderId="0" xfId="2" applyFont="1" applyFill="1" applyBorder="1" applyAlignment="1" applyProtection="1">
      <alignment horizontal="left" vertical="center"/>
    </xf>
    <xf numFmtId="0" fontId="8" fillId="4" borderId="25" xfId="1" applyFont="1" applyFill="1" applyBorder="1" applyAlignment="1" applyProtection="1">
      <alignment horizontal="center" vertical="center"/>
    </xf>
    <xf numFmtId="0" fontId="29" fillId="0" borderId="3" xfId="6" applyFont="1" applyBorder="1" applyAlignment="1" applyProtection="1">
      <alignment vertical="center" wrapText="1"/>
    </xf>
    <xf numFmtId="164" fontId="7" fillId="0" borderId="3" xfId="2" applyNumberFormat="1" applyFont="1" applyBorder="1" applyAlignment="1" applyProtection="1">
      <alignment vertical="center"/>
    </xf>
    <xf numFmtId="0" fontId="2" fillId="0" borderId="0" xfId="8" applyFont="1" applyFill="1" applyBorder="1" applyAlignment="1" applyProtection="1">
      <alignment horizontal="left"/>
      <protection locked="0"/>
    </xf>
    <xf numFmtId="0" fontId="8" fillId="2" borderId="0" xfId="2" applyFont="1" applyFill="1" applyBorder="1" applyAlignment="1" applyProtection="1">
      <alignment vertical="center" wrapText="1"/>
    </xf>
    <xf numFmtId="0" fontId="5" fillId="10" borderId="3" xfId="3" applyFont="1" applyFill="1" applyBorder="1" applyAlignment="1" applyProtection="1">
      <alignment vertical="center"/>
      <protection locked="0"/>
    </xf>
    <xf numFmtId="0" fontId="5" fillId="10" borderId="4" xfId="3" applyFont="1" applyFill="1" applyBorder="1" applyAlignment="1" applyProtection="1">
      <alignment vertical="center"/>
      <protection locked="0"/>
    </xf>
    <xf numFmtId="0" fontId="7" fillId="2" borderId="0" xfId="2" applyNumberFormat="1" applyFont="1" applyFill="1" applyBorder="1" applyAlignment="1" applyProtection="1">
      <alignment vertical="center"/>
    </xf>
    <xf numFmtId="0" fontId="7" fillId="2" borderId="13" xfId="2" applyFont="1" applyFill="1" applyBorder="1" applyAlignment="1" applyProtection="1">
      <alignment vertical="center"/>
    </xf>
    <xf numFmtId="0" fontId="2" fillId="0" borderId="28" xfId="8" applyFont="1" applyFill="1" applyBorder="1" applyAlignment="1" applyProtection="1">
      <protection locked="0"/>
    </xf>
    <xf numFmtId="0" fontId="27" fillId="0" borderId="39" xfId="8" applyFont="1" applyFill="1" applyBorder="1" applyAlignment="1" applyProtection="1">
      <protection locked="0"/>
    </xf>
    <xf numFmtId="0" fontId="7" fillId="0" borderId="0" xfId="1" applyFont="1" applyBorder="1" applyProtection="1"/>
    <xf numFmtId="0" fontId="8" fillId="0" borderId="9" xfId="1" applyFont="1" applyBorder="1" applyAlignment="1" applyProtection="1">
      <alignment horizontal="center" vertical="center"/>
    </xf>
    <xf numFmtId="0" fontId="8" fillId="0" borderId="14" xfId="1" applyFont="1" applyBorder="1" applyAlignment="1" applyProtection="1">
      <alignment horizontal="center" vertical="center"/>
    </xf>
    <xf numFmtId="0" fontId="33" fillId="4" borderId="0" xfId="1" applyFont="1" applyFill="1" applyBorder="1" applyAlignment="1" applyProtection="1">
      <alignment horizontal="center"/>
    </xf>
    <xf numFmtId="0" fontId="33" fillId="4" borderId="79" xfId="1" applyFont="1" applyFill="1" applyBorder="1" applyAlignment="1" applyProtection="1">
      <alignment horizontal="center"/>
    </xf>
    <xf numFmtId="1" fontId="36" fillId="0" borderId="0" xfId="1" applyNumberFormat="1" applyFont="1" applyFill="1" applyBorder="1" applyAlignment="1" applyProtection="1">
      <alignment horizontal="center"/>
    </xf>
    <xf numFmtId="166" fontId="36" fillId="0" borderId="79" xfId="1" applyNumberFormat="1" applyFont="1" applyFill="1" applyBorder="1" applyAlignment="1" applyProtection="1">
      <alignment horizontal="center"/>
    </xf>
    <xf numFmtId="1" fontId="36" fillId="0" borderId="20" xfId="1" applyNumberFormat="1" applyFont="1" applyFill="1" applyBorder="1" applyAlignment="1" applyProtection="1">
      <alignment horizontal="center"/>
    </xf>
    <xf numFmtId="166" fontId="36" fillId="0" borderId="132" xfId="1" applyNumberFormat="1" applyFont="1" applyFill="1" applyBorder="1" applyAlignment="1" applyProtection="1">
      <alignment horizontal="center"/>
    </xf>
    <xf numFmtId="0" fontId="33" fillId="4" borderId="8" xfId="1" applyFont="1" applyFill="1" applyBorder="1" applyAlignment="1" applyProtection="1">
      <alignment horizontal="center"/>
    </xf>
    <xf numFmtId="0" fontId="33" fillId="4" borderId="9" xfId="1" applyFont="1" applyFill="1" applyBorder="1" applyAlignment="1" applyProtection="1">
      <alignment horizontal="center"/>
    </xf>
    <xf numFmtId="167" fontId="8" fillId="0" borderId="39" xfId="1" applyNumberFormat="1" applyFont="1" applyBorder="1" applyAlignment="1" applyProtection="1">
      <alignment vertical="center"/>
    </xf>
    <xf numFmtId="0" fontId="3" fillId="0" borderId="4" xfId="8" applyFont="1" applyFill="1" applyBorder="1" applyAlignment="1" applyProtection="1">
      <alignment horizontal="center"/>
      <protection locked="0"/>
    </xf>
    <xf numFmtId="0" fontId="6" fillId="0" borderId="9" xfId="8" applyFont="1" applyFill="1" applyBorder="1" applyAlignment="1" applyProtection="1">
      <protection locked="0"/>
    </xf>
    <xf numFmtId="0" fontId="2" fillId="2" borderId="9" xfId="8" applyFont="1" applyFill="1" applyBorder="1" applyAlignment="1" applyProtection="1">
      <protection locked="0"/>
    </xf>
    <xf numFmtId="0" fontId="2" fillId="0" borderId="9" xfId="8" applyFont="1" applyFill="1" applyBorder="1" applyAlignment="1" applyProtection="1">
      <alignment horizontal="center"/>
      <protection locked="0"/>
    </xf>
    <xf numFmtId="0" fontId="2" fillId="0" borderId="9" xfId="8" applyFont="1" applyFill="1" applyBorder="1" applyAlignment="1" applyProtection="1">
      <protection locked="0"/>
    </xf>
    <xf numFmtId="0" fontId="27" fillId="0" borderId="14" xfId="8" applyFont="1" applyFill="1" applyBorder="1" applyAlignment="1" applyProtection="1">
      <protection locked="0"/>
    </xf>
    <xf numFmtId="0" fontId="2" fillId="0" borderId="9" xfId="1" applyFont="1" applyBorder="1" applyProtection="1">
      <protection locked="0"/>
    </xf>
    <xf numFmtId="165" fontId="2" fillId="0" borderId="0" xfId="1" applyNumberFormat="1" applyFont="1" applyBorder="1" applyProtection="1">
      <protection locked="0"/>
    </xf>
    <xf numFmtId="0" fontId="7" fillId="0" borderId="0" xfId="1" applyFont="1" applyBorder="1" applyAlignment="1" applyProtection="1">
      <alignment horizontal="left" vertical="center"/>
    </xf>
    <xf numFmtId="0" fontId="1" fillId="4" borderId="15" xfId="0" applyFont="1" applyFill="1" applyBorder="1" applyAlignment="1">
      <alignment horizontal="center" vertical="center"/>
    </xf>
    <xf numFmtId="0" fontId="1" fillId="4" borderId="24" xfId="0" applyFont="1" applyFill="1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/>
    </xf>
    <xf numFmtId="2" fontId="10" fillId="0" borderId="8" xfId="1" applyNumberFormat="1" applyFont="1" applyBorder="1" applyAlignment="1" applyProtection="1">
      <alignment horizontal="center"/>
    </xf>
    <xf numFmtId="2" fontId="10" fillId="0" borderId="9" xfId="1" applyNumberFormat="1" applyFont="1" applyBorder="1" applyAlignment="1" applyProtection="1">
      <alignment horizontal="center"/>
    </xf>
    <xf numFmtId="0" fontId="7" fillId="0" borderId="38" xfId="1" applyFont="1" applyBorder="1" applyAlignment="1" applyProtection="1">
      <alignment horizontal="left" vertical="center"/>
    </xf>
    <xf numFmtId="0" fontId="7" fillId="0" borderId="15" xfId="1" applyFont="1" applyBorder="1" applyAlignment="1" applyProtection="1">
      <alignment horizontal="left" vertical="center" wrapText="1"/>
    </xf>
    <xf numFmtId="0" fontId="7" fillId="0" borderId="24" xfId="1" applyFont="1" applyBorder="1" applyAlignment="1" applyProtection="1">
      <alignment horizontal="left"/>
    </xf>
    <xf numFmtId="0" fontId="8" fillId="4" borderId="3" xfId="1" applyFont="1" applyFill="1" applyBorder="1" applyAlignment="1" applyProtection="1">
      <alignment horizontal="center" vertical="center"/>
    </xf>
    <xf numFmtId="0" fontId="8" fillId="0" borderId="8" xfId="1" applyFont="1" applyBorder="1" applyAlignment="1" applyProtection="1">
      <alignment horizontal="center" wrapText="1"/>
    </xf>
    <xf numFmtId="0" fontId="8" fillId="0" borderId="9" xfId="1" applyFont="1" applyBorder="1" applyAlignment="1" applyProtection="1">
      <alignment horizontal="center" wrapText="1"/>
    </xf>
    <xf numFmtId="0" fontId="7" fillId="0" borderId="29" xfId="1" applyFont="1" applyBorder="1" applyAlignment="1" applyProtection="1">
      <alignment horizontal="left" vertical="center" wrapText="1"/>
    </xf>
    <xf numFmtId="0" fontId="7" fillId="0" borderId="29" xfId="1" applyFont="1" applyBorder="1" applyAlignment="1" applyProtection="1">
      <alignment horizontal="center" vertical="center" wrapText="1"/>
    </xf>
    <xf numFmtId="0" fontId="7" fillId="0" borderId="30" xfId="1" applyFont="1" applyBorder="1" applyAlignment="1" applyProtection="1">
      <alignment horizontal="center" vertical="center" wrapText="1"/>
    </xf>
    <xf numFmtId="0" fontId="27" fillId="2" borderId="0" xfId="2" applyFont="1" applyFill="1" applyBorder="1" applyAlignment="1" applyProtection="1">
      <alignment horizontal="right" vertical="center" wrapText="1"/>
    </xf>
    <xf numFmtId="0" fontId="44" fillId="0" borderId="2" xfId="2" applyFont="1" applyBorder="1" applyAlignment="1" applyProtection="1">
      <alignment horizontal="left" vertical="center"/>
    </xf>
    <xf numFmtId="0" fontId="44" fillId="0" borderId="3" xfId="2" applyFont="1" applyBorder="1" applyAlignment="1" applyProtection="1">
      <alignment horizontal="left" vertical="center"/>
    </xf>
    <xf numFmtId="0" fontId="44" fillId="0" borderId="4" xfId="2" applyFont="1" applyBorder="1" applyAlignment="1" applyProtection="1">
      <alignment horizontal="left" vertical="center"/>
    </xf>
    <xf numFmtId="0" fontId="44" fillId="0" borderId="1" xfId="2" applyFont="1" applyBorder="1" applyAlignment="1" applyProtection="1">
      <alignment horizontal="left" vertical="center"/>
    </xf>
    <xf numFmtId="0" fontId="44" fillId="0" borderId="15" xfId="2" applyFont="1" applyBorder="1" applyAlignment="1" applyProtection="1">
      <alignment horizontal="left" vertical="center"/>
    </xf>
    <xf numFmtId="0" fontId="44" fillId="0" borderId="16" xfId="2" applyFont="1" applyBorder="1" applyAlignment="1" applyProtection="1">
      <alignment horizontal="left" vertical="center"/>
    </xf>
    <xf numFmtId="0" fontId="45" fillId="2" borderId="0" xfId="2" applyFont="1" applyFill="1" applyBorder="1" applyAlignment="1" applyProtection="1">
      <alignment horizontal="right" vertical="center"/>
    </xf>
    <xf numFmtId="0" fontId="8" fillId="0" borderId="4" xfId="1" applyFont="1" applyBorder="1" applyAlignment="1" applyProtection="1">
      <alignment horizontal="center" vertical="center" wrapText="1"/>
    </xf>
    <xf numFmtId="0" fontId="8" fillId="0" borderId="14" xfId="1" applyFont="1" applyBorder="1" applyAlignment="1" applyProtection="1">
      <alignment horizontal="center" vertical="center" wrapText="1"/>
    </xf>
    <xf numFmtId="0" fontId="7" fillId="0" borderId="13" xfId="1" applyFont="1" applyBorder="1" applyAlignment="1" applyProtection="1">
      <alignment horizontal="left" vertical="center"/>
    </xf>
    <xf numFmtId="0" fontId="8" fillId="4" borderId="44" xfId="1" applyFont="1" applyFill="1" applyBorder="1" applyAlignment="1" applyProtection="1">
      <alignment horizontal="center" vertical="center"/>
    </xf>
    <xf numFmtId="0" fontId="8" fillId="4" borderId="45" xfId="1" applyFont="1" applyFill="1" applyBorder="1" applyAlignment="1" applyProtection="1">
      <alignment horizontal="center" vertical="center"/>
    </xf>
    <xf numFmtId="0" fontId="8" fillId="0" borderId="19" xfId="1" applyFont="1" applyBorder="1" applyAlignment="1" applyProtection="1">
      <alignment horizontal="center" wrapText="1"/>
    </xf>
    <xf numFmtId="0" fontId="8" fillId="0" borderId="39" xfId="1" applyFont="1" applyBorder="1" applyAlignment="1" applyProtection="1">
      <alignment horizontal="center" wrapText="1"/>
    </xf>
    <xf numFmtId="0" fontId="8" fillId="0" borderId="2" xfId="1" applyFont="1" applyBorder="1" applyAlignment="1" applyProtection="1">
      <alignment horizontal="center" vertical="center" wrapText="1"/>
    </xf>
    <xf numFmtId="0" fontId="8" fillId="0" borderId="12" xfId="1" applyFont="1" applyBorder="1" applyAlignment="1" applyProtection="1">
      <alignment horizontal="center" vertical="center"/>
    </xf>
    <xf numFmtId="0" fontId="10" fillId="0" borderId="8" xfId="1" applyFont="1" applyBorder="1" applyAlignment="1" applyProtection="1">
      <alignment horizontal="center"/>
    </xf>
    <xf numFmtId="0" fontId="10" fillId="0" borderId="9" xfId="1" applyFont="1" applyBorder="1" applyAlignment="1" applyProtection="1">
      <alignment horizontal="center"/>
    </xf>
    <xf numFmtId="0" fontId="2" fillId="0" borderId="1" xfId="2" applyFont="1" applyBorder="1" applyAlignment="1" applyProtection="1">
      <alignment horizontal="center"/>
    </xf>
    <xf numFmtId="0" fontId="2" fillId="0" borderId="19" xfId="2" applyFont="1" applyBorder="1" applyAlignment="1" applyProtection="1">
      <alignment horizontal="center"/>
    </xf>
    <xf numFmtId="0" fontId="2" fillId="0" borderId="13" xfId="1" applyFill="1" applyBorder="1" applyAlignment="1" applyProtection="1">
      <alignment vertical="top"/>
    </xf>
    <xf numFmtId="0" fontId="2" fillId="0" borderId="1" xfId="1" applyFill="1" applyBorder="1" applyAlignment="1" applyProtection="1">
      <alignment vertical="top" wrapText="1"/>
      <protection locked="0"/>
    </xf>
    <xf numFmtId="0" fontId="2" fillId="0" borderId="8" xfId="1" applyFill="1" applyBorder="1" applyAlignment="1" applyProtection="1">
      <alignment vertical="top" wrapText="1"/>
    </xf>
    <xf numFmtId="0" fontId="2" fillId="0" borderId="0" xfId="1" applyFill="1" applyBorder="1" applyAlignment="1" applyProtection="1">
      <alignment vertical="top" wrapText="1"/>
    </xf>
    <xf numFmtId="0" fontId="2" fillId="2" borderId="1" xfId="1" applyFill="1" applyBorder="1" applyAlignment="1" applyProtection="1">
      <alignment vertical="top"/>
      <protection locked="0"/>
    </xf>
    <xf numFmtId="0" fontId="7" fillId="0" borderId="29" xfId="1" applyFont="1" applyBorder="1" applyAlignment="1" applyProtection="1">
      <alignment horizontal="left" vertical="center"/>
    </xf>
    <xf numFmtId="0" fontId="2" fillId="0" borderId="1" xfId="1" applyFill="1" applyBorder="1" applyAlignment="1" applyProtection="1">
      <alignment vertical="top"/>
      <protection locked="0"/>
    </xf>
    <xf numFmtId="0" fontId="2" fillId="0" borderId="1" xfId="1" applyFill="1" applyBorder="1" applyAlignment="1" applyProtection="1">
      <alignment vertical="center"/>
      <protection locked="0"/>
    </xf>
    <xf numFmtId="0" fontId="7" fillId="0" borderId="38" xfId="1" applyFont="1" applyBorder="1" applyAlignment="1" applyProtection="1">
      <alignment horizontal="left" vertical="center" wrapText="1"/>
    </xf>
    <xf numFmtId="0" fontId="5" fillId="7" borderId="15" xfId="1" applyFont="1" applyFill="1" applyBorder="1" applyAlignment="1" applyProtection="1">
      <alignment horizontal="center"/>
    </xf>
    <xf numFmtId="0" fontId="5" fillId="7" borderId="24" xfId="1" applyFont="1" applyFill="1" applyBorder="1" applyAlignment="1" applyProtection="1">
      <alignment horizontal="center"/>
    </xf>
    <xf numFmtId="0" fontId="5" fillId="7" borderId="16" xfId="1" applyFont="1" applyFill="1" applyBorder="1" applyAlignment="1" applyProtection="1">
      <alignment horizontal="center"/>
    </xf>
    <xf numFmtId="0" fontId="7" fillId="0" borderId="20" xfId="1" applyFont="1" applyBorder="1" applyAlignment="1" applyProtection="1">
      <alignment horizontal="left" vertical="center"/>
    </xf>
    <xf numFmtId="0" fontId="2" fillId="0" borderId="53" xfId="1" applyBorder="1" applyAlignment="1" applyProtection="1">
      <alignment horizontal="right" vertical="center" wrapText="1"/>
    </xf>
    <xf numFmtId="0" fontId="19" fillId="8" borderId="54" xfId="1" applyFont="1" applyFill="1" applyBorder="1" applyAlignment="1" applyProtection="1">
      <alignment horizontal="center" vertical="center" wrapText="1"/>
      <protection locked="0"/>
    </xf>
    <xf numFmtId="0" fontId="19" fillId="8" borderId="24" xfId="1" applyFont="1" applyFill="1" applyBorder="1" applyAlignment="1" applyProtection="1">
      <alignment horizontal="center" vertical="center" wrapText="1"/>
      <protection locked="0"/>
    </xf>
    <xf numFmtId="0" fontId="19" fillId="8" borderId="16" xfId="1" applyFont="1" applyFill="1" applyBorder="1" applyAlignment="1" applyProtection="1">
      <alignment horizontal="center" vertical="center" wrapText="1"/>
      <protection locked="0"/>
    </xf>
    <xf numFmtId="0" fontId="19" fillId="8" borderId="15" xfId="1" applyFont="1" applyFill="1" applyBorder="1" applyAlignment="1" applyProtection="1">
      <alignment horizontal="center" vertical="center" wrapText="1"/>
      <protection locked="0"/>
    </xf>
    <xf numFmtId="0" fontId="19" fillId="8" borderId="55" xfId="1" applyFont="1" applyFill="1" applyBorder="1" applyAlignment="1" applyProtection="1">
      <alignment horizontal="center" vertical="center" wrapText="1"/>
      <protection locked="0"/>
    </xf>
    <xf numFmtId="0" fontId="8" fillId="4" borderId="17" xfId="1" applyFont="1" applyFill="1" applyBorder="1" applyAlignment="1" applyProtection="1">
      <alignment horizontal="center" vertical="center"/>
    </xf>
    <xf numFmtId="0" fontId="8" fillId="4" borderId="18" xfId="1" applyFont="1" applyFill="1" applyBorder="1" applyAlignment="1" applyProtection="1">
      <alignment horizontal="center" vertical="center"/>
    </xf>
    <xf numFmtId="166" fontId="7" fillId="0" borderId="2" xfId="1" applyNumberFormat="1" applyFont="1" applyBorder="1" applyAlignment="1" applyProtection="1">
      <alignment horizontal="center"/>
    </xf>
    <xf numFmtId="166" fontId="7" fillId="0" borderId="4" xfId="1" applyNumberFormat="1" applyFont="1" applyBorder="1" applyAlignment="1" applyProtection="1">
      <alignment horizontal="center"/>
    </xf>
    <xf numFmtId="0" fontId="6" fillId="0" borderId="61" xfId="1" applyFont="1" applyBorder="1" applyAlignment="1" applyProtection="1">
      <alignment horizontal="justify" vertical="center" wrapText="1"/>
    </xf>
    <xf numFmtId="0" fontId="2" fillId="0" borderId="62" xfId="1" applyFont="1" applyBorder="1" applyAlignment="1" applyProtection="1">
      <alignment horizontal="justify" vertical="center" wrapText="1"/>
    </xf>
    <xf numFmtId="0" fontId="2" fillId="0" borderId="63" xfId="1" applyFill="1" applyBorder="1" applyAlignment="1" applyProtection="1">
      <alignment horizontal="center" vertical="center" wrapText="1"/>
      <protection locked="0"/>
    </xf>
    <xf numFmtId="1" fontId="7" fillId="0" borderId="64" xfId="1" applyNumberFormat="1" applyFont="1" applyBorder="1" applyAlignment="1" applyProtection="1">
      <alignment horizontal="center"/>
    </xf>
    <xf numFmtId="1" fontId="7" fillId="0" borderId="65" xfId="1" applyNumberFormat="1" applyFont="1" applyBorder="1" applyAlignment="1" applyProtection="1">
      <alignment horizontal="center"/>
    </xf>
    <xf numFmtId="0" fontId="7" fillId="0" borderId="66" xfId="1" applyFont="1" applyBorder="1" applyAlignment="1" applyProtection="1">
      <alignment horizontal="left" vertical="center"/>
    </xf>
    <xf numFmtId="0" fontId="2" fillId="0" borderId="58" xfId="1" applyBorder="1" applyAlignment="1" applyProtection="1">
      <alignment horizontal="right" vertical="center" wrapText="1"/>
    </xf>
    <xf numFmtId="0" fontId="2" fillId="8" borderId="54" xfId="1" applyFill="1" applyBorder="1" applyAlignment="1" applyProtection="1">
      <alignment horizontal="center" vertical="center" wrapText="1"/>
      <protection locked="0"/>
    </xf>
    <xf numFmtId="0" fontId="2" fillId="8" borderId="24" xfId="1" applyFill="1" applyBorder="1" applyAlignment="1" applyProtection="1">
      <alignment horizontal="center" vertical="center" wrapText="1"/>
      <protection locked="0"/>
    </xf>
    <xf numFmtId="0" fontId="2" fillId="8" borderId="16" xfId="1" applyFill="1" applyBorder="1" applyAlignment="1" applyProtection="1">
      <alignment horizontal="center" vertical="center" wrapText="1"/>
      <protection locked="0"/>
    </xf>
    <xf numFmtId="0" fontId="2" fillId="8" borderId="15" xfId="1" applyFill="1" applyBorder="1" applyAlignment="1" applyProtection="1">
      <alignment horizontal="center" vertical="center" wrapText="1"/>
      <protection locked="0"/>
    </xf>
    <xf numFmtId="0" fontId="2" fillId="8" borderId="55" xfId="1" applyFill="1" applyBorder="1" applyAlignment="1" applyProtection="1">
      <alignment horizontal="center" vertical="center" wrapText="1"/>
      <protection locked="0"/>
    </xf>
    <xf numFmtId="1" fontId="7" fillId="0" borderId="13" xfId="1" applyNumberFormat="1" applyFont="1" applyBorder="1" applyAlignment="1" applyProtection="1">
      <alignment horizontal="center"/>
    </xf>
    <xf numFmtId="1" fontId="7" fillId="0" borderId="14" xfId="1" applyNumberFormat="1" applyFont="1" applyBorder="1" applyAlignment="1" applyProtection="1">
      <alignment horizontal="center"/>
    </xf>
    <xf numFmtId="1" fontId="7" fillId="0" borderId="12" xfId="1" applyNumberFormat="1" applyFont="1" applyBorder="1" applyAlignment="1" applyProtection="1">
      <alignment horizontal="center"/>
    </xf>
    <xf numFmtId="0" fontId="17" fillId="7" borderId="15" xfId="1" applyFont="1" applyFill="1" applyBorder="1" applyAlignment="1" applyProtection="1">
      <alignment horizontal="center" vertical="center" wrapText="1"/>
      <protection locked="0"/>
    </xf>
    <xf numFmtId="0" fontId="17" fillId="7" borderId="24" xfId="1" applyFont="1" applyFill="1" applyBorder="1" applyAlignment="1" applyProtection="1">
      <alignment horizontal="center" vertical="center" wrapText="1"/>
      <protection locked="0"/>
    </xf>
    <xf numFmtId="0" fontId="17" fillId="7" borderId="3" xfId="1" applyFont="1" applyFill="1" applyBorder="1" applyAlignment="1" applyProtection="1">
      <alignment horizontal="center" vertical="center" wrapText="1"/>
      <protection locked="0"/>
    </xf>
    <xf numFmtId="0" fontId="17" fillId="7" borderId="4" xfId="1" applyFont="1" applyFill="1" applyBorder="1" applyAlignment="1" applyProtection="1">
      <alignment horizontal="center" vertical="center" wrapText="1"/>
      <protection locked="0"/>
    </xf>
    <xf numFmtId="0" fontId="3" fillId="4" borderId="7" xfId="1" applyFont="1" applyFill="1" applyBorder="1" applyAlignment="1" applyProtection="1">
      <alignment horizontal="center" vertical="center"/>
    </xf>
    <xf numFmtId="0" fontId="3" fillId="4" borderId="5" xfId="1" applyFont="1" applyFill="1" applyBorder="1" applyAlignment="1" applyProtection="1">
      <alignment horizontal="center" vertical="center"/>
    </xf>
    <xf numFmtId="0" fontId="3" fillId="4" borderId="6" xfId="1" applyFont="1" applyFill="1" applyBorder="1" applyAlignment="1" applyProtection="1">
      <alignment horizontal="center" vertical="center"/>
    </xf>
    <xf numFmtId="0" fontId="6" fillId="0" borderId="0" xfId="1" applyFont="1" applyBorder="1" applyAlignment="1" applyProtection="1">
      <alignment horizontal="center"/>
    </xf>
    <xf numFmtId="0" fontId="6" fillId="0" borderId="20" xfId="1" applyFont="1" applyBorder="1" applyAlignment="1" applyProtection="1">
      <alignment horizontal="center"/>
    </xf>
    <xf numFmtId="166" fontId="19" fillId="8" borderId="54" xfId="1" applyNumberFormat="1" applyFont="1" applyFill="1" applyBorder="1" applyAlignment="1" applyProtection="1">
      <alignment horizontal="center" vertical="center" wrapText="1"/>
      <protection locked="0"/>
    </xf>
    <xf numFmtId="166" fontId="19" fillId="8" borderId="24" xfId="1" applyNumberFormat="1" applyFont="1" applyFill="1" applyBorder="1" applyAlignment="1" applyProtection="1">
      <alignment horizontal="center" vertical="center" wrapText="1"/>
      <protection locked="0"/>
    </xf>
    <xf numFmtId="166" fontId="19" fillId="8" borderId="16" xfId="1" applyNumberFormat="1" applyFont="1" applyFill="1" applyBorder="1" applyAlignment="1" applyProtection="1">
      <alignment horizontal="center" vertical="center" wrapText="1"/>
      <protection locked="0"/>
    </xf>
    <xf numFmtId="166" fontId="19" fillId="8" borderId="15" xfId="1" applyNumberFormat="1" applyFont="1" applyFill="1" applyBorder="1" applyAlignment="1" applyProtection="1">
      <alignment horizontal="center" vertical="center" wrapText="1"/>
      <protection locked="0"/>
    </xf>
    <xf numFmtId="166" fontId="19" fillId="8" borderId="55" xfId="1" applyNumberFormat="1" applyFont="1" applyFill="1" applyBorder="1" applyAlignment="1" applyProtection="1">
      <alignment horizontal="center" vertical="center" wrapText="1"/>
      <protection locked="0"/>
    </xf>
    <xf numFmtId="0" fontId="17" fillId="7" borderId="15" xfId="1" applyFont="1" applyFill="1" applyBorder="1" applyAlignment="1" applyProtection="1">
      <alignment horizontal="center" vertical="center" wrapText="1"/>
    </xf>
    <xf numFmtId="0" fontId="17" fillId="7" borderId="24" xfId="1" applyFont="1" applyFill="1" applyBorder="1" applyAlignment="1" applyProtection="1">
      <alignment horizontal="center" vertical="center" wrapText="1"/>
    </xf>
    <xf numFmtId="0" fontId="17" fillId="7" borderId="16" xfId="1" applyFont="1" applyFill="1" applyBorder="1" applyAlignment="1" applyProtection="1">
      <alignment horizontal="center" vertical="center" wrapText="1"/>
    </xf>
    <xf numFmtId="0" fontId="3" fillId="4" borderId="11" xfId="1" applyFont="1" applyFill="1" applyBorder="1" applyAlignment="1" applyProtection="1">
      <alignment horizontal="center" vertical="center"/>
    </xf>
    <xf numFmtId="0" fontId="3" fillId="4" borderId="0" xfId="1" applyFont="1" applyFill="1" applyBorder="1" applyAlignment="1" applyProtection="1">
      <alignment horizontal="center" vertical="center"/>
    </xf>
    <xf numFmtId="0" fontId="3" fillId="4" borderId="10" xfId="1" applyFont="1" applyFill="1" applyBorder="1" applyAlignment="1" applyProtection="1">
      <alignment horizontal="center" vertical="center"/>
    </xf>
    <xf numFmtId="0" fontId="2" fillId="8" borderId="69" xfId="1" applyFill="1" applyBorder="1" applyAlignment="1" applyProtection="1">
      <alignment horizontal="center" vertical="center" wrapText="1"/>
      <protection locked="0"/>
    </xf>
    <xf numFmtId="0" fontId="17" fillId="7" borderId="15" xfId="1" applyFont="1" applyFill="1" applyBorder="1" applyAlignment="1" applyProtection="1">
      <alignment horizontal="center" vertical="center"/>
    </xf>
    <xf numFmtId="0" fontId="17" fillId="7" borderId="24" xfId="1" applyFont="1" applyFill="1" applyBorder="1" applyAlignment="1" applyProtection="1">
      <alignment horizontal="center" vertical="center"/>
    </xf>
    <xf numFmtId="0" fontId="17" fillId="7" borderId="3" xfId="1" applyFont="1" applyFill="1" applyBorder="1" applyAlignment="1" applyProtection="1">
      <alignment horizontal="center" vertical="center"/>
    </xf>
    <xf numFmtId="0" fontId="17" fillId="7" borderId="4" xfId="1" applyFont="1" applyFill="1" applyBorder="1" applyAlignment="1" applyProtection="1">
      <alignment horizontal="center" vertical="center"/>
    </xf>
    <xf numFmtId="166" fontId="7" fillId="0" borderId="3" xfId="1" applyNumberFormat="1" applyFont="1" applyBorder="1" applyAlignment="1" applyProtection="1">
      <alignment horizontal="center"/>
    </xf>
    <xf numFmtId="0" fontId="2" fillId="8" borderId="70" xfId="1" applyFill="1" applyBorder="1" applyAlignment="1" applyProtection="1">
      <alignment horizontal="center" vertical="center" wrapText="1"/>
      <protection locked="0"/>
    </xf>
    <xf numFmtId="0" fontId="2" fillId="8" borderId="71" xfId="1" applyFill="1" applyBorder="1" applyAlignment="1" applyProtection="1">
      <alignment horizontal="center" vertical="center" wrapText="1"/>
      <protection locked="0"/>
    </xf>
    <xf numFmtId="0" fontId="2" fillId="8" borderId="72" xfId="1" applyFill="1" applyBorder="1" applyAlignment="1" applyProtection="1">
      <alignment horizontal="center" vertical="center" wrapText="1"/>
      <protection locked="0"/>
    </xf>
    <xf numFmtId="0" fontId="6" fillId="0" borderId="0" xfId="1" applyFont="1" applyBorder="1" applyAlignment="1" applyProtection="1">
      <alignment horizontal="center" vertical="center"/>
    </xf>
    <xf numFmtId="0" fontId="2" fillId="0" borderId="1" xfId="1" applyFont="1" applyFill="1" applyBorder="1" applyAlignment="1" applyProtection="1">
      <alignment horizontal="left" vertical="center" wrapText="1"/>
    </xf>
    <xf numFmtId="0" fontId="2" fillId="8" borderId="24" xfId="1" applyFill="1" applyBorder="1" applyAlignment="1" applyProtection="1">
      <alignment horizontal="center" vertical="center" wrapText="1"/>
    </xf>
    <xf numFmtId="0" fontId="2" fillId="8" borderId="16" xfId="1" applyFill="1" applyBorder="1" applyAlignment="1" applyProtection="1">
      <alignment horizontal="center" vertical="center" wrapText="1"/>
    </xf>
    <xf numFmtId="2" fontId="7" fillId="0" borderId="15" xfId="1" applyNumberFormat="1" applyFont="1" applyBorder="1" applyAlignment="1" applyProtection="1">
      <alignment horizontal="center" vertical="center" wrapText="1"/>
    </xf>
    <xf numFmtId="2" fontId="7" fillId="0" borderId="24" xfId="1" applyNumberFormat="1" applyFont="1" applyBorder="1" applyAlignment="1" applyProtection="1">
      <alignment horizontal="center" vertical="center" wrapText="1"/>
    </xf>
    <xf numFmtId="2" fontId="7" fillId="0" borderId="16" xfId="1" applyNumberFormat="1" applyFont="1" applyBorder="1" applyAlignment="1" applyProtection="1">
      <alignment horizontal="center" vertical="center" wrapText="1"/>
    </xf>
    <xf numFmtId="0" fontId="7" fillId="0" borderId="15" xfId="1" applyFont="1" applyBorder="1" applyAlignment="1" applyProtection="1">
      <alignment horizontal="center" vertical="center" wrapText="1"/>
      <protection locked="0"/>
    </xf>
    <xf numFmtId="0" fontId="7" fillId="0" borderId="24" xfId="1" applyFont="1" applyBorder="1" applyAlignment="1" applyProtection="1">
      <alignment horizontal="center" vertical="center" wrapText="1"/>
      <protection locked="0"/>
    </xf>
    <xf numFmtId="0" fontId="7" fillId="0" borderId="16" xfId="1" applyFont="1" applyBorder="1" applyAlignment="1" applyProtection="1">
      <alignment horizontal="center" vertical="center" wrapText="1"/>
      <protection locked="0"/>
    </xf>
    <xf numFmtId="0" fontId="7" fillId="8" borderId="1" xfId="1" applyFont="1" applyFill="1" applyBorder="1" applyAlignment="1" applyProtection="1">
      <alignment horizontal="center" vertical="center" wrapText="1"/>
      <protection locked="0"/>
    </xf>
    <xf numFmtId="0" fontId="6" fillId="0" borderId="20" xfId="1" applyFont="1" applyBorder="1" applyAlignment="1" applyProtection="1">
      <alignment horizontal="center" vertical="center"/>
    </xf>
    <xf numFmtId="1" fontId="25" fillId="0" borderId="11" xfId="1" applyNumberFormat="1" applyFont="1" applyFill="1" applyBorder="1" applyAlignment="1" applyProtection="1">
      <alignment horizontal="center"/>
    </xf>
    <xf numFmtId="1" fontId="25" fillId="0" borderId="10" xfId="1" applyNumberFormat="1" applyFont="1" applyFill="1" applyBorder="1" applyAlignment="1" applyProtection="1">
      <alignment horizontal="center"/>
    </xf>
    <xf numFmtId="2" fontId="2" fillId="0" borderId="52" xfId="1" applyNumberFormat="1" applyFont="1" applyBorder="1" applyAlignment="1" applyProtection="1">
      <alignment horizontal="center" vertical="center"/>
    </xf>
    <xf numFmtId="2" fontId="2" fillId="0" borderId="53" xfId="1" applyNumberFormat="1" applyFont="1" applyBorder="1" applyAlignment="1" applyProtection="1">
      <alignment horizontal="center" vertical="center"/>
    </xf>
    <xf numFmtId="167" fontId="22" fillId="0" borderId="61" xfId="1" applyNumberFormat="1" applyFont="1" applyBorder="1" applyAlignment="1" applyProtection="1">
      <alignment horizontal="center" vertical="center"/>
    </xf>
    <xf numFmtId="167" fontId="22" fillId="0" borderId="62" xfId="1" applyNumberFormat="1" applyFont="1" applyBorder="1" applyAlignment="1" applyProtection="1">
      <alignment horizontal="center" vertical="center"/>
    </xf>
    <xf numFmtId="167" fontId="22" fillId="0" borderId="75" xfId="1" applyNumberFormat="1" applyFont="1" applyBorder="1" applyAlignment="1" applyProtection="1">
      <alignment horizontal="center" vertical="center"/>
    </xf>
    <xf numFmtId="0" fontId="22" fillId="8" borderId="15" xfId="1" applyFont="1" applyFill="1" applyBorder="1" applyAlignment="1" applyProtection="1">
      <alignment horizontal="center" vertical="center" wrapText="1"/>
      <protection locked="0"/>
    </xf>
    <xf numFmtId="0" fontId="22" fillId="8" borderId="24" xfId="1" applyFont="1" applyFill="1" applyBorder="1" applyAlignment="1" applyProtection="1">
      <alignment horizontal="center" vertical="center" wrapText="1"/>
      <protection locked="0"/>
    </xf>
    <xf numFmtId="0" fontId="22" fillId="8" borderId="16" xfId="1" applyFont="1" applyFill="1" applyBorder="1" applyAlignment="1" applyProtection="1">
      <alignment horizontal="center" vertical="center" wrapText="1"/>
      <protection locked="0"/>
    </xf>
    <xf numFmtId="0" fontId="23" fillId="4" borderId="11" xfId="1" applyFont="1" applyFill="1" applyBorder="1" applyAlignment="1" applyProtection="1">
      <alignment horizontal="center" vertical="center"/>
    </xf>
    <xf numFmtId="0" fontId="23" fillId="4" borderId="10" xfId="1" applyFont="1" applyFill="1" applyBorder="1" applyAlignment="1" applyProtection="1">
      <alignment horizontal="center" vertical="center"/>
    </xf>
    <xf numFmtId="0" fontId="23" fillId="4" borderId="7" xfId="1" applyFont="1" applyFill="1" applyBorder="1" applyAlignment="1" applyProtection="1">
      <alignment horizontal="center" vertical="center" wrapText="1"/>
    </xf>
    <xf numFmtId="0" fontId="23" fillId="4" borderId="6" xfId="1" applyFont="1" applyFill="1" applyBorder="1" applyAlignment="1" applyProtection="1">
      <alignment horizontal="center" vertical="center" wrapText="1"/>
    </xf>
    <xf numFmtId="0" fontId="23" fillId="4" borderId="11" xfId="1" applyFont="1" applyFill="1" applyBorder="1" applyAlignment="1" applyProtection="1">
      <alignment horizontal="center" vertical="center" wrapText="1"/>
    </xf>
    <xf numFmtId="0" fontId="23" fillId="4" borderId="10" xfId="1" applyFont="1" applyFill="1" applyBorder="1" applyAlignment="1" applyProtection="1">
      <alignment horizontal="center" vertical="center" wrapText="1"/>
    </xf>
    <xf numFmtId="0" fontId="23" fillId="4" borderId="76" xfId="1" applyFont="1" applyFill="1" applyBorder="1" applyAlignment="1" applyProtection="1">
      <alignment horizontal="center" vertical="center" wrapText="1"/>
    </xf>
    <xf numFmtId="0" fontId="23" fillId="4" borderId="77" xfId="1" applyFont="1" applyFill="1" applyBorder="1" applyAlignment="1" applyProtection="1">
      <alignment horizontal="center" vertical="center" wrapText="1"/>
    </xf>
    <xf numFmtId="0" fontId="2" fillId="0" borderId="15" xfId="1" applyFont="1" applyBorder="1" applyAlignment="1" applyProtection="1">
      <alignment horizontal="center" vertical="center"/>
    </xf>
    <xf numFmtId="0" fontId="2" fillId="0" borderId="24" xfId="1" applyFont="1" applyBorder="1" applyAlignment="1" applyProtection="1">
      <alignment horizontal="center" vertical="center"/>
    </xf>
    <xf numFmtId="0" fontId="2" fillId="0" borderId="16" xfId="1" applyFont="1" applyBorder="1" applyAlignment="1" applyProtection="1">
      <alignment horizontal="center" vertical="center"/>
    </xf>
    <xf numFmtId="0" fontId="2" fillId="0" borderId="15" xfId="1" applyFill="1" applyBorder="1" applyAlignment="1" applyProtection="1">
      <alignment horizontal="center" vertical="center" wrapText="1"/>
      <protection locked="0"/>
    </xf>
    <xf numFmtId="0" fontId="2" fillId="0" borderId="24" xfId="1" applyFill="1" applyBorder="1" applyAlignment="1" applyProtection="1">
      <alignment horizontal="center" vertical="center" wrapText="1"/>
      <protection locked="0"/>
    </xf>
    <xf numFmtId="0" fontId="2" fillId="0" borderId="16" xfId="1" applyFill="1" applyBorder="1" applyAlignment="1" applyProtection="1">
      <alignment horizontal="center" vertical="center" wrapText="1"/>
      <protection locked="0"/>
    </xf>
    <xf numFmtId="1" fontId="25" fillId="0" borderId="22" xfId="1" applyNumberFormat="1" applyFont="1" applyFill="1" applyBorder="1" applyAlignment="1" applyProtection="1">
      <alignment horizontal="center"/>
    </xf>
    <xf numFmtId="1" fontId="25" fillId="0" borderId="21" xfId="1" applyNumberFormat="1" applyFont="1" applyFill="1" applyBorder="1" applyAlignment="1" applyProtection="1">
      <alignment horizontal="center"/>
    </xf>
    <xf numFmtId="2" fontId="2" fillId="0" borderId="73" xfId="1" applyNumberFormat="1" applyFont="1" applyBorder="1" applyAlignment="1" applyProtection="1">
      <alignment horizontal="center" vertical="center"/>
    </xf>
    <xf numFmtId="2" fontId="2" fillId="0" borderId="74" xfId="1" applyNumberFormat="1" applyFont="1" applyBorder="1" applyAlignment="1" applyProtection="1">
      <alignment horizontal="center" vertical="center"/>
    </xf>
    <xf numFmtId="0" fontId="26" fillId="10" borderId="0" xfId="3" applyFont="1" applyFill="1" applyBorder="1" applyAlignment="1" applyProtection="1">
      <alignment horizontal="center" vertical="center"/>
    </xf>
    <xf numFmtId="0" fontId="26" fillId="10" borderId="9" xfId="3" applyFont="1" applyFill="1" applyBorder="1" applyAlignment="1" applyProtection="1">
      <alignment horizontal="center" vertical="center"/>
    </xf>
    <xf numFmtId="167" fontId="3" fillId="0" borderId="2" xfId="1" applyNumberFormat="1" applyFont="1" applyBorder="1" applyAlignment="1" applyProtection="1">
      <alignment horizontal="center"/>
      <protection locked="0"/>
    </xf>
    <xf numFmtId="167" fontId="3" fillId="0" borderId="3" xfId="1" applyNumberFormat="1" applyFont="1" applyBorder="1" applyAlignment="1" applyProtection="1">
      <alignment horizontal="center"/>
      <protection locked="0"/>
    </xf>
    <xf numFmtId="167" fontId="3" fillId="0" borderId="4" xfId="1" applyNumberFormat="1" applyFont="1" applyBorder="1" applyAlignment="1" applyProtection="1">
      <alignment horizontal="center"/>
      <protection locked="0"/>
    </xf>
    <xf numFmtId="167" fontId="3" fillId="0" borderId="8" xfId="1" applyNumberFormat="1" applyFont="1" applyBorder="1" applyAlignment="1" applyProtection="1">
      <alignment horizontal="center"/>
      <protection locked="0"/>
    </xf>
    <xf numFmtId="167" fontId="3" fillId="0" borderId="0" xfId="1" applyNumberFormat="1" applyFont="1" applyBorder="1" applyAlignment="1" applyProtection="1">
      <alignment horizontal="center"/>
      <protection locked="0"/>
    </xf>
    <xf numFmtId="167" fontId="3" fillId="0" borderId="9" xfId="1" applyNumberFormat="1" applyFont="1" applyBorder="1" applyAlignment="1" applyProtection="1">
      <alignment horizontal="center"/>
      <protection locked="0"/>
    </xf>
    <xf numFmtId="167" fontId="3" fillId="0" borderId="12" xfId="1" applyNumberFormat="1" applyFont="1" applyBorder="1" applyAlignment="1" applyProtection="1">
      <alignment horizontal="center"/>
      <protection locked="0"/>
    </xf>
    <xf numFmtId="167" fontId="3" fillId="0" borderId="13" xfId="1" applyNumberFormat="1" applyFont="1" applyBorder="1" applyAlignment="1" applyProtection="1">
      <alignment horizontal="center"/>
      <protection locked="0"/>
    </xf>
    <xf numFmtId="167" fontId="3" fillId="0" borderId="14" xfId="1" applyNumberFormat="1" applyFont="1" applyBorder="1" applyAlignment="1" applyProtection="1">
      <alignment horizontal="center"/>
      <protection locked="0"/>
    </xf>
    <xf numFmtId="0" fontId="5" fillId="10" borderId="3" xfId="3" applyFont="1" applyFill="1" applyBorder="1" applyAlignment="1" applyProtection="1">
      <alignment horizontal="left" vertical="center"/>
    </xf>
    <xf numFmtId="0" fontId="5" fillId="10" borderId="4" xfId="3" applyFont="1" applyFill="1" applyBorder="1" applyAlignment="1" applyProtection="1">
      <alignment horizontal="left" vertical="center"/>
    </xf>
    <xf numFmtId="1" fontId="34" fillId="5" borderId="90" xfId="1" applyNumberFormat="1" applyFont="1" applyFill="1" applyBorder="1" applyAlignment="1" applyProtection="1">
      <alignment horizontal="center" vertical="center"/>
    </xf>
    <xf numFmtId="1" fontId="34" fillId="5" borderId="88" xfId="1" applyNumberFormat="1" applyFont="1" applyFill="1" applyBorder="1" applyAlignment="1" applyProtection="1">
      <alignment horizontal="center" vertical="center"/>
    </xf>
    <xf numFmtId="0" fontId="36" fillId="3" borderId="93" xfId="1" applyFont="1" applyFill="1" applyBorder="1" applyAlignment="1" applyProtection="1">
      <alignment horizontal="center" vertical="center" wrapText="1"/>
    </xf>
    <xf numFmtId="0" fontId="31" fillId="3" borderId="0" xfId="1" applyFont="1" applyFill="1" applyAlignment="1" applyProtection="1">
      <alignment horizontal="center" vertical="center" wrapText="1"/>
    </xf>
    <xf numFmtId="0" fontId="33" fillId="3" borderId="94" xfId="1" applyFont="1" applyFill="1" applyBorder="1" applyAlignment="1" applyProtection="1">
      <alignment horizontal="center" vertical="center" wrapText="1"/>
    </xf>
    <xf numFmtId="0" fontId="33" fillId="3" borderId="95" xfId="1" applyFont="1" applyFill="1" applyBorder="1" applyAlignment="1" applyProtection="1">
      <alignment horizontal="center" vertical="center" wrapText="1"/>
    </xf>
    <xf numFmtId="0" fontId="33" fillId="3" borderId="96" xfId="1" applyFont="1" applyFill="1" applyBorder="1" applyAlignment="1" applyProtection="1">
      <alignment horizontal="center" vertical="center" wrapText="1"/>
    </xf>
    <xf numFmtId="0" fontId="33" fillId="3" borderId="97" xfId="1" applyFont="1" applyFill="1" applyBorder="1" applyAlignment="1" applyProtection="1">
      <alignment horizontal="center" vertical="center" wrapText="1"/>
    </xf>
    <xf numFmtId="0" fontId="33" fillId="3" borderId="98" xfId="1" applyFont="1" applyFill="1" applyBorder="1" applyAlignment="1" applyProtection="1">
      <alignment horizontal="center" vertical="center" wrapText="1"/>
    </xf>
    <xf numFmtId="0" fontId="33" fillId="3" borderId="99" xfId="1" applyFont="1" applyFill="1" applyBorder="1" applyAlignment="1" applyProtection="1">
      <alignment horizontal="center" vertical="center" wrapText="1"/>
    </xf>
    <xf numFmtId="0" fontId="2" fillId="0" borderId="0" xfId="1" applyFill="1" applyBorder="1" applyAlignment="1" applyProtection="1">
      <alignment horizontal="center" vertical="center" wrapText="1"/>
      <protection locked="0"/>
    </xf>
    <xf numFmtId="0" fontId="32" fillId="3" borderId="83" xfId="1" applyFont="1" applyFill="1" applyBorder="1" applyAlignment="1" applyProtection="1">
      <alignment horizontal="center" vertical="center" wrapText="1"/>
    </xf>
    <xf numFmtId="0" fontId="32" fillId="3" borderId="84" xfId="1" applyFont="1" applyFill="1" applyBorder="1" applyAlignment="1" applyProtection="1">
      <alignment horizontal="center" vertical="center" wrapText="1"/>
    </xf>
    <xf numFmtId="0" fontId="32" fillId="3" borderId="85" xfId="1" applyFont="1" applyFill="1" applyBorder="1" applyAlignment="1" applyProtection="1">
      <alignment horizontal="center" vertical="center" wrapText="1"/>
    </xf>
    <xf numFmtId="0" fontId="32" fillId="3" borderId="86" xfId="1" applyFont="1" applyFill="1" applyBorder="1" applyAlignment="1" applyProtection="1">
      <alignment horizontal="center" vertical="center" wrapText="1"/>
    </xf>
    <xf numFmtId="0" fontId="33" fillId="3" borderId="83" xfId="1" applyFont="1" applyFill="1" applyBorder="1" applyAlignment="1" applyProtection="1">
      <alignment horizontal="center" vertical="center" wrapText="1"/>
    </xf>
    <xf numFmtId="0" fontId="33" fillId="3" borderId="84" xfId="1" applyFont="1" applyFill="1" applyBorder="1" applyAlignment="1" applyProtection="1">
      <alignment horizontal="center" vertical="center" wrapText="1"/>
    </xf>
    <xf numFmtId="0" fontId="33" fillId="3" borderId="85" xfId="1" applyFont="1" applyFill="1" applyBorder="1" applyAlignment="1" applyProtection="1">
      <alignment horizontal="center" vertical="center" wrapText="1"/>
    </xf>
    <xf numFmtId="0" fontId="33" fillId="3" borderId="86" xfId="1" applyFont="1" applyFill="1" applyBorder="1" applyAlignment="1" applyProtection="1">
      <alignment horizontal="center" vertical="center" wrapText="1"/>
    </xf>
    <xf numFmtId="0" fontId="29" fillId="0" borderId="0" xfId="7" applyFont="1" applyFill="1" applyBorder="1" applyAlignment="1" applyProtection="1">
      <alignment horizontal="center" vertical="center" wrapText="1"/>
    </xf>
    <xf numFmtId="0" fontId="5" fillId="0" borderId="2" xfId="2" applyFont="1" applyBorder="1" applyAlignment="1" applyProtection="1">
      <alignment horizontal="center" vertical="center" wrapText="1"/>
    </xf>
    <xf numFmtId="0" fontId="5" fillId="0" borderId="3" xfId="2" applyFont="1" applyBorder="1" applyAlignment="1" applyProtection="1">
      <alignment horizontal="center" vertical="center" wrapText="1"/>
    </xf>
    <xf numFmtId="0" fontId="5" fillId="0" borderId="4" xfId="2" applyFont="1" applyBorder="1" applyAlignment="1" applyProtection="1">
      <alignment horizontal="center" vertical="center" wrapText="1"/>
    </xf>
    <xf numFmtId="0" fontId="5" fillId="0" borderId="8" xfId="2" applyFont="1" applyBorder="1" applyAlignment="1" applyProtection="1">
      <alignment horizontal="center" vertical="center" wrapText="1"/>
    </xf>
    <xf numFmtId="0" fontId="5" fillId="0" borderId="0" xfId="2" applyFont="1" applyBorder="1" applyAlignment="1" applyProtection="1">
      <alignment horizontal="center" vertical="center" wrapText="1"/>
    </xf>
    <xf numFmtId="0" fontId="5" fillId="0" borderId="9" xfId="2" applyFont="1" applyBorder="1" applyAlignment="1" applyProtection="1">
      <alignment horizontal="center" vertical="center" wrapText="1"/>
    </xf>
    <xf numFmtId="0" fontId="5" fillId="0" borderId="12" xfId="2" applyFont="1" applyBorder="1" applyAlignment="1" applyProtection="1">
      <alignment horizontal="center" vertical="center" wrapText="1"/>
    </xf>
    <xf numFmtId="0" fontId="5" fillId="0" borderId="13" xfId="2" applyFont="1" applyBorder="1" applyAlignment="1" applyProtection="1">
      <alignment horizontal="center" vertical="center" wrapText="1"/>
    </xf>
    <xf numFmtId="0" fontId="5" fillId="0" borderId="14" xfId="2" applyFont="1" applyBorder="1" applyAlignment="1" applyProtection="1">
      <alignment horizontal="center" vertical="center" wrapText="1"/>
    </xf>
    <xf numFmtId="166" fontId="39" fillId="11" borderId="0" xfId="1" applyNumberFormat="1" applyFont="1" applyFill="1" applyBorder="1" applyAlignment="1" applyProtection="1">
      <alignment horizontal="center"/>
    </xf>
    <xf numFmtId="166" fontId="39" fillId="11" borderId="104" xfId="1" applyNumberFormat="1" applyFont="1" applyFill="1" applyBorder="1" applyAlignment="1" applyProtection="1">
      <alignment horizontal="center"/>
    </xf>
    <xf numFmtId="0" fontId="40" fillId="3" borderId="0" xfId="1" applyFont="1" applyFill="1" applyAlignment="1" applyProtection="1">
      <alignment horizontal="center"/>
    </xf>
    <xf numFmtId="0" fontId="34" fillId="11" borderId="100" xfId="1" applyFont="1" applyFill="1" applyBorder="1" applyAlignment="1" applyProtection="1">
      <alignment horizontal="center" vertical="center" wrapText="1"/>
    </xf>
    <xf numFmtId="0" fontId="34" fillId="11" borderId="103" xfId="1" applyFont="1" applyFill="1" applyBorder="1" applyAlignment="1" applyProtection="1">
      <alignment horizontal="center" vertical="center" wrapText="1"/>
    </xf>
    <xf numFmtId="0" fontId="34" fillId="11" borderId="101" xfId="1" applyFont="1" applyFill="1" applyBorder="1" applyAlignment="1" applyProtection="1">
      <alignment horizontal="center" vertical="center" wrapText="1"/>
    </xf>
    <xf numFmtId="0" fontId="34" fillId="11" borderId="0" xfId="1" applyFont="1" applyFill="1" applyBorder="1" applyAlignment="1" applyProtection="1">
      <alignment horizontal="center" vertical="center" wrapText="1"/>
    </xf>
    <xf numFmtId="0" fontId="34" fillId="11" borderId="102" xfId="1" applyFont="1" applyFill="1" applyBorder="1" applyAlignment="1" applyProtection="1">
      <alignment horizontal="center" vertical="center" wrapText="1"/>
    </xf>
    <xf numFmtId="0" fontId="34" fillId="11" borderId="104" xfId="1" applyFont="1" applyFill="1" applyBorder="1" applyAlignment="1" applyProtection="1">
      <alignment horizontal="center" vertical="center" wrapText="1"/>
    </xf>
    <xf numFmtId="0" fontId="34" fillId="11" borderId="106" xfId="1" applyFont="1" applyFill="1" applyBorder="1" applyAlignment="1" applyProtection="1">
      <alignment horizontal="center"/>
    </xf>
    <xf numFmtId="0" fontId="34" fillId="11" borderId="107" xfId="1" applyFont="1" applyFill="1" applyBorder="1" applyAlignment="1" applyProtection="1">
      <alignment horizontal="center"/>
    </xf>
    <xf numFmtId="166" fontId="39" fillId="11" borderId="101" xfId="1" applyNumberFormat="1" applyFont="1" applyFill="1" applyBorder="1" applyAlignment="1" applyProtection="1">
      <alignment horizontal="center"/>
    </xf>
    <xf numFmtId="166" fontId="39" fillId="11" borderId="102" xfId="1" applyNumberFormat="1" applyFont="1" applyFill="1" applyBorder="1" applyAlignment="1" applyProtection="1">
      <alignment horizontal="center"/>
    </xf>
    <xf numFmtId="0" fontId="34" fillId="3" borderId="89" xfId="1" applyFont="1" applyFill="1" applyBorder="1" applyAlignment="1" applyProtection="1">
      <alignment horizontal="center" vertical="center" wrapText="1"/>
    </xf>
    <xf numFmtId="0" fontId="34" fillId="3" borderId="87" xfId="1" applyFont="1" applyFill="1" applyBorder="1" applyAlignment="1" applyProtection="1">
      <alignment horizontal="center" vertical="center" wrapText="1"/>
    </xf>
    <xf numFmtId="0" fontId="2" fillId="8" borderId="81" xfId="1" applyFill="1" applyBorder="1" applyAlignment="1" applyProtection="1">
      <alignment horizontal="center" vertical="center" wrapText="1"/>
      <protection locked="0"/>
    </xf>
    <xf numFmtId="0" fontId="2" fillId="8" borderId="80" xfId="1" applyFill="1" applyBorder="1" applyAlignment="1" applyProtection="1">
      <alignment horizontal="center" vertical="center" wrapText="1"/>
      <protection locked="0"/>
    </xf>
    <xf numFmtId="0" fontId="2" fillId="8" borderId="63" xfId="1" applyFill="1" applyBorder="1" applyAlignment="1" applyProtection="1">
      <alignment horizontal="center" vertical="center" wrapText="1"/>
      <protection locked="0"/>
    </xf>
    <xf numFmtId="2" fontId="2" fillId="0" borderId="56" xfId="1" applyNumberFormat="1" applyFont="1" applyBorder="1" applyAlignment="1" applyProtection="1">
      <alignment horizontal="center" vertical="center"/>
    </xf>
    <xf numFmtId="2" fontId="2" fillId="0" borderId="58" xfId="1" applyNumberFormat="1" applyFont="1" applyBorder="1" applyAlignment="1" applyProtection="1">
      <alignment horizontal="center" vertical="center"/>
    </xf>
    <xf numFmtId="0" fontId="8" fillId="4" borderId="2" xfId="1" applyFont="1" applyFill="1" applyBorder="1" applyAlignment="1" applyProtection="1">
      <alignment horizontal="center" vertical="center" wrapText="1"/>
    </xf>
    <xf numFmtId="0" fontId="8" fillId="4" borderId="3" xfId="1" applyFont="1" applyFill="1" applyBorder="1" applyAlignment="1" applyProtection="1">
      <alignment horizontal="center" vertical="center" wrapText="1"/>
    </xf>
    <xf numFmtId="0" fontId="8" fillId="4" borderId="12" xfId="1" applyFont="1" applyFill="1" applyBorder="1" applyAlignment="1" applyProtection="1">
      <alignment horizontal="center" vertical="center" wrapText="1"/>
    </xf>
    <xf numFmtId="0" fontId="8" fillId="4" borderId="13" xfId="1" applyFont="1" applyFill="1" applyBorder="1" applyAlignment="1" applyProtection="1">
      <alignment horizontal="center" vertical="center" wrapText="1"/>
    </xf>
    <xf numFmtId="0" fontId="7" fillId="0" borderId="3" xfId="1" applyFont="1" applyBorder="1" applyAlignment="1" applyProtection="1">
      <alignment horizontal="center" vertical="center" wrapText="1"/>
      <protection locked="0"/>
    </xf>
    <xf numFmtId="0" fontId="7" fillId="0" borderId="4" xfId="1" applyFont="1" applyBorder="1" applyAlignment="1" applyProtection="1">
      <alignment horizontal="center" vertical="center" wrapText="1"/>
      <protection locked="0"/>
    </xf>
    <xf numFmtId="0" fontId="7" fillId="0" borderId="13" xfId="1" applyFont="1" applyBorder="1" applyAlignment="1" applyProtection="1">
      <alignment horizontal="center" vertical="center" wrapText="1"/>
      <protection locked="0"/>
    </xf>
    <xf numFmtId="0" fontId="7" fillId="0" borderId="14" xfId="1" applyFont="1" applyBorder="1" applyAlignment="1" applyProtection="1">
      <alignment horizontal="center" vertical="center" wrapText="1"/>
      <protection locked="0"/>
    </xf>
    <xf numFmtId="0" fontId="2" fillId="0" borderId="0" xfId="1" applyFont="1" applyBorder="1" applyAlignment="1" applyProtection="1">
      <alignment horizontal="left"/>
      <protection locked="0"/>
    </xf>
    <xf numFmtId="0" fontId="33" fillId="4" borderId="2" xfId="1" applyFont="1" applyFill="1" applyBorder="1" applyAlignment="1" applyProtection="1">
      <alignment horizontal="center" vertical="center" wrapText="1"/>
    </xf>
    <xf numFmtId="0" fontId="33" fillId="4" borderId="4" xfId="1" applyFont="1" applyFill="1" applyBorder="1" applyAlignment="1" applyProtection="1">
      <alignment horizontal="center" vertical="center" wrapText="1"/>
    </xf>
    <xf numFmtId="0" fontId="33" fillId="4" borderId="8" xfId="1" applyFont="1" applyFill="1" applyBorder="1" applyAlignment="1" applyProtection="1">
      <alignment horizontal="center" vertical="center" wrapText="1"/>
    </xf>
    <xf numFmtId="0" fontId="33" fillId="4" borderId="9" xfId="1" applyFont="1" applyFill="1" applyBorder="1" applyAlignment="1" applyProtection="1">
      <alignment horizontal="center" vertical="center" wrapText="1"/>
    </xf>
    <xf numFmtId="0" fontId="33" fillId="4" borderId="135" xfId="1" applyFont="1" applyFill="1" applyBorder="1" applyAlignment="1" applyProtection="1">
      <alignment horizontal="center" vertical="center" wrapText="1"/>
    </xf>
    <xf numFmtId="0" fontId="33" fillId="4" borderId="136" xfId="1" applyFont="1" applyFill="1" applyBorder="1" applyAlignment="1" applyProtection="1">
      <alignment horizontal="center" vertical="center" wrapText="1"/>
    </xf>
    <xf numFmtId="0" fontId="33" fillId="4" borderId="131" xfId="1" applyFont="1" applyFill="1" applyBorder="1" applyAlignment="1" applyProtection="1">
      <alignment horizontal="center" vertical="center" wrapText="1"/>
    </xf>
    <xf numFmtId="0" fontId="33" fillId="4" borderId="79" xfId="1" applyFont="1" applyFill="1" applyBorder="1" applyAlignment="1" applyProtection="1">
      <alignment horizontal="center" vertical="center" wrapText="1"/>
    </xf>
    <xf numFmtId="0" fontId="36" fillId="0" borderId="8" xfId="1" applyFont="1" applyFill="1" applyBorder="1" applyAlignment="1" applyProtection="1">
      <alignment horizontal="center"/>
    </xf>
    <xf numFmtId="0" fontId="36" fillId="0" borderId="9" xfId="1" applyFont="1" applyFill="1" applyBorder="1" applyAlignment="1" applyProtection="1">
      <alignment horizontal="center"/>
    </xf>
    <xf numFmtId="0" fontId="36" fillId="0" borderId="12" xfId="1" applyFont="1" applyFill="1" applyBorder="1" applyAlignment="1" applyProtection="1">
      <alignment horizontal="center"/>
    </xf>
    <xf numFmtId="0" fontId="36" fillId="0" borderId="14" xfId="1" applyFont="1" applyFill="1" applyBorder="1" applyAlignment="1" applyProtection="1">
      <alignment horizontal="center"/>
    </xf>
    <xf numFmtId="0" fontId="2" fillId="0" borderId="28" xfId="2" applyFont="1" applyBorder="1" applyAlignment="1" applyProtection="1">
      <alignment horizontal="center"/>
    </xf>
    <xf numFmtId="0" fontId="2" fillId="0" borderId="39" xfId="2" applyFont="1" applyBorder="1" applyAlignment="1" applyProtection="1">
      <alignment horizontal="center"/>
    </xf>
    <xf numFmtId="0" fontId="44" fillId="0" borderId="24" xfId="2" applyFont="1" applyBorder="1" applyAlignment="1" applyProtection="1">
      <alignment horizontal="left" vertical="center"/>
    </xf>
    <xf numFmtId="0" fontId="7" fillId="0" borderId="64" xfId="1" applyFont="1" applyBorder="1" applyAlignment="1" applyProtection="1">
      <alignment horizontal="left" vertical="center"/>
    </xf>
    <xf numFmtId="0" fontId="7" fillId="0" borderId="111" xfId="1" applyFont="1" applyBorder="1" applyAlignment="1" applyProtection="1">
      <alignment horizontal="left" vertical="center"/>
    </xf>
    <xf numFmtId="0" fontId="8" fillId="4" borderId="2" xfId="1" applyFont="1" applyFill="1" applyBorder="1" applyAlignment="1" applyProtection="1">
      <alignment horizontal="center" vertical="center"/>
    </xf>
    <xf numFmtId="0" fontId="7" fillId="0" borderId="108" xfId="1" applyFont="1" applyBorder="1" applyAlignment="1" applyProtection="1">
      <alignment horizontal="left" vertical="center" wrapText="1"/>
    </xf>
    <xf numFmtId="0" fontId="7" fillId="0" borderId="5" xfId="1" applyFont="1" applyBorder="1" applyAlignment="1" applyProtection="1">
      <alignment horizontal="left" vertical="center" wrapText="1"/>
    </xf>
    <xf numFmtId="0" fontId="7" fillId="0" borderId="5" xfId="1" applyFont="1" applyBorder="1" applyAlignment="1" applyProtection="1">
      <alignment horizontal="center" wrapText="1"/>
    </xf>
    <xf numFmtId="0" fontId="7" fillId="0" borderId="109" xfId="1" applyFont="1" applyBorder="1" applyAlignment="1" applyProtection="1">
      <alignment horizontal="center" wrapText="1"/>
    </xf>
    <xf numFmtId="0" fontId="7" fillId="0" borderId="108" xfId="1" applyFont="1" applyBorder="1" applyAlignment="1" applyProtection="1">
      <alignment horizontal="left" vertical="center"/>
    </xf>
    <xf numFmtId="0" fontId="7" fillId="0" borderId="5" xfId="1" applyFont="1" applyBorder="1" applyAlignment="1" applyProtection="1">
      <alignment horizontal="left" vertical="center"/>
    </xf>
    <xf numFmtId="0" fontId="7" fillId="0" borderId="12" xfId="1" applyFont="1" applyBorder="1" applyAlignment="1" applyProtection="1">
      <alignment horizontal="left" vertical="center"/>
    </xf>
    <xf numFmtId="0" fontId="8" fillId="4" borderId="25" xfId="1" applyFont="1" applyFill="1" applyBorder="1" applyAlignment="1" applyProtection="1">
      <alignment horizontal="center" vertical="center"/>
    </xf>
    <xf numFmtId="0" fontId="8" fillId="4" borderId="26" xfId="1" applyFont="1" applyFill="1" applyBorder="1" applyAlignment="1" applyProtection="1">
      <alignment horizontal="center" vertical="center"/>
    </xf>
    <xf numFmtId="0" fontId="7" fillId="0" borderId="115" xfId="1" applyFont="1" applyBorder="1" applyAlignment="1" applyProtection="1">
      <alignment horizontal="left" vertical="center"/>
    </xf>
    <xf numFmtId="0" fontId="8" fillId="4" borderId="118" xfId="1" applyFont="1" applyFill="1" applyBorder="1" applyAlignment="1" applyProtection="1">
      <alignment horizontal="center" vertical="center"/>
    </xf>
    <xf numFmtId="0" fontId="8" fillId="4" borderId="119" xfId="1" applyFont="1" applyFill="1" applyBorder="1" applyAlignment="1" applyProtection="1">
      <alignment horizontal="center" vertical="center"/>
    </xf>
    <xf numFmtId="0" fontId="7" fillId="0" borderId="120" xfId="1" applyFont="1" applyBorder="1" applyAlignment="1" applyProtection="1">
      <alignment horizontal="left" vertical="center" wrapText="1"/>
    </xf>
    <xf numFmtId="0" fontId="7" fillId="0" borderId="121" xfId="1" applyFont="1" applyBorder="1" applyAlignment="1" applyProtection="1">
      <alignment horizontal="left" vertical="center" wrapText="1"/>
    </xf>
    <xf numFmtId="0" fontId="7" fillId="0" borderId="125" xfId="1" applyFont="1" applyBorder="1" applyAlignment="1" applyProtection="1">
      <alignment horizontal="left" vertical="center"/>
    </xf>
    <xf numFmtId="0" fontId="7" fillId="0" borderId="126" xfId="1" applyFont="1" applyBorder="1" applyAlignment="1" applyProtection="1">
      <alignment horizontal="left" vertical="center"/>
    </xf>
    <xf numFmtId="0" fontId="8" fillId="4" borderId="4" xfId="1" applyFont="1" applyFill="1" applyBorder="1" applyAlignment="1" applyProtection="1">
      <alignment horizontal="center" vertical="center"/>
    </xf>
    <xf numFmtId="0" fontId="46" fillId="4" borderId="134" xfId="5" applyFont="1" applyFill="1" applyBorder="1" applyAlignment="1" applyProtection="1">
      <alignment horizontal="center" vertical="center"/>
    </xf>
    <xf numFmtId="0" fontId="29" fillId="0" borderId="133" xfId="6" applyFont="1" applyBorder="1" applyAlignment="1" applyProtection="1">
      <alignment horizontal="center" wrapText="1"/>
    </xf>
    <xf numFmtId="0" fontId="26" fillId="10" borderId="8" xfId="3" applyFont="1" applyFill="1" applyBorder="1" applyAlignment="1" applyProtection="1">
      <alignment horizontal="center" vertical="center"/>
      <protection locked="0"/>
    </xf>
    <xf numFmtId="0" fontId="26" fillId="10" borderId="0" xfId="3" applyFont="1" applyFill="1" applyBorder="1" applyAlignment="1" applyProtection="1">
      <alignment horizontal="center" vertical="center"/>
      <protection locked="0"/>
    </xf>
    <xf numFmtId="0" fontId="26" fillId="10" borderId="9" xfId="3" applyFont="1" applyFill="1" applyBorder="1" applyAlignment="1" applyProtection="1">
      <alignment horizontal="center" vertical="center"/>
      <protection locked="0"/>
    </xf>
    <xf numFmtId="0" fontId="5" fillId="10" borderId="2" xfId="3" applyFont="1" applyFill="1" applyBorder="1" applyAlignment="1" applyProtection="1">
      <alignment horizontal="center" vertical="center"/>
      <protection locked="0"/>
    </xf>
    <xf numFmtId="0" fontId="5" fillId="10" borderId="3" xfId="3" applyFont="1" applyFill="1" applyBorder="1" applyAlignment="1" applyProtection="1">
      <alignment horizontal="center" vertical="center"/>
      <protection locked="0"/>
    </xf>
  </cellXfs>
  <cellStyles count="9">
    <cellStyle name="Normal" xfId="0" builtinId="0"/>
    <cellStyle name="Normal 10 2" xfId="1"/>
    <cellStyle name="Normal 2 3 3" xfId="5"/>
    <cellStyle name="Normal 2 4" xfId="2"/>
    <cellStyle name="Normal 3 2" xfId="8"/>
    <cellStyle name="Normal 4" xfId="4"/>
    <cellStyle name="Normal 5 6" xfId="6"/>
    <cellStyle name="Normal_074-04" xfId="3"/>
    <cellStyle name="Normal_Grad. Lim. Auto 1-4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900"/>
              <a:t>CURVAS DE PENETRACIÓN
</a:t>
            </a:r>
          </a:p>
        </c:rich>
      </c:tx>
      <c:layout>
        <c:manualLayout>
          <c:xMode val="edge"/>
          <c:yMode val="edge"/>
          <c:x val="0.29171309055117711"/>
          <c:y val="3.01481195969384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3228510498687708E-2"/>
          <c:y val="0.13271589303085371"/>
          <c:w val="0.77340551181102368"/>
          <c:h val="0.72170952407172884"/>
        </c:manualLayout>
      </c:layout>
      <c:scatterChart>
        <c:scatterStyle val="lineMarker"/>
        <c:varyColors val="0"/>
        <c:ser>
          <c:idx val="0"/>
          <c:order val="0"/>
          <c:tx>
            <c:v>Curva Nº1     56 Golpes</c:v>
          </c:tx>
          <c:spPr>
            <a:ln w="12700">
              <a:solidFill>
                <a:schemeClr val="tx2"/>
              </a:solidFill>
              <a:prstDash val="solid"/>
            </a:ln>
          </c:spPr>
          <c:marker>
            <c:symbol val="circle"/>
            <c:size val="4"/>
            <c:spPr>
              <a:noFill/>
              <a:ln>
                <a:solidFill>
                  <a:schemeClr val="tx2"/>
                </a:solidFill>
                <a:prstDash val="solid"/>
              </a:ln>
            </c:spPr>
          </c:marker>
          <c:xVal>
            <c:numRef>
              <c:f>' CBR 1'!$A$15:$A$27</c:f>
              <c:numCache>
                <c:formatCode>0.000</c:formatCode>
                <c:ptCount val="13"/>
                <c:pt idx="1">
                  <c:v>0</c:v>
                </c:pt>
                <c:pt idx="2">
                  <c:v>2.5000000000000001E-2</c:v>
                </c:pt>
                <c:pt idx="3">
                  <c:v>0.05</c:v>
                </c:pt>
                <c:pt idx="4">
                  <c:v>7.4999999999999997E-2</c:v>
                </c:pt>
                <c:pt idx="5">
                  <c:v>0.1</c:v>
                </c:pt>
                <c:pt idx="6">
                  <c:v>0.125</c:v>
                </c:pt>
                <c:pt idx="7">
                  <c:v>0.15</c:v>
                </c:pt>
                <c:pt idx="8">
                  <c:v>0.17499999999999999</c:v>
                </c:pt>
                <c:pt idx="9">
                  <c:v>0.2</c:v>
                </c:pt>
                <c:pt idx="10">
                  <c:v>0.3</c:v>
                </c:pt>
                <c:pt idx="11">
                  <c:v>0.4</c:v>
                </c:pt>
                <c:pt idx="12">
                  <c:v>0.5</c:v>
                </c:pt>
              </c:numCache>
            </c:numRef>
          </c:xVal>
          <c:yVal>
            <c:numRef>
              <c:f>' CBR 1'!$C$15:$C$27</c:f>
              <c:numCache>
                <c:formatCode>0.0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241-4EBC-8D97-30C17C0027AB}"/>
            </c:ext>
          </c:extLst>
        </c:ser>
        <c:ser>
          <c:idx val="1"/>
          <c:order val="1"/>
          <c:tx>
            <c:v>Curva Nº2   25 golpes </c:v>
          </c:tx>
          <c:spPr>
            <a:ln w="12700">
              <a:solidFill>
                <a:srgbClr val="004C22"/>
              </a:solidFill>
              <a:prstDash val="solid"/>
            </a:ln>
          </c:spPr>
          <c:marker>
            <c:symbol val="square"/>
            <c:size val="4"/>
            <c:spPr>
              <a:noFill/>
              <a:ln>
                <a:solidFill>
                  <a:srgbClr val="004C22"/>
                </a:solidFill>
                <a:prstDash val="solid"/>
              </a:ln>
            </c:spPr>
          </c:marker>
          <c:xVal>
            <c:numRef>
              <c:f>' CBR 1'!$A$15:$A$27</c:f>
              <c:numCache>
                <c:formatCode>0.000</c:formatCode>
                <c:ptCount val="13"/>
                <c:pt idx="1">
                  <c:v>0</c:v>
                </c:pt>
                <c:pt idx="2">
                  <c:v>2.5000000000000001E-2</c:v>
                </c:pt>
                <c:pt idx="3">
                  <c:v>0.05</c:v>
                </c:pt>
                <c:pt idx="4">
                  <c:v>7.4999999999999997E-2</c:v>
                </c:pt>
                <c:pt idx="5">
                  <c:v>0.1</c:v>
                </c:pt>
                <c:pt idx="6">
                  <c:v>0.125</c:v>
                </c:pt>
                <c:pt idx="7">
                  <c:v>0.15</c:v>
                </c:pt>
                <c:pt idx="8">
                  <c:v>0.17499999999999999</c:v>
                </c:pt>
                <c:pt idx="9">
                  <c:v>0.2</c:v>
                </c:pt>
                <c:pt idx="10">
                  <c:v>0.3</c:v>
                </c:pt>
                <c:pt idx="11">
                  <c:v>0.4</c:v>
                </c:pt>
                <c:pt idx="12">
                  <c:v>0.5</c:v>
                </c:pt>
              </c:numCache>
            </c:numRef>
          </c:xVal>
          <c:yVal>
            <c:numRef>
              <c:f>' CBR 1'!$E$15:$E$27</c:f>
              <c:numCache>
                <c:formatCode>0.0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241-4EBC-8D97-30C17C0027AB}"/>
            </c:ext>
          </c:extLst>
        </c:ser>
        <c:ser>
          <c:idx val="2"/>
          <c:order val="2"/>
          <c:tx>
            <c:v>curva Nº3    10 golpes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4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' CBR 1'!$A$15:$A$27</c:f>
              <c:numCache>
                <c:formatCode>0.000</c:formatCode>
                <c:ptCount val="13"/>
                <c:pt idx="1">
                  <c:v>0</c:v>
                </c:pt>
                <c:pt idx="2">
                  <c:v>2.5000000000000001E-2</c:v>
                </c:pt>
                <c:pt idx="3">
                  <c:v>0.05</c:v>
                </c:pt>
                <c:pt idx="4">
                  <c:v>7.4999999999999997E-2</c:v>
                </c:pt>
                <c:pt idx="5">
                  <c:v>0.1</c:v>
                </c:pt>
                <c:pt idx="6">
                  <c:v>0.125</c:v>
                </c:pt>
                <c:pt idx="7">
                  <c:v>0.15</c:v>
                </c:pt>
                <c:pt idx="8">
                  <c:v>0.17499999999999999</c:v>
                </c:pt>
                <c:pt idx="9">
                  <c:v>0.2</c:v>
                </c:pt>
                <c:pt idx="10">
                  <c:v>0.3</c:v>
                </c:pt>
                <c:pt idx="11">
                  <c:v>0.4</c:v>
                </c:pt>
                <c:pt idx="12">
                  <c:v>0.5</c:v>
                </c:pt>
              </c:numCache>
            </c:numRef>
          </c:xVal>
          <c:yVal>
            <c:numRef>
              <c:f>' CBR 1'!$G$15:$G$27</c:f>
              <c:numCache>
                <c:formatCode>0.0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241-4EBC-8D97-30C17C0027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534239856"/>
        <c:axId val="-1534238224"/>
      </c:scatterChart>
      <c:valAx>
        <c:axId val="-1534239856"/>
        <c:scaling>
          <c:orientation val="minMax"/>
        </c:scaling>
        <c:delete val="0"/>
        <c:axPos val="b"/>
        <c:majorGridlines>
          <c:spPr>
            <a:ln w="3175">
              <a:solidFill>
                <a:schemeClr val="tx1">
                  <a:lumMod val="75000"/>
                  <a:lumOff val="25000"/>
                </a:schemeClr>
              </a:solidFill>
              <a:prstDash val="solid"/>
            </a:ln>
          </c:spPr>
        </c:majorGridlines>
        <c:min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  <a:effectLst/>
          </c:spPr>
        </c:min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 sz="900"/>
                  <a:t>Penetración (in)</a:t>
                </a:r>
              </a:p>
            </c:rich>
          </c:tx>
          <c:layout>
            <c:manualLayout>
              <c:xMode val="edge"/>
              <c:yMode val="edge"/>
              <c:x val="0.41201109691059196"/>
              <c:y val="0.9237127177284656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-1534238224"/>
        <c:crossesAt val="0"/>
        <c:crossBetween val="midCat"/>
        <c:majorUnit val="0.11000000000000001"/>
      </c:valAx>
      <c:valAx>
        <c:axId val="-1534238224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 sz="8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Esfuerzo (lbf/in2)</a:t>
                </a:r>
              </a:p>
            </c:rich>
          </c:tx>
          <c:layout>
            <c:manualLayout>
              <c:xMode val="edge"/>
              <c:yMode val="edge"/>
              <c:x val="1.3233333058145138E-2"/>
              <c:y val="0.319620432061376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-1534239856"/>
        <c:crosses val="autoZero"/>
        <c:crossBetween val="midCat"/>
      </c:valAx>
      <c:spPr>
        <a:noFill/>
        <a:ln w="25400">
          <a:noFill/>
        </a:ln>
      </c:spPr>
    </c:plotArea>
    <c:legend>
      <c:legendPos val="tr"/>
      <c:layout>
        <c:manualLayout>
          <c:xMode val="edge"/>
          <c:yMode val="edge"/>
          <c:x val="0.86214924992784103"/>
          <c:y val="0.12442890442890443"/>
          <c:w val="0.1213352525892743"/>
          <c:h val="0.73298570196207979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7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  <a:effectLst>
      <a:outerShdw blurRad="50800" dist="50800" dir="5400000" algn="ctr" rotWithShape="0">
        <a:schemeClr val="bg1">
          <a:lumMod val="50000"/>
          <a:alpha val="95000"/>
        </a:schemeClr>
      </a:outerShdw>
      <a:softEdge rad="63500"/>
    </a:effectLst>
  </c:spPr>
  <c:txPr>
    <a:bodyPr/>
    <a:lstStyle/>
    <a:p>
      <a:pPr>
        <a:defRPr sz="16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0" l="0.59055118110234428" r="0.19685039370078738" t="0" header="0" footer="0.78740157480314954"/>
    <c:pageSetup orientation="landscape" horizontalDpi="360" verticalDpi="36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773296618422394E-2"/>
          <c:y val="0.11711763230940445"/>
          <c:w val="0.74535383632400198"/>
          <c:h val="0.70270579385642762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 CBR 1'!$S$41:$S$52</c:f>
              <c:numCache>
                <c:formatCode>0.000</c:formatCode>
                <c:ptCount val="12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0.3</c:v>
                </c:pt>
                <c:pt idx="10">
                  <c:v>0.4</c:v>
                </c:pt>
                <c:pt idx="11">
                  <c:v>0.5</c:v>
                </c:pt>
              </c:numCache>
            </c:numRef>
          </c:xVal>
          <c:yVal>
            <c:numRef>
              <c:f>' CBR 1'!$Z$41:$Z$52</c:f>
              <c:numCache>
                <c:formatCode>General</c:formatCode>
                <c:ptCount val="12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E5-42BF-90DC-D8EAEE83C273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' CBR 1'!$S$41:$S$52</c:f>
              <c:numCache>
                <c:formatCode>0.000</c:formatCode>
                <c:ptCount val="12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0.3</c:v>
                </c:pt>
                <c:pt idx="10">
                  <c:v>0.4</c:v>
                </c:pt>
                <c:pt idx="11">
                  <c:v>0.5</c:v>
                </c:pt>
              </c:numCache>
            </c:numRef>
          </c:xVal>
          <c:yVal>
            <c:numRef>
              <c:f>' CBR 1'!$AE$41:$AE$52</c:f>
              <c:numCache>
                <c:formatCode>General</c:formatCode>
                <c:ptCount val="12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E5-42BF-90DC-D8EAEE83C273}"/>
            </c:ext>
          </c:extLst>
        </c:ser>
        <c:ser>
          <c:idx val="2"/>
          <c:order val="2"/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xVal>
            <c:numRef>
              <c:f>' CBR 1'!$S$41:$S$52</c:f>
              <c:numCache>
                <c:formatCode>0.000</c:formatCode>
                <c:ptCount val="12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0.3</c:v>
                </c:pt>
                <c:pt idx="10">
                  <c:v>0.4</c:v>
                </c:pt>
                <c:pt idx="11">
                  <c:v>0.5</c:v>
                </c:pt>
              </c:numCache>
            </c:numRef>
          </c:xVal>
          <c:yVal>
            <c:numRef>
              <c:f>' CBR 1'!$AJ$41:$AJ$52</c:f>
              <c:numCache>
                <c:formatCode>General</c:formatCode>
                <c:ptCount val="12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E5-42BF-90DC-D8EAEE83C2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534233328"/>
        <c:axId val="-1529579792"/>
      </c:scatterChart>
      <c:valAx>
        <c:axId val="-1534233328"/>
        <c:scaling>
          <c:orientation val="minMax"/>
        </c:scaling>
        <c:delete val="0"/>
        <c:axPos val="b"/>
        <c:numFmt formatCode="0.0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-1529579792"/>
        <c:crosses val="autoZero"/>
        <c:crossBetween val="midCat"/>
      </c:valAx>
      <c:valAx>
        <c:axId val="-15295797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-1534233328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5471406491499224"/>
          <c:y val="0.34657105361829771"/>
          <c:w val="0.13755795981452856"/>
          <c:h val="0.2599282902137233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5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988" r="0.75000000000000988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/>
              <a:t>CBR vs. DENSIDAD</a:t>
            </a:r>
            <a:r>
              <a:rPr lang="es-CO" baseline="0"/>
              <a:t> </a:t>
            </a:r>
            <a:r>
              <a:rPr lang="es-CO"/>
              <a:t>A 0,2"</a:t>
            </a:r>
          </a:p>
        </c:rich>
      </c:tx>
      <c:layout>
        <c:manualLayout>
          <c:xMode val="edge"/>
          <c:yMode val="edge"/>
          <c:x val="0.27009689209409582"/>
          <c:y val="2.02665709131635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246918502276207"/>
          <c:y val="9.3511503244504857E-2"/>
          <c:w val="0.80898102927007565"/>
          <c:h val="0.7837335316798858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strRef>
              <c:f>'[4] CBR 1'!$AW$29:$AY$29</c:f>
              <c:strCache>
                <c:ptCount val="3"/>
              </c:strCache>
            </c:strRef>
          </c:xVal>
          <c:yVal>
            <c:numRef>
              <c:f>' CBR 1'!$AY$17:$BA$17</c:f>
              <c:numCache>
                <c:formatCode>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56D-4A2C-B177-2A0DBC69C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529578704"/>
        <c:axId val="-1529583600"/>
      </c:scatterChart>
      <c:valAx>
        <c:axId val="-1529578704"/>
        <c:scaling>
          <c:orientation val="minMax"/>
          <c:max val="120"/>
          <c:min val="10"/>
        </c:scaling>
        <c:delete val="0"/>
        <c:axPos val="b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 sz="700"/>
                  <a:t>Densida</a:t>
                </a:r>
                <a:r>
                  <a:rPr lang="es-CO" sz="700" baseline="0"/>
                  <a:t> kg/m³</a:t>
                </a:r>
                <a:r>
                  <a:rPr lang="es-CO" sz="700"/>
                  <a:t> </a:t>
                </a:r>
              </a:p>
            </c:rich>
          </c:tx>
          <c:layout>
            <c:manualLayout>
              <c:xMode val="edge"/>
              <c:yMode val="edge"/>
              <c:x val="0.52478060939047955"/>
              <c:y val="0.9372251870898046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-1529583600"/>
        <c:crosses val="autoZero"/>
        <c:crossBetween val="midCat"/>
        <c:majorUnit val="10"/>
        <c:minorUnit val="1"/>
      </c:valAx>
      <c:valAx>
        <c:axId val="-1529583600"/>
        <c:scaling>
          <c:orientation val="minMax"/>
          <c:min val="196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 sz="7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CBR </a:t>
                </a:r>
                <a:endParaRPr lang="es-CO" sz="700" b="1" i="0" u="none" strike="noStrike" baseline="30000">
                  <a:solidFill>
                    <a:srgbClr val="000000"/>
                  </a:solidFill>
                  <a:latin typeface="Arial"/>
                  <a:cs typeface="Arial"/>
                </a:endParaRPr>
              </a:p>
            </c:rich>
          </c:tx>
          <c:layout>
            <c:manualLayout>
              <c:xMode val="edge"/>
              <c:yMode val="edge"/>
              <c:x val="2.3494632538388988E-2"/>
              <c:y val="0.3715401648843056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-1529578704"/>
        <c:crosses val="autoZero"/>
        <c:crossBetween val="midCat"/>
        <c:majorUnit val="20"/>
        <c:minorUnit val="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chemeClr val="bg1">
          <a:lumMod val="50000"/>
        </a:schemeClr>
      </a:solidFill>
      <a:prstDash val="solid"/>
    </a:ln>
    <a:effectLst>
      <a:outerShdw blurRad="50800" dist="50800" dir="5400000" algn="ctr" rotWithShape="0">
        <a:srgbClr val="000000">
          <a:alpha val="95000"/>
        </a:srgbClr>
      </a:outerShdw>
      <a:softEdge rad="63500"/>
    </a:effectLst>
    <a:scene3d>
      <a:camera prst="orthographicFront"/>
      <a:lightRig rig="threePt" dir="t"/>
    </a:scene3d>
    <a:sp3d prstMaterial="matte"/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101" r="0.7500000000000101" t="1" header="0" footer="0"/>
    <c:pageSetup paperSize="256" orientation="landscape" horizontalDpi="360" verticalDpi="360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/>
              <a:t>CBR VS DENSIDAD</a:t>
            </a:r>
            <a:r>
              <a:rPr lang="es-CO" baseline="0"/>
              <a:t> </a:t>
            </a:r>
            <a:r>
              <a:rPr lang="es-CO"/>
              <a:t>A 0,2"</a:t>
            </a:r>
          </a:p>
        </c:rich>
      </c:tx>
      <c:layout>
        <c:manualLayout>
          <c:xMode val="edge"/>
          <c:yMode val="edge"/>
          <c:x val="0.25743878534170889"/>
          <c:y val="2.02667603352554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949486604735145"/>
          <c:y val="9.3511444987460599E-2"/>
          <c:w val="0.80491588089242649"/>
          <c:h val="0.78373353167988546"/>
        </c:manualLayout>
      </c:layout>
      <c:scatterChart>
        <c:scatterStyle val="lineMarker"/>
        <c:varyColors val="0"/>
        <c:ser>
          <c:idx val="0"/>
          <c:order val="0"/>
          <c:spPr>
            <a:ln w="15875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</c:marker>
          <c:xVal>
            <c:strRef>
              <c:f>'[4] CBR (2)'!$F$26:$H$26</c:f>
              <c:strCache>
                <c:ptCount val="3"/>
              </c:strCache>
            </c:strRef>
          </c:xVal>
          <c:yVal>
            <c:numRef>
              <c:f>' CBR (2)'!$F$28:$H$28</c:f>
              <c:numCache>
                <c:formatCode>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375-4B38-86CC-7051ED0DE6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529581424"/>
        <c:axId val="-1529591216"/>
      </c:scatterChart>
      <c:valAx>
        <c:axId val="-1529581424"/>
        <c:scaling>
          <c:orientation val="minMax"/>
          <c:max val="2000"/>
          <c:min val="1950"/>
        </c:scaling>
        <c:delete val="0"/>
        <c:axPos val="b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 sz="800" b="1" i="0" baseline="0"/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 sz="800" b="1" i="0" baseline="0"/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 sz="800" b="1" i="0" baseline="0"/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 sz="800" b="1" i="0" baseline="0"/>
                  <a:t>DENSIDAD (kg/m</a:t>
                </a:r>
                <a:r>
                  <a:rPr lang="es-CO" sz="800" b="1" i="0" baseline="30000"/>
                  <a:t>3</a:t>
                </a:r>
                <a:r>
                  <a:rPr lang="es-CO" sz="800" b="1" i="0" baseline="0"/>
                  <a:t>)</a:t>
                </a:r>
                <a:endParaRPr lang="es-CO" sz="800"/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7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 sz="700"/>
              </a:p>
            </c:rich>
          </c:tx>
          <c:layout>
            <c:manualLayout>
              <c:xMode val="edge"/>
              <c:yMode val="edge"/>
              <c:x val="0.42401561231175638"/>
              <c:y val="0.8455125562336185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-1529591216"/>
        <c:crosses val="autoZero"/>
        <c:crossBetween val="midCat"/>
        <c:majorUnit val="20"/>
        <c:minorUnit val="1"/>
      </c:valAx>
      <c:valAx>
        <c:axId val="-1529591216"/>
        <c:scaling>
          <c:orientation val="minMax"/>
          <c:max val="130"/>
          <c:min val="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05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CBR (%)</a:t>
                </a:r>
                <a:endParaRPr lang="en-US" sz="700" b="1" i="0" u="none" strike="noStrike" baseline="30000">
                  <a:solidFill>
                    <a:srgbClr val="000000"/>
                  </a:solidFill>
                  <a:latin typeface="Arial"/>
                  <a:cs typeface="Arial"/>
                </a:endParaRPr>
              </a:p>
            </c:rich>
          </c:tx>
          <c:layout>
            <c:manualLayout>
              <c:xMode val="edge"/>
              <c:yMode val="edge"/>
              <c:x val="1.968183225086996E-2"/>
              <c:y val="0.384811784700903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solidFill>
            <a:srgbClr val="FFFFFF"/>
          </a:solidFill>
          <a:ln w="25400">
            <a:noFill/>
            <a:prstDash val="solid"/>
          </a:ln>
        </c:spPr>
        <c:txPr>
          <a:bodyPr rot="0" vert="horz" anchor="ctr" anchorCtr="0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-1529581424"/>
        <c:crosses val="autoZero"/>
        <c:crossBetween val="midCat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chemeClr val="bg1">
          <a:lumMod val="50000"/>
        </a:schemeClr>
      </a:solidFill>
      <a:prstDash val="solid"/>
    </a:ln>
    <a:effectLst>
      <a:outerShdw blurRad="50800" dist="50800" dir="5400000" algn="ctr" rotWithShape="0">
        <a:schemeClr val="bg1">
          <a:lumMod val="85000"/>
          <a:alpha val="95000"/>
        </a:schemeClr>
      </a:outerShdw>
      <a:softEdge rad="63500"/>
    </a:effectLst>
    <a:scene3d>
      <a:camera prst="orthographicFront"/>
      <a:lightRig rig="threePt" dir="t"/>
    </a:scene3d>
    <a:sp3d prstMaterial="matte"/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988" r="0.75000000000000988" t="1" header="0" footer="0"/>
    <c:pageSetup paperSize="256" orientation="landscape" horizontalDpi="360" verticalDpi="36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30</xdr:row>
      <xdr:rowOff>19050</xdr:rowOff>
    </xdr:from>
    <xdr:to>
      <xdr:col>6</xdr:col>
      <xdr:colOff>704850</xdr:colOff>
      <xdr:row>49</xdr:row>
      <xdr:rowOff>114300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47DF687-3967-4602-B484-207053328B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11</xdr:col>
      <xdr:colOff>171450</xdr:colOff>
      <xdr:row>57</xdr:row>
      <xdr:rowOff>85725</xdr:rowOff>
    </xdr:from>
    <xdr:to>
      <xdr:col>37</xdr:col>
      <xdr:colOff>133350</xdr:colOff>
      <xdr:row>74</xdr:row>
      <xdr:rowOff>95250</xdr:rowOff>
    </xdr:to>
    <xdr:graphicFrame macro="">
      <xdr:nvGraphicFramePr>
        <xdr:cNvPr id="3" name="Gráfico 4">
          <a:extLst>
            <a:ext uri="{FF2B5EF4-FFF2-40B4-BE49-F238E27FC236}">
              <a16:creationId xmlns:a16="http://schemas.microsoft.com/office/drawing/2014/main" id="{86C9CA99-48A2-4B54-A7CD-99AF0807E0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104775</xdr:colOff>
      <xdr:row>9</xdr:row>
      <xdr:rowOff>0</xdr:rowOff>
    </xdr:from>
    <xdr:to>
      <xdr:col>1</xdr:col>
      <xdr:colOff>104775</xdr:colOff>
      <xdr:row>9</xdr:row>
      <xdr:rowOff>161925</xdr:rowOff>
    </xdr:to>
    <xdr:sp macro="" textlink="">
      <xdr:nvSpPr>
        <xdr:cNvPr id="4" name="Rectangle 4">
          <a:extLst>
            <a:ext uri="{FF2B5EF4-FFF2-40B4-BE49-F238E27FC236}">
              <a16:creationId xmlns:a16="http://schemas.microsoft.com/office/drawing/2014/main" id="{81F135A3-6880-4A22-A087-39A5DC4C0ABA}"/>
            </a:ext>
          </a:extLst>
        </xdr:cNvPr>
        <xdr:cNvSpPr>
          <a:spLocks noChangeArrowheads="1"/>
        </xdr:cNvSpPr>
      </xdr:nvSpPr>
      <xdr:spPr bwMode="auto">
        <a:xfrm>
          <a:off x="9696450" y="1476375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104775</xdr:colOff>
      <xdr:row>9</xdr:row>
      <xdr:rowOff>0</xdr:rowOff>
    </xdr:from>
    <xdr:to>
      <xdr:col>1</xdr:col>
      <xdr:colOff>104775</xdr:colOff>
      <xdr:row>9</xdr:row>
      <xdr:rowOff>161925</xdr:rowOff>
    </xdr:to>
    <xdr:sp macro="" textlink="">
      <xdr:nvSpPr>
        <xdr:cNvPr id="5" name="Rectangle 5">
          <a:extLst>
            <a:ext uri="{FF2B5EF4-FFF2-40B4-BE49-F238E27FC236}">
              <a16:creationId xmlns:a16="http://schemas.microsoft.com/office/drawing/2014/main" id="{23F21021-5D06-431A-BF30-7BB142F4B1B5}"/>
            </a:ext>
          </a:extLst>
        </xdr:cNvPr>
        <xdr:cNvSpPr>
          <a:spLocks noChangeArrowheads="1"/>
        </xdr:cNvSpPr>
      </xdr:nvSpPr>
      <xdr:spPr bwMode="auto">
        <a:xfrm>
          <a:off x="9696450" y="1476375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104775</xdr:colOff>
      <xdr:row>9</xdr:row>
      <xdr:rowOff>0</xdr:rowOff>
    </xdr:from>
    <xdr:to>
      <xdr:col>1</xdr:col>
      <xdr:colOff>104775</xdr:colOff>
      <xdr:row>9</xdr:row>
      <xdr:rowOff>161925</xdr:rowOff>
    </xdr:to>
    <xdr:sp macro="" textlink="">
      <xdr:nvSpPr>
        <xdr:cNvPr id="6" name="Rectangle 6">
          <a:extLst>
            <a:ext uri="{FF2B5EF4-FFF2-40B4-BE49-F238E27FC236}">
              <a16:creationId xmlns:a16="http://schemas.microsoft.com/office/drawing/2014/main" id="{24694571-0F2F-49EE-AB71-EDE9A1B02BE5}"/>
            </a:ext>
          </a:extLst>
        </xdr:cNvPr>
        <xdr:cNvSpPr>
          <a:spLocks noChangeArrowheads="1"/>
        </xdr:cNvSpPr>
      </xdr:nvSpPr>
      <xdr:spPr bwMode="auto">
        <a:xfrm>
          <a:off x="9696450" y="1476375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104775</xdr:colOff>
      <xdr:row>0</xdr:row>
      <xdr:rowOff>0</xdr:rowOff>
    </xdr:from>
    <xdr:to>
      <xdr:col>61</xdr:col>
      <xdr:colOff>104775</xdr:colOff>
      <xdr:row>1</xdr:row>
      <xdr:rowOff>38100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C6976984-6BE4-4864-8ED9-F0A8EAABC251}"/>
            </a:ext>
          </a:extLst>
        </xdr:cNvPr>
        <xdr:cNvSpPr>
          <a:spLocks noChangeArrowheads="1"/>
        </xdr:cNvSpPr>
      </xdr:nvSpPr>
      <xdr:spPr bwMode="auto">
        <a:xfrm>
          <a:off x="20269200" y="10668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180975</xdr:colOff>
      <xdr:row>0</xdr:row>
      <xdr:rowOff>0</xdr:rowOff>
    </xdr:from>
    <xdr:to>
      <xdr:col>61</xdr:col>
      <xdr:colOff>180975</xdr:colOff>
      <xdr:row>1</xdr:row>
      <xdr:rowOff>38100</xdr:rowOff>
    </xdr:to>
    <xdr:sp macro="" textlink="">
      <xdr:nvSpPr>
        <xdr:cNvPr id="8" name="Rectangle 3">
          <a:extLst>
            <a:ext uri="{FF2B5EF4-FFF2-40B4-BE49-F238E27FC236}">
              <a16:creationId xmlns:a16="http://schemas.microsoft.com/office/drawing/2014/main" id="{AE098B01-EEC4-4218-82AF-70040398C494}"/>
            </a:ext>
          </a:extLst>
        </xdr:cNvPr>
        <xdr:cNvSpPr>
          <a:spLocks noChangeArrowheads="1"/>
        </xdr:cNvSpPr>
      </xdr:nvSpPr>
      <xdr:spPr bwMode="auto">
        <a:xfrm>
          <a:off x="20345400" y="10668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104775</xdr:colOff>
      <xdr:row>0</xdr:row>
      <xdr:rowOff>0</xdr:rowOff>
    </xdr:from>
    <xdr:to>
      <xdr:col>54</xdr:col>
      <xdr:colOff>104775</xdr:colOff>
      <xdr:row>0</xdr:row>
      <xdr:rowOff>161925</xdr:rowOff>
    </xdr:to>
    <xdr:sp macro="" textlink="">
      <xdr:nvSpPr>
        <xdr:cNvPr id="9" name="Rectangle 6">
          <a:extLst>
            <a:ext uri="{FF2B5EF4-FFF2-40B4-BE49-F238E27FC236}">
              <a16:creationId xmlns:a16="http://schemas.microsoft.com/office/drawing/2014/main" id="{B5DF3443-8F3B-4B6C-8BDE-CDFBDDC08D8B}"/>
            </a:ext>
          </a:extLst>
        </xdr:cNvPr>
        <xdr:cNvSpPr>
          <a:spLocks noChangeArrowheads="1"/>
        </xdr:cNvSpPr>
      </xdr:nvSpPr>
      <xdr:spPr bwMode="auto">
        <a:xfrm>
          <a:off x="15725775" y="1476375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104775</xdr:colOff>
      <xdr:row>0</xdr:row>
      <xdr:rowOff>0</xdr:rowOff>
    </xdr:from>
    <xdr:to>
      <xdr:col>61</xdr:col>
      <xdr:colOff>104775</xdr:colOff>
      <xdr:row>1</xdr:row>
      <xdr:rowOff>38100</xdr:rowOff>
    </xdr:to>
    <xdr:sp macro="" textlink="">
      <xdr:nvSpPr>
        <xdr:cNvPr id="10" name="Rectangle 2">
          <a:extLst>
            <a:ext uri="{FF2B5EF4-FFF2-40B4-BE49-F238E27FC236}">
              <a16:creationId xmlns:a16="http://schemas.microsoft.com/office/drawing/2014/main" id="{25246F6D-CE04-4292-8D1F-2ED16C154634}"/>
            </a:ext>
          </a:extLst>
        </xdr:cNvPr>
        <xdr:cNvSpPr>
          <a:spLocks noChangeArrowheads="1"/>
        </xdr:cNvSpPr>
      </xdr:nvSpPr>
      <xdr:spPr bwMode="auto">
        <a:xfrm>
          <a:off x="20269200" y="10668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180975</xdr:colOff>
      <xdr:row>0</xdr:row>
      <xdr:rowOff>0</xdr:rowOff>
    </xdr:from>
    <xdr:to>
      <xdr:col>61</xdr:col>
      <xdr:colOff>180975</xdr:colOff>
      <xdr:row>1</xdr:row>
      <xdr:rowOff>38100</xdr:rowOff>
    </xdr:to>
    <xdr:sp macro="" textlink="">
      <xdr:nvSpPr>
        <xdr:cNvPr id="11" name="Rectangle 3">
          <a:extLst>
            <a:ext uri="{FF2B5EF4-FFF2-40B4-BE49-F238E27FC236}">
              <a16:creationId xmlns:a16="http://schemas.microsoft.com/office/drawing/2014/main" id="{D6587E88-1DAE-45E4-AD26-D77D493F0353}"/>
            </a:ext>
          </a:extLst>
        </xdr:cNvPr>
        <xdr:cNvSpPr>
          <a:spLocks noChangeArrowheads="1"/>
        </xdr:cNvSpPr>
      </xdr:nvSpPr>
      <xdr:spPr bwMode="auto">
        <a:xfrm>
          <a:off x="20345400" y="10668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219076</xdr:colOff>
      <xdr:row>0</xdr:row>
      <xdr:rowOff>99332</xdr:rowOff>
    </xdr:from>
    <xdr:to>
      <xdr:col>0</xdr:col>
      <xdr:colOff>942976</xdr:colOff>
      <xdr:row>4</xdr:row>
      <xdr:rowOff>57150</xdr:rowOff>
    </xdr:to>
    <xdr:pic>
      <xdr:nvPicPr>
        <xdr:cNvPr id="12" name="Imagen 18">
          <a:extLst>
            <a:ext uri="{FF2B5EF4-FFF2-40B4-BE49-F238E27FC236}">
              <a16:creationId xmlns:a16="http://schemas.microsoft.com/office/drawing/2014/main" id="{E67E5C69-85B7-4C58-825C-2CF1F3F04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81076" y="99332"/>
          <a:ext cx="723900" cy="7198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45</xdr:col>
      <xdr:colOff>76200</xdr:colOff>
      <xdr:row>20</xdr:row>
      <xdr:rowOff>85725</xdr:rowOff>
    </xdr:from>
    <xdr:to>
      <xdr:col>49</xdr:col>
      <xdr:colOff>619125</xdr:colOff>
      <xdr:row>39</xdr:row>
      <xdr:rowOff>114300</xdr:rowOff>
    </xdr:to>
    <xdr:graphicFrame macro="">
      <xdr:nvGraphicFramePr>
        <xdr:cNvPr id="20" name="Gráfico 2">
          <a:extLst>
            <a:ext uri="{FF2B5EF4-FFF2-40B4-BE49-F238E27FC236}">
              <a16:creationId xmlns:a16="http://schemas.microsoft.com/office/drawing/2014/main" id="{4E0F091E-54B7-4A30-8987-1ABBCBC659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0.49879</cdr:x>
      <cdr:y>0.54356</cdr:y>
    </cdr:from>
    <cdr:to>
      <cdr:x>0.57375</cdr:x>
      <cdr:y>0.66558</cdr:y>
    </cdr:to>
    <cdr:sp macro="" textlink="">
      <cdr:nvSpPr>
        <cdr:cNvPr id="12800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15568" y="1627557"/>
          <a:ext cx="271367" cy="3674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/>
      </cdr:spPr>
      <cdr:txBody>
        <a:bodyPr xmlns:a="http://schemas.openxmlformats.org/drawingml/2006/main" vertOverflow="clip" wrap="square" lIns="18288" tIns="0" rIns="0" bIns="0" anchor="ctr" upright="1"/>
        <a:lstStyle xmlns:a="http://schemas.openxmlformats.org/drawingml/2006/main"/>
        <a:p xmlns:a="http://schemas.openxmlformats.org/drawingml/2006/main">
          <a:endParaRPr lang="es-CO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76199</xdr:colOff>
      <xdr:row>28</xdr:row>
      <xdr:rowOff>85727</xdr:rowOff>
    </xdr:from>
    <xdr:to>
      <xdr:col>3</xdr:col>
      <xdr:colOff>742950</xdr:colOff>
      <xdr:row>43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AC61167-EBDA-4555-8475-56FF885BC8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 editAs="oneCell">
    <xdr:from>
      <xdr:col>0</xdr:col>
      <xdr:colOff>0</xdr:colOff>
      <xdr:row>8</xdr:row>
      <xdr:rowOff>0</xdr:rowOff>
    </xdr:from>
    <xdr:to>
      <xdr:col>0</xdr:col>
      <xdr:colOff>0</xdr:colOff>
      <xdr:row>8</xdr:row>
      <xdr:rowOff>161925</xdr:rowOff>
    </xdr:to>
    <xdr:sp macro="" textlink="">
      <xdr:nvSpPr>
        <xdr:cNvPr id="3" name="Rectangle 4">
          <a:extLst>
            <a:ext uri="{FF2B5EF4-FFF2-40B4-BE49-F238E27FC236}">
              <a16:creationId xmlns:a16="http://schemas.microsoft.com/office/drawing/2014/main" id="{65E5E673-5172-43F2-BE75-1EFE70FA0B41}"/>
            </a:ext>
          </a:extLst>
        </xdr:cNvPr>
        <xdr:cNvSpPr>
          <a:spLocks noChangeArrowheads="1"/>
        </xdr:cNvSpPr>
      </xdr:nvSpPr>
      <xdr:spPr bwMode="auto">
        <a:xfrm>
          <a:off x="0" y="15240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0</xdr:colOff>
      <xdr:row>8</xdr:row>
      <xdr:rowOff>161925</xdr:rowOff>
    </xdr:to>
    <xdr:sp macro="" textlink="">
      <xdr:nvSpPr>
        <xdr:cNvPr id="4" name="Rectangle 5">
          <a:extLst>
            <a:ext uri="{FF2B5EF4-FFF2-40B4-BE49-F238E27FC236}">
              <a16:creationId xmlns:a16="http://schemas.microsoft.com/office/drawing/2014/main" id="{E0A1F349-8D86-43AF-B65C-A86356006D8E}"/>
            </a:ext>
          </a:extLst>
        </xdr:cNvPr>
        <xdr:cNvSpPr>
          <a:spLocks noChangeArrowheads="1"/>
        </xdr:cNvSpPr>
      </xdr:nvSpPr>
      <xdr:spPr bwMode="auto">
        <a:xfrm>
          <a:off x="0" y="15240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0</xdr:colOff>
      <xdr:row>8</xdr:row>
      <xdr:rowOff>161925</xdr:rowOff>
    </xdr:to>
    <xdr:sp macro="" textlink="">
      <xdr:nvSpPr>
        <xdr:cNvPr id="5" name="Rectangle 6">
          <a:extLst>
            <a:ext uri="{FF2B5EF4-FFF2-40B4-BE49-F238E27FC236}">
              <a16:creationId xmlns:a16="http://schemas.microsoft.com/office/drawing/2014/main" id="{5FA0B5E5-0A2E-40DC-ABCA-81E52517F933}"/>
            </a:ext>
          </a:extLst>
        </xdr:cNvPr>
        <xdr:cNvSpPr>
          <a:spLocks noChangeArrowheads="1"/>
        </xdr:cNvSpPr>
      </xdr:nvSpPr>
      <xdr:spPr bwMode="auto">
        <a:xfrm>
          <a:off x="0" y="15240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285750</xdr:colOff>
      <xdr:row>6</xdr:row>
      <xdr:rowOff>28575</xdr:rowOff>
    </xdr:from>
    <xdr:to>
      <xdr:col>8</xdr:col>
      <xdr:colOff>285750</xdr:colOff>
      <xdr:row>7</xdr:row>
      <xdr:rowOff>85725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6A36797A-B462-4C06-9890-19CD9AA2A6B6}"/>
            </a:ext>
          </a:extLst>
        </xdr:cNvPr>
        <xdr:cNvSpPr>
          <a:spLocks noChangeArrowheads="1"/>
        </xdr:cNvSpPr>
      </xdr:nvSpPr>
      <xdr:spPr bwMode="auto">
        <a:xfrm>
          <a:off x="6724650" y="1038225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495300</xdr:colOff>
      <xdr:row>7</xdr:row>
      <xdr:rowOff>36192</xdr:rowOff>
    </xdr:from>
    <xdr:to>
      <xdr:col>8</xdr:col>
      <xdr:colOff>0</xdr:colOff>
      <xdr:row>14</xdr:row>
      <xdr:rowOff>47624</xdr:rowOff>
    </xdr:to>
    <xdr:sp macro="" textlink="">
      <xdr:nvSpPr>
        <xdr:cNvPr id="7" name="Rectangle 3">
          <a:extLst>
            <a:ext uri="{FF2B5EF4-FFF2-40B4-BE49-F238E27FC236}">
              <a16:creationId xmlns:a16="http://schemas.microsoft.com/office/drawing/2014/main" id="{132A2960-78F8-4122-A484-5CFB6063C033}"/>
            </a:ext>
          </a:extLst>
        </xdr:cNvPr>
        <xdr:cNvSpPr>
          <a:spLocks noChangeArrowheads="1"/>
        </xdr:cNvSpPr>
      </xdr:nvSpPr>
      <xdr:spPr bwMode="auto">
        <a:xfrm>
          <a:off x="6153150" y="1388742"/>
          <a:ext cx="285750" cy="12306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104775</xdr:colOff>
      <xdr:row>8</xdr:row>
      <xdr:rowOff>0</xdr:rowOff>
    </xdr:from>
    <xdr:to>
      <xdr:col>1</xdr:col>
      <xdr:colOff>104775</xdr:colOff>
      <xdr:row>8</xdr:row>
      <xdr:rowOff>161925</xdr:rowOff>
    </xdr:to>
    <xdr:sp macro="" textlink="">
      <xdr:nvSpPr>
        <xdr:cNvPr id="8" name="Rectangle 6">
          <a:extLst>
            <a:ext uri="{FF2B5EF4-FFF2-40B4-BE49-F238E27FC236}">
              <a16:creationId xmlns:a16="http://schemas.microsoft.com/office/drawing/2014/main" id="{58B1EE29-EB91-40F2-AAC9-963BFE24A70E}"/>
            </a:ext>
          </a:extLst>
        </xdr:cNvPr>
        <xdr:cNvSpPr>
          <a:spLocks noChangeArrowheads="1"/>
        </xdr:cNvSpPr>
      </xdr:nvSpPr>
      <xdr:spPr bwMode="auto">
        <a:xfrm>
          <a:off x="923925" y="15240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47626</xdr:colOff>
      <xdr:row>0</xdr:row>
      <xdr:rowOff>19050</xdr:rowOff>
    </xdr:from>
    <xdr:to>
      <xdr:col>0</xdr:col>
      <xdr:colOff>784975</xdr:colOff>
      <xdr:row>3</xdr:row>
      <xdr:rowOff>167550</xdr:rowOff>
    </xdr:to>
    <xdr:pic>
      <xdr:nvPicPr>
        <xdr:cNvPr id="9" name="Imagen 19">
          <a:extLst>
            <a:ext uri="{FF2B5EF4-FFF2-40B4-BE49-F238E27FC236}">
              <a16:creationId xmlns:a16="http://schemas.microsoft.com/office/drawing/2014/main" id="{CEC684D4-2481-4C30-AC59-F5219D5C1D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6" y="19050"/>
          <a:ext cx="737349" cy="720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914400</xdr:colOff>
      <xdr:row>47</xdr:row>
      <xdr:rowOff>123825</xdr:rowOff>
    </xdr:from>
    <xdr:to>
      <xdr:col>10</xdr:col>
      <xdr:colOff>750275</xdr:colOff>
      <xdr:row>47</xdr:row>
      <xdr:rowOff>125289</xdr:rowOff>
    </xdr:to>
    <xdr:cxnSp macro="">
      <xdr:nvCxnSpPr>
        <xdr:cNvPr id="10" name="Conector recto 9">
          <a:extLst>
            <a:ext uri="{FF2B5EF4-FFF2-40B4-BE49-F238E27FC236}">
              <a16:creationId xmlns:a16="http://schemas.microsoft.com/office/drawing/2014/main" id="{275DF5BD-BA87-4925-9906-1D5823052949}"/>
            </a:ext>
          </a:extLst>
        </xdr:cNvPr>
        <xdr:cNvCxnSpPr/>
      </xdr:nvCxnSpPr>
      <xdr:spPr>
        <a:xfrm flipV="1">
          <a:off x="7353300" y="7353300"/>
          <a:ext cx="1683725" cy="146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104775</xdr:colOff>
      <xdr:row>4</xdr:row>
      <xdr:rowOff>104775</xdr:rowOff>
    </xdr:from>
    <xdr:to>
      <xdr:col>6</xdr:col>
      <xdr:colOff>104775</xdr:colOff>
      <xdr:row>6</xdr:row>
      <xdr:rowOff>0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8854D4EA-4241-4EFF-804A-72AAB9800657}"/>
            </a:ext>
          </a:extLst>
        </xdr:cNvPr>
        <xdr:cNvSpPr>
          <a:spLocks noChangeArrowheads="1"/>
        </xdr:cNvSpPr>
      </xdr:nvSpPr>
      <xdr:spPr bwMode="auto">
        <a:xfrm>
          <a:off x="4981575" y="942975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180975</xdr:colOff>
      <xdr:row>4</xdr:row>
      <xdr:rowOff>104775</xdr:rowOff>
    </xdr:from>
    <xdr:to>
      <xdr:col>6</xdr:col>
      <xdr:colOff>180975</xdr:colOff>
      <xdr:row>6</xdr:row>
      <xdr:rowOff>0</xdr:rowOff>
    </xdr:to>
    <xdr:sp macro="" textlink="">
      <xdr:nvSpPr>
        <xdr:cNvPr id="12" name="Rectangle 3">
          <a:extLst>
            <a:ext uri="{FF2B5EF4-FFF2-40B4-BE49-F238E27FC236}">
              <a16:creationId xmlns:a16="http://schemas.microsoft.com/office/drawing/2014/main" id="{4C3F8FEE-6773-4538-A9B2-25DE808C42B3}"/>
            </a:ext>
          </a:extLst>
        </xdr:cNvPr>
        <xdr:cNvSpPr>
          <a:spLocks noChangeArrowheads="1"/>
        </xdr:cNvSpPr>
      </xdr:nvSpPr>
      <xdr:spPr bwMode="auto">
        <a:xfrm>
          <a:off x="5057775" y="942975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104775</xdr:colOff>
      <xdr:row>4</xdr:row>
      <xdr:rowOff>104775</xdr:rowOff>
    </xdr:from>
    <xdr:to>
      <xdr:col>6</xdr:col>
      <xdr:colOff>104775</xdr:colOff>
      <xdr:row>6</xdr:row>
      <xdr:rowOff>0</xdr:rowOff>
    </xdr:to>
    <xdr:sp macro="" textlink="">
      <xdr:nvSpPr>
        <xdr:cNvPr id="13" name="Rectangle 2">
          <a:extLst>
            <a:ext uri="{FF2B5EF4-FFF2-40B4-BE49-F238E27FC236}">
              <a16:creationId xmlns:a16="http://schemas.microsoft.com/office/drawing/2014/main" id="{C839F424-979F-48AB-AD49-E7ED3C7CD305}"/>
            </a:ext>
          </a:extLst>
        </xdr:cNvPr>
        <xdr:cNvSpPr>
          <a:spLocks noChangeArrowheads="1"/>
        </xdr:cNvSpPr>
      </xdr:nvSpPr>
      <xdr:spPr bwMode="auto">
        <a:xfrm>
          <a:off x="4981575" y="942975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180975</xdr:colOff>
      <xdr:row>4</xdr:row>
      <xdr:rowOff>104775</xdr:rowOff>
    </xdr:from>
    <xdr:to>
      <xdr:col>6</xdr:col>
      <xdr:colOff>180975</xdr:colOff>
      <xdr:row>6</xdr:row>
      <xdr:rowOff>0</xdr:rowOff>
    </xdr:to>
    <xdr:sp macro="" textlink="">
      <xdr:nvSpPr>
        <xdr:cNvPr id="14" name="Rectangle 3">
          <a:extLst>
            <a:ext uri="{FF2B5EF4-FFF2-40B4-BE49-F238E27FC236}">
              <a16:creationId xmlns:a16="http://schemas.microsoft.com/office/drawing/2014/main" id="{8543353C-4BAF-469C-B7A0-02961147E6FF}"/>
            </a:ext>
          </a:extLst>
        </xdr:cNvPr>
        <xdr:cNvSpPr>
          <a:spLocks noChangeArrowheads="1"/>
        </xdr:cNvSpPr>
      </xdr:nvSpPr>
      <xdr:spPr bwMode="auto">
        <a:xfrm>
          <a:off x="5057775" y="942975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619125</xdr:colOff>
      <xdr:row>1</xdr:row>
      <xdr:rowOff>0</xdr:rowOff>
    </xdr:from>
    <xdr:to>
      <xdr:col>6</xdr:col>
      <xdr:colOff>619125</xdr:colOff>
      <xdr:row>2</xdr:row>
      <xdr:rowOff>38100</xdr:rowOff>
    </xdr:to>
    <xdr:sp macro="" textlink="">
      <xdr:nvSpPr>
        <xdr:cNvPr id="15" name="Rectangle 2">
          <a:extLst>
            <a:ext uri="{FF2B5EF4-FFF2-40B4-BE49-F238E27FC236}">
              <a16:creationId xmlns:a16="http://schemas.microsoft.com/office/drawing/2014/main" id="{C27CC63D-08BA-49F0-93E1-0DFAA8EBC8DD}"/>
            </a:ext>
          </a:extLst>
        </xdr:cNvPr>
        <xdr:cNvSpPr>
          <a:spLocks noChangeArrowheads="1"/>
        </xdr:cNvSpPr>
      </xdr:nvSpPr>
      <xdr:spPr bwMode="auto">
        <a:xfrm>
          <a:off x="5495925" y="257175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0.49879</cdr:x>
      <cdr:y>0.54356</cdr:y>
    </cdr:from>
    <cdr:to>
      <cdr:x>0.57375</cdr:x>
      <cdr:y>0.66558</cdr:y>
    </cdr:to>
    <cdr:sp macro="" textlink="">
      <cdr:nvSpPr>
        <cdr:cNvPr id="12800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15568" y="1627557"/>
          <a:ext cx="271367" cy="3674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/>
      </cdr:spPr>
      <cdr:txBody>
        <a:bodyPr xmlns:a="http://schemas.openxmlformats.org/drawingml/2006/main" vertOverflow="clip" wrap="square" lIns="18288" tIns="0" rIns="0" bIns="0" anchor="ctr" upright="1"/>
        <a:lstStyle xmlns:a="http://schemas.openxmlformats.org/drawingml/2006/main"/>
        <a:p xmlns:a="http://schemas.openxmlformats.org/drawingml/2006/main">
          <a:endParaRPr lang="es-CO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iuBPMarco9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73\Users\Sonia.gaviria\Desktop\CNSG\Nueva%20carpeta\Listo\Documents%20and%20Settings\DIANA%20PAO\Configuraci&#243;n%20local\Archivos%20temporales%20de%20Internet\Content.IE5\S1MFOXQ3\DATOS\Equipos\COSTO%20DE%20PROPIEDA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disco%20duro\irina\CLAS-BOG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-lab-12781\laboratorio\9.%20Acreditacion\Formatos%20Marzo\Materiales%20Granulares%20(Mensual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IU"/>
      <sheetName val="Program"/>
      <sheetName val="COSTOS"/>
      <sheetName val="EVA"/>
    </sheetNames>
    <sheetDataSet>
      <sheetData sheetId="0" refreshError="1">
        <row r="12">
          <cell r="D12">
            <v>3</v>
          </cell>
        </row>
        <row r="338">
          <cell r="C338" t="str">
            <v>Activos</v>
          </cell>
          <cell r="D338">
            <v>9750</v>
          </cell>
        </row>
        <row r="339">
          <cell r="C339" t="str">
            <v>Direcc.</v>
          </cell>
          <cell r="D339">
            <v>53970</v>
          </cell>
        </row>
        <row r="340">
          <cell r="C340" t="str">
            <v>Admon</v>
          </cell>
          <cell r="D340">
            <v>48583.5</v>
          </cell>
        </row>
        <row r="341">
          <cell r="C341" t="str">
            <v>Topog</v>
          </cell>
          <cell r="D341">
            <v>0</v>
          </cell>
        </row>
        <row r="342">
          <cell r="C342" t="str">
            <v>Taller</v>
          </cell>
          <cell r="D342">
            <v>2898</v>
          </cell>
        </row>
        <row r="343">
          <cell r="C343" t="str">
            <v>Operad.</v>
          </cell>
          <cell r="D343">
            <v>0</v>
          </cell>
        </row>
        <row r="344">
          <cell r="C344" t="str">
            <v>Vigilan.</v>
          </cell>
          <cell r="D344">
            <v>10836</v>
          </cell>
        </row>
        <row r="345">
          <cell r="C345" t="str">
            <v>Prestac</v>
          </cell>
          <cell r="D345">
            <v>66283.875</v>
          </cell>
        </row>
        <row r="346">
          <cell r="C346" t="str">
            <v>Honor</v>
          </cell>
          <cell r="D346">
            <v>6700</v>
          </cell>
        </row>
        <row r="347">
          <cell r="C347" t="str">
            <v>Impues</v>
          </cell>
          <cell r="D347">
            <v>98630.90675611388</v>
          </cell>
        </row>
        <row r="348">
          <cell r="C348" t="str">
            <v>Arrend</v>
          </cell>
          <cell r="D348">
            <v>11295</v>
          </cell>
        </row>
        <row r="349">
          <cell r="C349" t="str">
            <v>Segur</v>
          </cell>
          <cell r="D349">
            <v>30840.71727788596</v>
          </cell>
        </row>
        <row r="350">
          <cell r="C350" t="str">
            <v>Sevic</v>
          </cell>
          <cell r="D350">
            <v>7366.9087499999996</v>
          </cell>
        </row>
        <row r="351">
          <cell r="C351" t="str">
            <v>Legal</v>
          </cell>
          <cell r="D351">
            <v>1.1868038433000001</v>
          </cell>
        </row>
        <row r="352">
          <cell r="C352" t="str">
            <v>Manten</v>
          </cell>
          <cell r="D352">
            <v>1283.2009599999999</v>
          </cell>
        </row>
        <row r="353">
          <cell r="C353" t="str">
            <v>Adecu</v>
          </cell>
          <cell r="D353">
            <v>6090</v>
          </cell>
        </row>
        <row r="354">
          <cell r="C354" t="str">
            <v>Viaje</v>
          </cell>
          <cell r="D354">
            <v>3030</v>
          </cell>
        </row>
        <row r="355">
          <cell r="C355" t="str">
            <v>Divers</v>
          </cell>
          <cell r="D355">
            <v>132161.02532999997</v>
          </cell>
        </row>
        <row r="356">
          <cell r="C356" t="str">
            <v>Financ.</v>
          </cell>
          <cell r="D356">
            <v>360.00599999999997</v>
          </cell>
        </row>
        <row r="357">
          <cell r="C357" t="str">
            <v>Costos</v>
          </cell>
          <cell r="D357">
            <v>68623.484200000006</v>
          </cell>
        </row>
      </sheetData>
      <sheetData sheetId="1" refreshError="1">
        <row r="3">
          <cell r="B3">
            <v>3</v>
          </cell>
        </row>
        <row r="120">
          <cell r="B120">
            <v>608.87199999999996</v>
          </cell>
          <cell r="C120">
            <v>1834.31</v>
          </cell>
          <cell r="D120">
            <v>1512.259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</row>
      </sheetData>
      <sheetData sheetId="2" refreshError="1"/>
      <sheetData sheetId="3" refreshError="1">
        <row r="6">
          <cell r="D6">
            <v>1</v>
          </cell>
          <cell r="E6">
            <v>2</v>
          </cell>
          <cell r="F6">
            <v>3</v>
          </cell>
          <cell r="G6">
            <v>4</v>
          </cell>
          <cell r="H6">
            <v>5</v>
          </cell>
          <cell r="I6">
            <v>6</v>
          </cell>
          <cell r="J6">
            <v>7</v>
          </cell>
          <cell r="K6">
            <v>8</v>
          </cell>
          <cell r="L6">
            <v>9</v>
          </cell>
          <cell r="M6">
            <v>10</v>
          </cell>
          <cell r="N6">
            <v>11</v>
          </cell>
          <cell r="O6">
            <v>12</v>
          </cell>
          <cell r="P6">
            <v>13</v>
          </cell>
          <cell r="Q6">
            <v>14</v>
          </cell>
          <cell r="R6">
            <v>15</v>
          </cell>
          <cell r="S6">
            <v>16</v>
          </cell>
          <cell r="T6">
            <v>17</v>
          </cell>
          <cell r="U6">
            <v>18</v>
          </cell>
          <cell r="V6">
            <v>19</v>
          </cell>
          <cell r="W6">
            <v>20</v>
          </cell>
          <cell r="X6">
            <v>21</v>
          </cell>
          <cell r="Y6">
            <v>22</v>
          </cell>
          <cell r="Z6">
            <v>23</v>
          </cell>
          <cell r="AA6">
            <v>24</v>
          </cell>
          <cell r="AB6">
            <v>25</v>
          </cell>
          <cell r="AC6">
            <v>26</v>
          </cell>
          <cell r="AD6">
            <v>27</v>
          </cell>
        </row>
        <row r="39">
          <cell r="D39">
            <v>1730.192047133291</v>
          </cell>
          <cell r="E39">
            <v>0</v>
          </cell>
          <cell r="F39">
            <v>568.1776190974831</v>
          </cell>
          <cell r="G39">
            <v>1711.712623485239</v>
          </cell>
          <cell r="H39">
            <v>1411.1861246349654</v>
          </cell>
          <cell r="I39">
            <v>288.36534118888187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-163.02452898987548</v>
          </cell>
        </row>
        <row r="56">
          <cell r="D56">
            <v>-767.6282221604198</v>
          </cell>
          <cell r="E56">
            <v>-974.18899821035302</v>
          </cell>
          <cell r="F56">
            <v>-1650.8315993601529</v>
          </cell>
          <cell r="G56">
            <v>-1128.6689947358216</v>
          </cell>
          <cell r="H56">
            <v>-362.41393413528147</v>
          </cell>
          <cell r="I56">
            <v>0</v>
          </cell>
          <cell r="J56">
            <v>0</v>
          </cell>
          <cell r="K56">
            <v>-0.16814699999999999</v>
          </cell>
          <cell r="L56">
            <v>0</v>
          </cell>
          <cell r="M56">
            <v>-0.61653900000000006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-4.0400000000000001E-9</v>
          </cell>
        </row>
        <row r="58">
          <cell r="D58">
            <v>962.5638249728712</v>
          </cell>
          <cell r="E58">
            <v>-11.625173237481818</v>
          </cell>
          <cell r="F58">
            <v>-1094.2791535001516</v>
          </cell>
          <cell r="G58">
            <v>-511.23552475073416</v>
          </cell>
          <cell r="H58">
            <v>537.53666574894964</v>
          </cell>
          <cell r="I58">
            <v>825.90200693783152</v>
          </cell>
          <cell r="J58">
            <v>825.90200693783152</v>
          </cell>
          <cell r="K58">
            <v>825.73385993783154</v>
          </cell>
          <cell r="L58">
            <v>825.73385993783154</v>
          </cell>
          <cell r="M58">
            <v>825.11732093783155</v>
          </cell>
          <cell r="N58">
            <v>825.11732093783155</v>
          </cell>
          <cell r="O58">
            <v>825.11732093783155</v>
          </cell>
          <cell r="P58">
            <v>825.11732093783155</v>
          </cell>
          <cell r="Q58">
            <v>825.11732093783155</v>
          </cell>
          <cell r="R58">
            <v>825.11732093783155</v>
          </cell>
          <cell r="S58">
            <v>825.11732093783155</v>
          </cell>
          <cell r="T58">
            <v>825.11732093783155</v>
          </cell>
          <cell r="U58">
            <v>825.11732093783155</v>
          </cell>
          <cell r="V58">
            <v>825.11732093783155</v>
          </cell>
          <cell r="W58">
            <v>825.11732093783155</v>
          </cell>
          <cell r="X58">
            <v>825.11732093783155</v>
          </cell>
          <cell r="Y58">
            <v>825.11732093783155</v>
          </cell>
          <cell r="Z58">
            <v>825.11732093783155</v>
          </cell>
          <cell r="AA58">
            <v>825.11732093783155</v>
          </cell>
          <cell r="AB58">
            <v>825.11732093783155</v>
          </cell>
          <cell r="AC58">
            <v>825.11732093783155</v>
          </cell>
          <cell r="AD58">
            <v>662.09279194391604</v>
          </cell>
        </row>
        <row r="61">
          <cell r="D61">
            <v>962.5638249728712</v>
          </cell>
          <cell r="E61">
            <v>254.53053020849541</v>
          </cell>
          <cell r="F61">
            <v>-292.44877143628497</v>
          </cell>
          <cell r="G61">
            <v>149.81697550795735</v>
          </cell>
          <cell r="H61">
            <v>681.71933634339052</v>
          </cell>
          <cell r="I61">
            <v>825.90200693783152</v>
          </cell>
          <cell r="J61">
            <v>825.90200693783152</v>
          </cell>
          <cell r="K61">
            <v>825.73385993783154</v>
          </cell>
          <cell r="L61">
            <v>825.73385993783154</v>
          </cell>
          <cell r="M61">
            <v>825.11732093783155</v>
          </cell>
          <cell r="N61">
            <v>825.11732093783155</v>
          </cell>
          <cell r="O61">
            <v>825.11732093783155</v>
          </cell>
          <cell r="P61">
            <v>825.11732093783155</v>
          </cell>
          <cell r="Q61">
            <v>825.11732093783155</v>
          </cell>
          <cell r="R61">
            <v>825.11732093783155</v>
          </cell>
          <cell r="S61">
            <v>825.11732093783155</v>
          </cell>
          <cell r="T61">
            <v>825.11732093783155</v>
          </cell>
          <cell r="U61">
            <v>825.11732093783155</v>
          </cell>
          <cell r="V61">
            <v>825.11732093783155</v>
          </cell>
          <cell r="W61">
            <v>825.11732093783155</v>
          </cell>
          <cell r="X61">
            <v>825.11732093783155</v>
          </cell>
          <cell r="Y61">
            <v>825.11732093783155</v>
          </cell>
          <cell r="Z61">
            <v>825.11732093783155</v>
          </cell>
          <cell r="AA61">
            <v>825.11732093783155</v>
          </cell>
          <cell r="AB61">
            <v>825.11732093783155</v>
          </cell>
          <cell r="AC61">
            <v>825.11732093783155</v>
          </cell>
          <cell r="AD61">
            <v>662.09279194391604</v>
          </cell>
        </row>
        <row r="95">
          <cell r="F95">
            <v>412.9</v>
          </cell>
          <cell r="G95">
            <v>367</v>
          </cell>
          <cell r="H95">
            <v>321.10000000000002</v>
          </cell>
          <cell r="I95">
            <v>232</v>
          </cell>
          <cell r="K95">
            <v>3.0149999999999997</v>
          </cell>
        </row>
        <row r="96">
          <cell r="F96">
            <v>404.6</v>
          </cell>
          <cell r="G96">
            <v>358.70000000000005</v>
          </cell>
          <cell r="H96">
            <v>312.8</v>
          </cell>
          <cell r="I96">
            <v>223.7</v>
          </cell>
        </row>
        <row r="97">
          <cell r="F97">
            <v>396.3</v>
          </cell>
          <cell r="G97">
            <v>350.4</v>
          </cell>
          <cell r="H97">
            <v>304.5</v>
          </cell>
          <cell r="I97">
            <v>215.3</v>
          </cell>
        </row>
        <row r="98">
          <cell r="H98">
            <v>5339</v>
          </cell>
          <cell r="I98">
            <v>7.0000000000000007E-2</v>
          </cell>
        </row>
        <row r="99">
          <cell r="F99" t="str">
            <v>Localizacion Dato</v>
          </cell>
          <cell r="H99">
            <v>404.642</v>
          </cell>
          <cell r="I99">
            <v>404.642</v>
          </cell>
        </row>
        <row r="103">
          <cell r="F103">
            <v>30</v>
          </cell>
          <cell r="G103">
            <v>45</v>
          </cell>
          <cell r="H103">
            <v>60</v>
          </cell>
          <cell r="I103">
            <v>90</v>
          </cell>
        </row>
        <row r="104">
          <cell r="F104">
            <v>146.9</v>
          </cell>
          <cell r="G104">
            <v>119.85</v>
          </cell>
          <cell r="H104">
            <v>92.8</v>
          </cell>
          <cell r="I104">
            <v>40.4</v>
          </cell>
        </row>
        <row r="105">
          <cell r="F105">
            <v>412.9</v>
          </cell>
          <cell r="G105">
            <v>367</v>
          </cell>
          <cell r="H105">
            <v>321.10000000000002</v>
          </cell>
          <cell r="I105">
            <v>232</v>
          </cell>
        </row>
        <row r="106">
          <cell r="F106">
            <v>487.4</v>
          </cell>
          <cell r="G106">
            <v>457.25</v>
          </cell>
          <cell r="H106">
            <v>427.1</v>
          </cell>
          <cell r="I106">
            <v>368.5</v>
          </cell>
        </row>
        <row r="109">
          <cell r="G109">
            <v>0</v>
          </cell>
          <cell r="H109">
            <v>3752.1</v>
          </cell>
        </row>
        <row r="110">
          <cell r="G110">
            <v>7.0000000000000007E-2</v>
          </cell>
          <cell r="H110">
            <v>5339</v>
          </cell>
        </row>
        <row r="111">
          <cell r="G111">
            <v>0.1</v>
          </cell>
          <cell r="H111">
            <v>4193.5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"/>
      <sheetName val="Recipiente"/>
      <sheetName val="Guia rec."/>
      <sheetName val="MEZCLAS"/>
      <sheetName val="Módulo1"/>
      <sheetName val="Módulo11"/>
      <sheetName val="2-6"/>
      <sheetName val="LIMITE"/>
      <sheetName val="Hoja1"/>
      <sheetName val="CLAS-BOG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BG"/>
      <sheetName val="Gradacion "/>
      <sheetName val="Desgaste"/>
      <sheetName val="Microdeval "/>
      <sheetName val="10% De Finos"/>
      <sheetName val="Solidez"/>
      <sheetName val="LIMITES"/>
      <sheetName val="EQUIVALENTE"/>
      <sheetName val="TERRONES DE ARCILLA"/>
      <sheetName val="CF - IF "/>
      <sheetName val="ANGULARIDAD"/>
      <sheetName val="PROCTOR"/>
      <sheetName val=" CBR 1"/>
      <sheetName val=" CBR (2)"/>
      <sheetName val="firmas"/>
      <sheetName val="Hoja1"/>
    </sheetNames>
    <sheetDataSet>
      <sheetData sheetId="0">
        <row r="43">
          <cell r="G43" t="str">
            <v>--</v>
          </cell>
          <cell r="P43" t="str">
            <v>--</v>
          </cell>
          <cell r="V43" t="str">
            <v>--</v>
          </cell>
        </row>
      </sheetData>
      <sheetData sheetId="1">
        <row r="46">
          <cell r="I46" t="str">
            <v>--</v>
          </cell>
          <cell r="Q46" t="str">
            <v>--</v>
          </cell>
          <cell r="Y46" t="str">
            <v>--</v>
          </cell>
        </row>
        <row r="62">
          <cell r="Q62" t="str">
            <v/>
          </cell>
        </row>
      </sheetData>
      <sheetData sheetId="2">
        <row r="38">
          <cell r="F38" t="str">
            <v>--</v>
          </cell>
          <cell r="L38" t="str">
            <v>--</v>
          </cell>
          <cell r="T38" t="str">
            <v>--</v>
          </cell>
        </row>
      </sheetData>
      <sheetData sheetId="3">
        <row r="44">
          <cell r="I44" t="str">
            <v>--</v>
          </cell>
          <cell r="R44" t="str">
            <v>--</v>
          </cell>
          <cell r="AC44" t="str">
            <v>--</v>
          </cell>
        </row>
      </sheetData>
      <sheetData sheetId="4">
        <row r="23">
          <cell r="D23" t="str">
            <v>--</v>
          </cell>
          <cell r="F23" t="str">
            <v>--</v>
          </cell>
          <cell r="I23" t="str">
            <v>--</v>
          </cell>
        </row>
      </sheetData>
      <sheetData sheetId="5">
        <row r="47">
          <cell r="H47" t="str">
            <v>--</v>
          </cell>
          <cell r="Q47" t="str">
            <v>--</v>
          </cell>
          <cell r="Y47" t="str">
            <v>--</v>
          </cell>
        </row>
      </sheetData>
      <sheetData sheetId="6">
        <row r="47">
          <cell r="C47" t="str">
            <v>--</v>
          </cell>
          <cell r="F47" t="str">
            <v>--</v>
          </cell>
          <cell r="H47" t="str">
            <v>--</v>
          </cell>
        </row>
      </sheetData>
      <sheetData sheetId="7">
        <row r="29">
          <cell r="D29" t="str">
            <v>--</v>
          </cell>
          <cell r="G29" t="str">
            <v>--</v>
          </cell>
          <cell r="J29" t="str">
            <v>--</v>
          </cell>
        </row>
      </sheetData>
      <sheetData sheetId="8">
        <row r="27">
          <cell r="C27" t="str">
            <v>--</v>
          </cell>
          <cell r="F27" t="str">
            <v>--</v>
          </cell>
          <cell r="I27" t="str">
            <v>--</v>
          </cell>
        </row>
      </sheetData>
      <sheetData sheetId="9">
        <row r="43">
          <cell r="G43" t="str">
            <v>--</v>
          </cell>
          <cell r="M43" t="str">
            <v>--</v>
          </cell>
          <cell r="Y43" t="str">
            <v>--</v>
          </cell>
        </row>
      </sheetData>
      <sheetData sheetId="10">
        <row r="29">
          <cell r="L29" t="str">
            <v>--</v>
          </cell>
          <cell r="W29" t="str">
            <v>--</v>
          </cell>
          <cell r="AK29" t="str">
            <v>--</v>
          </cell>
        </row>
        <row r="30">
          <cell r="W30" t="str">
            <v/>
          </cell>
        </row>
      </sheetData>
      <sheetData sheetId="11">
        <row r="13">
          <cell r="P13" t="str">
            <v/>
          </cell>
        </row>
        <row r="35">
          <cell r="J35" t="str">
            <v/>
          </cell>
        </row>
        <row r="42">
          <cell r="C42" t="str">
            <v>--</v>
          </cell>
          <cell r="F42" t="str">
            <v>--</v>
          </cell>
          <cell r="I42" t="str">
            <v>--</v>
          </cell>
        </row>
      </sheetData>
      <sheetData sheetId="12">
        <row r="16">
          <cell r="AK16">
            <v>0</v>
          </cell>
        </row>
        <row r="29">
          <cell r="AW29" t="str">
            <v/>
          </cell>
          <cell r="AX29" t="str">
            <v/>
          </cell>
          <cell r="AY29" t="str">
            <v/>
          </cell>
        </row>
      </sheetData>
      <sheetData sheetId="13">
        <row r="26">
          <cell r="F26" t="str">
            <v/>
          </cell>
          <cell r="G26" t="str">
            <v/>
          </cell>
          <cell r="H26" t="str">
            <v/>
          </cell>
        </row>
      </sheetData>
      <sheetData sheetId="14">
        <row r="2">
          <cell r="A2" t="str">
            <v>CHAPARRO CARLOS</v>
          </cell>
          <cell r="C2">
            <v>2</v>
          </cell>
        </row>
        <row r="3">
          <cell r="A3" t="str">
            <v>CORDOBA ALEXANDER</v>
          </cell>
          <cell r="C3">
            <v>3</v>
          </cell>
        </row>
        <row r="4">
          <cell r="A4" t="str">
            <v>CRISTANCHO VICTOR</v>
          </cell>
          <cell r="C4">
            <v>7</v>
          </cell>
        </row>
        <row r="5">
          <cell r="A5" t="str">
            <v>DIAZ CESAR</v>
          </cell>
        </row>
        <row r="6">
          <cell r="A6" t="str">
            <v>FLOREZ KAREN</v>
          </cell>
          <cell r="C6">
            <v>6</v>
          </cell>
        </row>
        <row r="7">
          <cell r="A7" t="str">
            <v>GALVIS DAVID</v>
          </cell>
          <cell r="C7">
            <v>4</v>
          </cell>
        </row>
        <row r="8">
          <cell r="A8" t="str">
            <v>ACHIARDI LEONARDO</v>
          </cell>
          <cell r="C8">
            <v>8</v>
          </cell>
        </row>
        <row r="9">
          <cell r="A9" t="str">
            <v>OSPINA JUAN GABRIEL</v>
          </cell>
        </row>
        <row r="10">
          <cell r="A10" t="str">
            <v>SUAREZ  WILLIAM</v>
          </cell>
          <cell r="C10">
            <v>9</v>
          </cell>
        </row>
        <row r="11">
          <cell r="A11" t="str">
            <v>YARA FABIAN</v>
          </cell>
        </row>
        <row r="12">
          <cell r="A12" t="str">
            <v>RINCON SATURNINO</v>
          </cell>
          <cell r="C12">
            <v>1</v>
          </cell>
        </row>
        <row r="13">
          <cell r="A13" t="str">
            <v>ACHIARDI LEONARDO</v>
          </cell>
        </row>
        <row r="14">
          <cell r="A14" t="str">
            <v>ALBARRACIN JAIRO</v>
          </cell>
        </row>
        <row r="15">
          <cell r="A15" t="str">
            <v>ALMONACID JIMMY</v>
          </cell>
        </row>
        <row r="16">
          <cell r="A16" t="str">
            <v>CANO LUIS EDUARDO</v>
          </cell>
        </row>
        <row r="18">
          <cell r="A18" t="str">
            <v>GOMEZ LUIS CARLOS</v>
          </cell>
        </row>
        <row r="20">
          <cell r="A20" t="str">
            <v>PATIÑO MARLON</v>
          </cell>
        </row>
        <row r="21">
          <cell r="A21" t="str">
            <v>PRIETO YULY PAOLA</v>
          </cell>
        </row>
        <row r="22">
          <cell r="A22" t="str">
            <v>SASTOQUE CINDY</v>
          </cell>
        </row>
        <row r="23">
          <cell r="A23" t="str">
            <v>TEUTA DIEGO</v>
          </cell>
        </row>
        <row r="24">
          <cell r="A24" t="str">
            <v>VARGAS RODOLFO</v>
          </cell>
        </row>
        <row r="25">
          <cell r="A25" t="str">
            <v>VILLANUEVA BRAYAN</v>
          </cell>
        </row>
        <row r="26">
          <cell r="A26" t="str">
            <v>--</v>
          </cell>
        </row>
        <row r="28">
          <cell r="A28" t="str">
            <v>ARIAS JENNIFER</v>
          </cell>
        </row>
        <row r="29">
          <cell r="A29" t="str">
            <v>RINCON SATURNINO</v>
          </cell>
        </row>
        <row r="30">
          <cell r="C30">
            <v>1</v>
          </cell>
        </row>
        <row r="31">
          <cell r="A31" t="str">
            <v>--</v>
          </cell>
        </row>
        <row r="33">
          <cell r="A33" t="str">
            <v xml:space="preserve">VARGAS PABLO </v>
          </cell>
        </row>
        <row r="34">
          <cell r="A34" t="str">
            <v>RIVERA MERCY</v>
          </cell>
        </row>
        <row r="35">
          <cell r="A35" t="str">
            <v>--</v>
          </cell>
        </row>
      </sheetData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BY117"/>
  <sheetViews>
    <sheetView showGridLines="0" tabSelected="1" view="pageBreakPreview" topLeftCell="A22" zoomScaleSheetLayoutView="100" workbookViewId="0">
      <selection activeCell="A31" sqref="A31:G50"/>
    </sheetView>
  </sheetViews>
  <sheetFormatPr baseColWidth="10" defaultRowHeight="12.75" x14ac:dyDescent="0.2"/>
  <cols>
    <col min="1" max="1" width="17.85546875" style="81" customWidth="1"/>
    <col min="2" max="2" width="11.42578125" style="81"/>
    <col min="3" max="3" width="12.42578125" style="81" customWidth="1"/>
    <col min="4" max="8" width="11.42578125" style="81"/>
    <col min="9" max="9" width="2.7109375" style="81" customWidth="1"/>
    <col min="10" max="10" width="6.28515625" style="81" customWidth="1"/>
    <col min="11" max="13" width="9.42578125" style="81" customWidth="1"/>
    <col min="14" max="25" width="1.5703125" style="81" customWidth="1"/>
    <col min="26" max="31" width="2.7109375" style="105" customWidth="1"/>
    <col min="32" max="32" width="14.7109375" style="105" customWidth="1"/>
    <col min="33" max="33" width="6.28515625" style="105" customWidth="1"/>
    <col min="34" max="40" width="2.7109375" style="105" customWidth="1"/>
    <col min="41" max="43" width="2.7109375" style="81" customWidth="1"/>
    <col min="44" max="44" width="2.7109375" style="111" customWidth="1"/>
    <col min="45" max="45" width="15.7109375" style="81" customWidth="1"/>
    <col min="46" max="46" width="12.7109375" style="81" customWidth="1"/>
    <col min="47" max="47" width="13.42578125" style="81" customWidth="1"/>
    <col min="48" max="48" width="14.28515625" style="81" customWidth="1"/>
    <col min="49" max="49" width="12.5703125" style="81" customWidth="1"/>
    <col min="50" max="50" width="12.7109375" style="81" customWidth="1"/>
    <col min="51" max="53" width="11.42578125" style="81" customWidth="1"/>
    <col min="54" max="54" width="13.28515625" style="104" customWidth="1"/>
    <col min="55" max="55" width="8.7109375" style="130" customWidth="1"/>
    <col min="56" max="56" width="4.7109375" style="130" customWidth="1"/>
    <col min="57" max="58" width="10.28515625" style="130" customWidth="1"/>
    <col min="59" max="59" width="16.7109375" style="130" customWidth="1"/>
    <col min="60" max="61" width="8.7109375" style="130" customWidth="1"/>
    <col min="62" max="62" width="16.7109375" style="130" customWidth="1"/>
    <col min="63" max="63" width="16.28515625" style="88" customWidth="1"/>
    <col min="64" max="268" width="11.42578125" style="81"/>
    <col min="269" max="280" width="2.7109375" style="81" customWidth="1"/>
    <col min="281" max="282" width="6.140625" style="81" customWidth="1"/>
    <col min="283" max="291" width="2.7109375" style="81" customWidth="1"/>
    <col min="292" max="292" width="14.7109375" style="81" customWidth="1"/>
    <col min="293" max="293" width="6.28515625" style="81" customWidth="1"/>
    <col min="294" max="304" width="2.7109375" style="81" customWidth="1"/>
    <col min="305" max="305" width="25.42578125" style="81" customWidth="1"/>
    <col min="306" max="306" width="17.85546875" style="81" customWidth="1"/>
    <col min="307" max="307" width="15.85546875" style="81" customWidth="1"/>
    <col min="308" max="308" width="14.7109375" style="81" customWidth="1"/>
    <col min="309" max="309" width="15.85546875" style="81" customWidth="1"/>
    <col min="310" max="310" width="15" style="81" customWidth="1"/>
    <col min="311" max="311" width="18.140625" style="81" customWidth="1"/>
    <col min="312" max="312" width="22.42578125" style="81" customWidth="1"/>
    <col min="313" max="313" width="23.7109375" style="81" customWidth="1"/>
    <col min="314" max="314" width="14" style="81" customWidth="1"/>
    <col min="315" max="315" width="15" style="81" customWidth="1"/>
    <col min="316" max="316" width="21.28515625" style="81" customWidth="1"/>
    <col min="317" max="317" width="15.85546875" style="81" customWidth="1"/>
    <col min="318" max="318" width="18.28515625" style="81" customWidth="1"/>
    <col min="319" max="319" width="16.28515625" style="81" customWidth="1"/>
    <col min="320" max="524" width="11.42578125" style="81"/>
    <col min="525" max="536" width="2.7109375" style="81" customWidth="1"/>
    <col min="537" max="538" width="6.140625" style="81" customWidth="1"/>
    <col min="539" max="547" width="2.7109375" style="81" customWidth="1"/>
    <col min="548" max="548" width="14.7109375" style="81" customWidth="1"/>
    <col min="549" max="549" width="6.28515625" style="81" customWidth="1"/>
    <col min="550" max="560" width="2.7109375" style="81" customWidth="1"/>
    <col min="561" max="561" width="25.42578125" style="81" customWidth="1"/>
    <col min="562" max="562" width="17.85546875" style="81" customWidth="1"/>
    <col min="563" max="563" width="15.85546875" style="81" customWidth="1"/>
    <col min="564" max="564" width="14.7109375" style="81" customWidth="1"/>
    <col min="565" max="565" width="15.85546875" style="81" customWidth="1"/>
    <col min="566" max="566" width="15" style="81" customWidth="1"/>
    <col min="567" max="567" width="18.140625" style="81" customWidth="1"/>
    <col min="568" max="568" width="22.42578125" style="81" customWidth="1"/>
    <col min="569" max="569" width="23.7109375" style="81" customWidth="1"/>
    <col min="570" max="570" width="14" style="81" customWidth="1"/>
    <col min="571" max="571" width="15" style="81" customWidth="1"/>
    <col min="572" max="572" width="21.28515625" style="81" customWidth="1"/>
    <col min="573" max="573" width="15.85546875" style="81" customWidth="1"/>
    <col min="574" max="574" width="18.28515625" style="81" customWidth="1"/>
    <col min="575" max="575" width="16.28515625" style="81" customWidth="1"/>
    <col min="576" max="780" width="11.42578125" style="81"/>
    <col min="781" max="792" width="2.7109375" style="81" customWidth="1"/>
    <col min="793" max="794" width="6.140625" style="81" customWidth="1"/>
    <col min="795" max="803" width="2.7109375" style="81" customWidth="1"/>
    <col min="804" max="804" width="14.7109375" style="81" customWidth="1"/>
    <col min="805" max="805" width="6.28515625" style="81" customWidth="1"/>
    <col min="806" max="816" width="2.7109375" style="81" customWidth="1"/>
    <col min="817" max="817" width="25.42578125" style="81" customWidth="1"/>
    <col min="818" max="818" width="17.85546875" style="81" customWidth="1"/>
    <col min="819" max="819" width="15.85546875" style="81" customWidth="1"/>
    <col min="820" max="820" width="14.7109375" style="81" customWidth="1"/>
    <col min="821" max="821" width="15.85546875" style="81" customWidth="1"/>
    <col min="822" max="822" width="15" style="81" customWidth="1"/>
    <col min="823" max="823" width="18.140625" style="81" customWidth="1"/>
    <col min="824" max="824" width="22.42578125" style="81" customWidth="1"/>
    <col min="825" max="825" width="23.7109375" style="81" customWidth="1"/>
    <col min="826" max="826" width="14" style="81" customWidth="1"/>
    <col min="827" max="827" width="15" style="81" customWidth="1"/>
    <col min="828" max="828" width="21.28515625" style="81" customWidth="1"/>
    <col min="829" max="829" width="15.85546875" style="81" customWidth="1"/>
    <col min="830" max="830" width="18.28515625" style="81" customWidth="1"/>
    <col min="831" max="831" width="16.28515625" style="81" customWidth="1"/>
    <col min="832" max="1036" width="11.42578125" style="81"/>
    <col min="1037" max="1048" width="2.7109375" style="81" customWidth="1"/>
    <col min="1049" max="1050" width="6.140625" style="81" customWidth="1"/>
    <col min="1051" max="1059" width="2.7109375" style="81" customWidth="1"/>
    <col min="1060" max="1060" width="14.7109375" style="81" customWidth="1"/>
    <col min="1061" max="1061" width="6.28515625" style="81" customWidth="1"/>
    <col min="1062" max="1072" width="2.7109375" style="81" customWidth="1"/>
    <col min="1073" max="1073" width="25.42578125" style="81" customWidth="1"/>
    <col min="1074" max="1074" width="17.85546875" style="81" customWidth="1"/>
    <col min="1075" max="1075" width="15.85546875" style="81" customWidth="1"/>
    <col min="1076" max="1076" width="14.7109375" style="81" customWidth="1"/>
    <col min="1077" max="1077" width="15.85546875" style="81" customWidth="1"/>
    <col min="1078" max="1078" width="15" style="81" customWidth="1"/>
    <col min="1079" max="1079" width="18.140625" style="81" customWidth="1"/>
    <col min="1080" max="1080" width="22.42578125" style="81" customWidth="1"/>
    <col min="1081" max="1081" width="23.7109375" style="81" customWidth="1"/>
    <col min="1082" max="1082" width="14" style="81" customWidth="1"/>
    <col min="1083" max="1083" width="15" style="81" customWidth="1"/>
    <col min="1084" max="1084" width="21.28515625" style="81" customWidth="1"/>
    <col min="1085" max="1085" width="15.85546875" style="81" customWidth="1"/>
    <col min="1086" max="1086" width="18.28515625" style="81" customWidth="1"/>
    <col min="1087" max="1087" width="16.28515625" style="81" customWidth="1"/>
    <col min="1088" max="1292" width="11.42578125" style="81"/>
    <col min="1293" max="1304" width="2.7109375" style="81" customWidth="1"/>
    <col min="1305" max="1306" width="6.140625" style="81" customWidth="1"/>
    <col min="1307" max="1315" width="2.7109375" style="81" customWidth="1"/>
    <col min="1316" max="1316" width="14.7109375" style="81" customWidth="1"/>
    <col min="1317" max="1317" width="6.28515625" style="81" customWidth="1"/>
    <col min="1318" max="1328" width="2.7109375" style="81" customWidth="1"/>
    <col min="1329" max="1329" width="25.42578125" style="81" customWidth="1"/>
    <col min="1330" max="1330" width="17.85546875" style="81" customWidth="1"/>
    <col min="1331" max="1331" width="15.85546875" style="81" customWidth="1"/>
    <col min="1332" max="1332" width="14.7109375" style="81" customWidth="1"/>
    <col min="1333" max="1333" width="15.85546875" style="81" customWidth="1"/>
    <col min="1334" max="1334" width="15" style="81" customWidth="1"/>
    <col min="1335" max="1335" width="18.140625" style="81" customWidth="1"/>
    <col min="1336" max="1336" width="22.42578125" style="81" customWidth="1"/>
    <col min="1337" max="1337" width="23.7109375" style="81" customWidth="1"/>
    <col min="1338" max="1338" width="14" style="81" customWidth="1"/>
    <col min="1339" max="1339" width="15" style="81" customWidth="1"/>
    <col min="1340" max="1340" width="21.28515625" style="81" customWidth="1"/>
    <col min="1341" max="1341" width="15.85546875" style="81" customWidth="1"/>
    <col min="1342" max="1342" width="18.28515625" style="81" customWidth="1"/>
    <col min="1343" max="1343" width="16.28515625" style="81" customWidth="1"/>
    <col min="1344" max="1548" width="11.42578125" style="81"/>
    <col min="1549" max="1560" width="2.7109375" style="81" customWidth="1"/>
    <col min="1561" max="1562" width="6.140625" style="81" customWidth="1"/>
    <col min="1563" max="1571" width="2.7109375" style="81" customWidth="1"/>
    <col min="1572" max="1572" width="14.7109375" style="81" customWidth="1"/>
    <col min="1573" max="1573" width="6.28515625" style="81" customWidth="1"/>
    <col min="1574" max="1584" width="2.7109375" style="81" customWidth="1"/>
    <col min="1585" max="1585" width="25.42578125" style="81" customWidth="1"/>
    <col min="1586" max="1586" width="17.85546875" style="81" customWidth="1"/>
    <col min="1587" max="1587" width="15.85546875" style="81" customWidth="1"/>
    <col min="1588" max="1588" width="14.7109375" style="81" customWidth="1"/>
    <col min="1589" max="1589" width="15.85546875" style="81" customWidth="1"/>
    <col min="1590" max="1590" width="15" style="81" customWidth="1"/>
    <col min="1591" max="1591" width="18.140625" style="81" customWidth="1"/>
    <col min="1592" max="1592" width="22.42578125" style="81" customWidth="1"/>
    <col min="1593" max="1593" width="23.7109375" style="81" customWidth="1"/>
    <col min="1594" max="1594" width="14" style="81" customWidth="1"/>
    <col min="1595" max="1595" width="15" style="81" customWidth="1"/>
    <col min="1596" max="1596" width="21.28515625" style="81" customWidth="1"/>
    <col min="1597" max="1597" width="15.85546875" style="81" customWidth="1"/>
    <col min="1598" max="1598" width="18.28515625" style="81" customWidth="1"/>
    <col min="1599" max="1599" width="16.28515625" style="81" customWidth="1"/>
    <col min="1600" max="1804" width="11.42578125" style="81"/>
    <col min="1805" max="1816" width="2.7109375" style="81" customWidth="1"/>
    <col min="1817" max="1818" width="6.140625" style="81" customWidth="1"/>
    <col min="1819" max="1827" width="2.7109375" style="81" customWidth="1"/>
    <col min="1828" max="1828" width="14.7109375" style="81" customWidth="1"/>
    <col min="1829" max="1829" width="6.28515625" style="81" customWidth="1"/>
    <col min="1830" max="1840" width="2.7109375" style="81" customWidth="1"/>
    <col min="1841" max="1841" width="25.42578125" style="81" customWidth="1"/>
    <col min="1842" max="1842" width="17.85546875" style="81" customWidth="1"/>
    <col min="1843" max="1843" width="15.85546875" style="81" customWidth="1"/>
    <col min="1844" max="1844" width="14.7109375" style="81" customWidth="1"/>
    <col min="1845" max="1845" width="15.85546875" style="81" customWidth="1"/>
    <col min="1846" max="1846" width="15" style="81" customWidth="1"/>
    <col min="1847" max="1847" width="18.140625" style="81" customWidth="1"/>
    <col min="1848" max="1848" width="22.42578125" style="81" customWidth="1"/>
    <col min="1849" max="1849" width="23.7109375" style="81" customWidth="1"/>
    <col min="1850" max="1850" width="14" style="81" customWidth="1"/>
    <col min="1851" max="1851" width="15" style="81" customWidth="1"/>
    <col min="1852" max="1852" width="21.28515625" style="81" customWidth="1"/>
    <col min="1853" max="1853" width="15.85546875" style="81" customWidth="1"/>
    <col min="1854" max="1854" width="18.28515625" style="81" customWidth="1"/>
    <col min="1855" max="1855" width="16.28515625" style="81" customWidth="1"/>
    <col min="1856" max="2060" width="11.42578125" style="81"/>
    <col min="2061" max="2072" width="2.7109375" style="81" customWidth="1"/>
    <col min="2073" max="2074" width="6.140625" style="81" customWidth="1"/>
    <col min="2075" max="2083" width="2.7109375" style="81" customWidth="1"/>
    <col min="2084" max="2084" width="14.7109375" style="81" customWidth="1"/>
    <col min="2085" max="2085" width="6.28515625" style="81" customWidth="1"/>
    <col min="2086" max="2096" width="2.7109375" style="81" customWidth="1"/>
    <col min="2097" max="2097" width="25.42578125" style="81" customWidth="1"/>
    <col min="2098" max="2098" width="17.85546875" style="81" customWidth="1"/>
    <col min="2099" max="2099" width="15.85546875" style="81" customWidth="1"/>
    <col min="2100" max="2100" width="14.7109375" style="81" customWidth="1"/>
    <col min="2101" max="2101" width="15.85546875" style="81" customWidth="1"/>
    <col min="2102" max="2102" width="15" style="81" customWidth="1"/>
    <col min="2103" max="2103" width="18.140625" style="81" customWidth="1"/>
    <col min="2104" max="2104" width="22.42578125" style="81" customWidth="1"/>
    <col min="2105" max="2105" width="23.7109375" style="81" customWidth="1"/>
    <col min="2106" max="2106" width="14" style="81" customWidth="1"/>
    <col min="2107" max="2107" width="15" style="81" customWidth="1"/>
    <col min="2108" max="2108" width="21.28515625" style="81" customWidth="1"/>
    <col min="2109" max="2109" width="15.85546875" style="81" customWidth="1"/>
    <col min="2110" max="2110" width="18.28515625" style="81" customWidth="1"/>
    <col min="2111" max="2111" width="16.28515625" style="81" customWidth="1"/>
    <col min="2112" max="2316" width="11.42578125" style="81"/>
    <col min="2317" max="2328" width="2.7109375" style="81" customWidth="1"/>
    <col min="2329" max="2330" width="6.140625" style="81" customWidth="1"/>
    <col min="2331" max="2339" width="2.7109375" style="81" customWidth="1"/>
    <col min="2340" max="2340" width="14.7109375" style="81" customWidth="1"/>
    <col min="2341" max="2341" width="6.28515625" style="81" customWidth="1"/>
    <col min="2342" max="2352" width="2.7109375" style="81" customWidth="1"/>
    <col min="2353" max="2353" width="25.42578125" style="81" customWidth="1"/>
    <col min="2354" max="2354" width="17.85546875" style="81" customWidth="1"/>
    <col min="2355" max="2355" width="15.85546875" style="81" customWidth="1"/>
    <col min="2356" max="2356" width="14.7109375" style="81" customWidth="1"/>
    <col min="2357" max="2357" width="15.85546875" style="81" customWidth="1"/>
    <col min="2358" max="2358" width="15" style="81" customWidth="1"/>
    <col min="2359" max="2359" width="18.140625" style="81" customWidth="1"/>
    <col min="2360" max="2360" width="22.42578125" style="81" customWidth="1"/>
    <col min="2361" max="2361" width="23.7109375" style="81" customWidth="1"/>
    <col min="2362" max="2362" width="14" style="81" customWidth="1"/>
    <col min="2363" max="2363" width="15" style="81" customWidth="1"/>
    <col min="2364" max="2364" width="21.28515625" style="81" customWidth="1"/>
    <col min="2365" max="2365" width="15.85546875" style="81" customWidth="1"/>
    <col min="2366" max="2366" width="18.28515625" style="81" customWidth="1"/>
    <col min="2367" max="2367" width="16.28515625" style="81" customWidth="1"/>
    <col min="2368" max="2572" width="11.42578125" style="81"/>
    <col min="2573" max="2584" width="2.7109375" style="81" customWidth="1"/>
    <col min="2585" max="2586" width="6.140625" style="81" customWidth="1"/>
    <col min="2587" max="2595" width="2.7109375" style="81" customWidth="1"/>
    <col min="2596" max="2596" width="14.7109375" style="81" customWidth="1"/>
    <col min="2597" max="2597" width="6.28515625" style="81" customWidth="1"/>
    <col min="2598" max="2608" width="2.7109375" style="81" customWidth="1"/>
    <col min="2609" max="2609" width="25.42578125" style="81" customWidth="1"/>
    <col min="2610" max="2610" width="17.85546875" style="81" customWidth="1"/>
    <col min="2611" max="2611" width="15.85546875" style="81" customWidth="1"/>
    <col min="2612" max="2612" width="14.7109375" style="81" customWidth="1"/>
    <col min="2613" max="2613" width="15.85546875" style="81" customWidth="1"/>
    <col min="2614" max="2614" width="15" style="81" customWidth="1"/>
    <col min="2615" max="2615" width="18.140625" style="81" customWidth="1"/>
    <col min="2616" max="2616" width="22.42578125" style="81" customWidth="1"/>
    <col min="2617" max="2617" width="23.7109375" style="81" customWidth="1"/>
    <col min="2618" max="2618" width="14" style="81" customWidth="1"/>
    <col min="2619" max="2619" width="15" style="81" customWidth="1"/>
    <col min="2620" max="2620" width="21.28515625" style="81" customWidth="1"/>
    <col min="2621" max="2621" width="15.85546875" style="81" customWidth="1"/>
    <col min="2622" max="2622" width="18.28515625" style="81" customWidth="1"/>
    <col min="2623" max="2623" width="16.28515625" style="81" customWidth="1"/>
    <col min="2624" max="2828" width="11.42578125" style="81"/>
    <col min="2829" max="2840" width="2.7109375" style="81" customWidth="1"/>
    <col min="2841" max="2842" width="6.140625" style="81" customWidth="1"/>
    <col min="2843" max="2851" width="2.7109375" style="81" customWidth="1"/>
    <col min="2852" max="2852" width="14.7109375" style="81" customWidth="1"/>
    <col min="2853" max="2853" width="6.28515625" style="81" customWidth="1"/>
    <col min="2854" max="2864" width="2.7109375" style="81" customWidth="1"/>
    <col min="2865" max="2865" width="25.42578125" style="81" customWidth="1"/>
    <col min="2866" max="2866" width="17.85546875" style="81" customWidth="1"/>
    <col min="2867" max="2867" width="15.85546875" style="81" customWidth="1"/>
    <col min="2868" max="2868" width="14.7109375" style="81" customWidth="1"/>
    <col min="2869" max="2869" width="15.85546875" style="81" customWidth="1"/>
    <col min="2870" max="2870" width="15" style="81" customWidth="1"/>
    <col min="2871" max="2871" width="18.140625" style="81" customWidth="1"/>
    <col min="2872" max="2872" width="22.42578125" style="81" customWidth="1"/>
    <col min="2873" max="2873" width="23.7109375" style="81" customWidth="1"/>
    <col min="2874" max="2874" width="14" style="81" customWidth="1"/>
    <col min="2875" max="2875" width="15" style="81" customWidth="1"/>
    <col min="2876" max="2876" width="21.28515625" style="81" customWidth="1"/>
    <col min="2877" max="2877" width="15.85546875" style="81" customWidth="1"/>
    <col min="2878" max="2878" width="18.28515625" style="81" customWidth="1"/>
    <col min="2879" max="2879" width="16.28515625" style="81" customWidth="1"/>
    <col min="2880" max="3084" width="11.42578125" style="81"/>
    <col min="3085" max="3096" width="2.7109375" style="81" customWidth="1"/>
    <col min="3097" max="3098" width="6.140625" style="81" customWidth="1"/>
    <col min="3099" max="3107" width="2.7109375" style="81" customWidth="1"/>
    <col min="3108" max="3108" width="14.7109375" style="81" customWidth="1"/>
    <col min="3109" max="3109" width="6.28515625" style="81" customWidth="1"/>
    <col min="3110" max="3120" width="2.7109375" style="81" customWidth="1"/>
    <col min="3121" max="3121" width="25.42578125" style="81" customWidth="1"/>
    <col min="3122" max="3122" width="17.85546875" style="81" customWidth="1"/>
    <col min="3123" max="3123" width="15.85546875" style="81" customWidth="1"/>
    <col min="3124" max="3124" width="14.7109375" style="81" customWidth="1"/>
    <col min="3125" max="3125" width="15.85546875" style="81" customWidth="1"/>
    <col min="3126" max="3126" width="15" style="81" customWidth="1"/>
    <col min="3127" max="3127" width="18.140625" style="81" customWidth="1"/>
    <col min="3128" max="3128" width="22.42578125" style="81" customWidth="1"/>
    <col min="3129" max="3129" width="23.7109375" style="81" customWidth="1"/>
    <col min="3130" max="3130" width="14" style="81" customWidth="1"/>
    <col min="3131" max="3131" width="15" style="81" customWidth="1"/>
    <col min="3132" max="3132" width="21.28515625" style="81" customWidth="1"/>
    <col min="3133" max="3133" width="15.85546875" style="81" customWidth="1"/>
    <col min="3134" max="3134" width="18.28515625" style="81" customWidth="1"/>
    <col min="3135" max="3135" width="16.28515625" style="81" customWidth="1"/>
    <col min="3136" max="3340" width="11.42578125" style="81"/>
    <col min="3341" max="3352" width="2.7109375" style="81" customWidth="1"/>
    <col min="3353" max="3354" width="6.140625" style="81" customWidth="1"/>
    <col min="3355" max="3363" width="2.7109375" style="81" customWidth="1"/>
    <col min="3364" max="3364" width="14.7109375" style="81" customWidth="1"/>
    <col min="3365" max="3365" width="6.28515625" style="81" customWidth="1"/>
    <col min="3366" max="3376" width="2.7109375" style="81" customWidth="1"/>
    <col min="3377" max="3377" width="25.42578125" style="81" customWidth="1"/>
    <col min="3378" max="3378" width="17.85546875" style="81" customWidth="1"/>
    <col min="3379" max="3379" width="15.85546875" style="81" customWidth="1"/>
    <col min="3380" max="3380" width="14.7109375" style="81" customWidth="1"/>
    <col min="3381" max="3381" width="15.85546875" style="81" customWidth="1"/>
    <col min="3382" max="3382" width="15" style="81" customWidth="1"/>
    <col min="3383" max="3383" width="18.140625" style="81" customWidth="1"/>
    <col min="3384" max="3384" width="22.42578125" style="81" customWidth="1"/>
    <col min="3385" max="3385" width="23.7109375" style="81" customWidth="1"/>
    <col min="3386" max="3386" width="14" style="81" customWidth="1"/>
    <col min="3387" max="3387" width="15" style="81" customWidth="1"/>
    <col min="3388" max="3388" width="21.28515625" style="81" customWidth="1"/>
    <col min="3389" max="3389" width="15.85546875" style="81" customWidth="1"/>
    <col min="3390" max="3390" width="18.28515625" style="81" customWidth="1"/>
    <col min="3391" max="3391" width="16.28515625" style="81" customWidth="1"/>
    <col min="3392" max="3596" width="11.42578125" style="81"/>
    <col min="3597" max="3608" width="2.7109375" style="81" customWidth="1"/>
    <col min="3609" max="3610" width="6.140625" style="81" customWidth="1"/>
    <col min="3611" max="3619" width="2.7109375" style="81" customWidth="1"/>
    <col min="3620" max="3620" width="14.7109375" style="81" customWidth="1"/>
    <col min="3621" max="3621" width="6.28515625" style="81" customWidth="1"/>
    <col min="3622" max="3632" width="2.7109375" style="81" customWidth="1"/>
    <col min="3633" max="3633" width="25.42578125" style="81" customWidth="1"/>
    <col min="3634" max="3634" width="17.85546875" style="81" customWidth="1"/>
    <col min="3635" max="3635" width="15.85546875" style="81" customWidth="1"/>
    <col min="3636" max="3636" width="14.7109375" style="81" customWidth="1"/>
    <col min="3637" max="3637" width="15.85546875" style="81" customWidth="1"/>
    <col min="3638" max="3638" width="15" style="81" customWidth="1"/>
    <col min="3639" max="3639" width="18.140625" style="81" customWidth="1"/>
    <col min="3640" max="3640" width="22.42578125" style="81" customWidth="1"/>
    <col min="3641" max="3641" width="23.7109375" style="81" customWidth="1"/>
    <col min="3642" max="3642" width="14" style="81" customWidth="1"/>
    <col min="3643" max="3643" width="15" style="81" customWidth="1"/>
    <col min="3644" max="3644" width="21.28515625" style="81" customWidth="1"/>
    <col min="3645" max="3645" width="15.85546875" style="81" customWidth="1"/>
    <col min="3646" max="3646" width="18.28515625" style="81" customWidth="1"/>
    <col min="3647" max="3647" width="16.28515625" style="81" customWidth="1"/>
    <col min="3648" max="3852" width="11.42578125" style="81"/>
    <col min="3853" max="3864" width="2.7109375" style="81" customWidth="1"/>
    <col min="3865" max="3866" width="6.140625" style="81" customWidth="1"/>
    <col min="3867" max="3875" width="2.7109375" style="81" customWidth="1"/>
    <col min="3876" max="3876" width="14.7109375" style="81" customWidth="1"/>
    <col min="3877" max="3877" width="6.28515625" style="81" customWidth="1"/>
    <col min="3878" max="3888" width="2.7109375" style="81" customWidth="1"/>
    <col min="3889" max="3889" width="25.42578125" style="81" customWidth="1"/>
    <col min="3890" max="3890" width="17.85546875" style="81" customWidth="1"/>
    <col min="3891" max="3891" width="15.85546875" style="81" customWidth="1"/>
    <col min="3892" max="3892" width="14.7109375" style="81" customWidth="1"/>
    <col min="3893" max="3893" width="15.85546875" style="81" customWidth="1"/>
    <col min="3894" max="3894" width="15" style="81" customWidth="1"/>
    <col min="3895" max="3895" width="18.140625" style="81" customWidth="1"/>
    <col min="3896" max="3896" width="22.42578125" style="81" customWidth="1"/>
    <col min="3897" max="3897" width="23.7109375" style="81" customWidth="1"/>
    <col min="3898" max="3898" width="14" style="81" customWidth="1"/>
    <col min="3899" max="3899" width="15" style="81" customWidth="1"/>
    <col min="3900" max="3900" width="21.28515625" style="81" customWidth="1"/>
    <col min="3901" max="3901" width="15.85546875" style="81" customWidth="1"/>
    <col min="3902" max="3902" width="18.28515625" style="81" customWidth="1"/>
    <col min="3903" max="3903" width="16.28515625" style="81" customWidth="1"/>
    <col min="3904" max="4108" width="11.42578125" style="81"/>
    <col min="4109" max="4120" width="2.7109375" style="81" customWidth="1"/>
    <col min="4121" max="4122" width="6.140625" style="81" customWidth="1"/>
    <col min="4123" max="4131" width="2.7109375" style="81" customWidth="1"/>
    <col min="4132" max="4132" width="14.7109375" style="81" customWidth="1"/>
    <col min="4133" max="4133" width="6.28515625" style="81" customWidth="1"/>
    <col min="4134" max="4144" width="2.7109375" style="81" customWidth="1"/>
    <col min="4145" max="4145" width="25.42578125" style="81" customWidth="1"/>
    <col min="4146" max="4146" width="17.85546875" style="81" customWidth="1"/>
    <col min="4147" max="4147" width="15.85546875" style="81" customWidth="1"/>
    <col min="4148" max="4148" width="14.7109375" style="81" customWidth="1"/>
    <col min="4149" max="4149" width="15.85546875" style="81" customWidth="1"/>
    <col min="4150" max="4150" width="15" style="81" customWidth="1"/>
    <col min="4151" max="4151" width="18.140625" style="81" customWidth="1"/>
    <col min="4152" max="4152" width="22.42578125" style="81" customWidth="1"/>
    <col min="4153" max="4153" width="23.7109375" style="81" customWidth="1"/>
    <col min="4154" max="4154" width="14" style="81" customWidth="1"/>
    <col min="4155" max="4155" width="15" style="81" customWidth="1"/>
    <col min="4156" max="4156" width="21.28515625" style="81" customWidth="1"/>
    <col min="4157" max="4157" width="15.85546875" style="81" customWidth="1"/>
    <col min="4158" max="4158" width="18.28515625" style="81" customWidth="1"/>
    <col min="4159" max="4159" width="16.28515625" style="81" customWidth="1"/>
    <col min="4160" max="4364" width="11.42578125" style="81"/>
    <col min="4365" max="4376" width="2.7109375" style="81" customWidth="1"/>
    <col min="4377" max="4378" width="6.140625" style="81" customWidth="1"/>
    <col min="4379" max="4387" width="2.7109375" style="81" customWidth="1"/>
    <col min="4388" max="4388" width="14.7109375" style="81" customWidth="1"/>
    <col min="4389" max="4389" width="6.28515625" style="81" customWidth="1"/>
    <col min="4390" max="4400" width="2.7109375" style="81" customWidth="1"/>
    <col min="4401" max="4401" width="25.42578125" style="81" customWidth="1"/>
    <col min="4402" max="4402" width="17.85546875" style="81" customWidth="1"/>
    <col min="4403" max="4403" width="15.85546875" style="81" customWidth="1"/>
    <col min="4404" max="4404" width="14.7109375" style="81" customWidth="1"/>
    <col min="4405" max="4405" width="15.85546875" style="81" customWidth="1"/>
    <col min="4406" max="4406" width="15" style="81" customWidth="1"/>
    <col min="4407" max="4407" width="18.140625" style="81" customWidth="1"/>
    <col min="4408" max="4408" width="22.42578125" style="81" customWidth="1"/>
    <col min="4409" max="4409" width="23.7109375" style="81" customWidth="1"/>
    <col min="4410" max="4410" width="14" style="81" customWidth="1"/>
    <col min="4411" max="4411" width="15" style="81" customWidth="1"/>
    <col min="4412" max="4412" width="21.28515625" style="81" customWidth="1"/>
    <col min="4413" max="4413" width="15.85546875" style="81" customWidth="1"/>
    <col min="4414" max="4414" width="18.28515625" style="81" customWidth="1"/>
    <col min="4415" max="4415" width="16.28515625" style="81" customWidth="1"/>
    <col min="4416" max="4620" width="11.42578125" style="81"/>
    <col min="4621" max="4632" width="2.7109375" style="81" customWidth="1"/>
    <col min="4633" max="4634" width="6.140625" style="81" customWidth="1"/>
    <col min="4635" max="4643" width="2.7109375" style="81" customWidth="1"/>
    <col min="4644" max="4644" width="14.7109375" style="81" customWidth="1"/>
    <col min="4645" max="4645" width="6.28515625" style="81" customWidth="1"/>
    <col min="4646" max="4656" width="2.7109375" style="81" customWidth="1"/>
    <col min="4657" max="4657" width="25.42578125" style="81" customWidth="1"/>
    <col min="4658" max="4658" width="17.85546875" style="81" customWidth="1"/>
    <col min="4659" max="4659" width="15.85546875" style="81" customWidth="1"/>
    <col min="4660" max="4660" width="14.7109375" style="81" customWidth="1"/>
    <col min="4661" max="4661" width="15.85546875" style="81" customWidth="1"/>
    <col min="4662" max="4662" width="15" style="81" customWidth="1"/>
    <col min="4663" max="4663" width="18.140625" style="81" customWidth="1"/>
    <col min="4664" max="4664" width="22.42578125" style="81" customWidth="1"/>
    <col min="4665" max="4665" width="23.7109375" style="81" customWidth="1"/>
    <col min="4666" max="4666" width="14" style="81" customWidth="1"/>
    <col min="4667" max="4667" width="15" style="81" customWidth="1"/>
    <col min="4668" max="4668" width="21.28515625" style="81" customWidth="1"/>
    <col min="4669" max="4669" width="15.85546875" style="81" customWidth="1"/>
    <col min="4670" max="4670" width="18.28515625" style="81" customWidth="1"/>
    <col min="4671" max="4671" width="16.28515625" style="81" customWidth="1"/>
    <col min="4672" max="4876" width="11.42578125" style="81"/>
    <col min="4877" max="4888" width="2.7109375" style="81" customWidth="1"/>
    <col min="4889" max="4890" width="6.140625" style="81" customWidth="1"/>
    <col min="4891" max="4899" width="2.7109375" style="81" customWidth="1"/>
    <col min="4900" max="4900" width="14.7109375" style="81" customWidth="1"/>
    <col min="4901" max="4901" width="6.28515625" style="81" customWidth="1"/>
    <col min="4902" max="4912" width="2.7109375" style="81" customWidth="1"/>
    <col min="4913" max="4913" width="25.42578125" style="81" customWidth="1"/>
    <col min="4914" max="4914" width="17.85546875" style="81" customWidth="1"/>
    <col min="4915" max="4915" width="15.85546875" style="81" customWidth="1"/>
    <col min="4916" max="4916" width="14.7109375" style="81" customWidth="1"/>
    <col min="4917" max="4917" width="15.85546875" style="81" customWidth="1"/>
    <col min="4918" max="4918" width="15" style="81" customWidth="1"/>
    <col min="4919" max="4919" width="18.140625" style="81" customWidth="1"/>
    <col min="4920" max="4920" width="22.42578125" style="81" customWidth="1"/>
    <col min="4921" max="4921" width="23.7109375" style="81" customWidth="1"/>
    <col min="4922" max="4922" width="14" style="81" customWidth="1"/>
    <col min="4923" max="4923" width="15" style="81" customWidth="1"/>
    <col min="4924" max="4924" width="21.28515625" style="81" customWidth="1"/>
    <col min="4925" max="4925" width="15.85546875" style="81" customWidth="1"/>
    <col min="4926" max="4926" width="18.28515625" style="81" customWidth="1"/>
    <col min="4927" max="4927" width="16.28515625" style="81" customWidth="1"/>
    <col min="4928" max="5132" width="11.42578125" style="81"/>
    <col min="5133" max="5144" width="2.7109375" style="81" customWidth="1"/>
    <col min="5145" max="5146" width="6.140625" style="81" customWidth="1"/>
    <col min="5147" max="5155" width="2.7109375" style="81" customWidth="1"/>
    <col min="5156" max="5156" width="14.7109375" style="81" customWidth="1"/>
    <col min="5157" max="5157" width="6.28515625" style="81" customWidth="1"/>
    <col min="5158" max="5168" width="2.7109375" style="81" customWidth="1"/>
    <col min="5169" max="5169" width="25.42578125" style="81" customWidth="1"/>
    <col min="5170" max="5170" width="17.85546875" style="81" customWidth="1"/>
    <col min="5171" max="5171" width="15.85546875" style="81" customWidth="1"/>
    <col min="5172" max="5172" width="14.7109375" style="81" customWidth="1"/>
    <col min="5173" max="5173" width="15.85546875" style="81" customWidth="1"/>
    <col min="5174" max="5174" width="15" style="81" customWidth="1"/>
    <col min="5175" max="5175" width="18.140625" style="81" customWidth="1"/>
    <col min="5176" max="5176" width="22.42578125" style="81" customWidth="1"/>
    <col min="5177" max="5177" width="23.7109375" style="81" customWidth="1"/>
    <col min="5178" max="5178" width="14" style="81" customWidth="1"/>
    <col min="5179" max="5179" width="15" style="81" customWidth="1"/>
    <col min="5180" max="5180" width="21.28515625" style="81" customWidth="1"/>
    <col min="5181" max="5181" width="15.85546875" style="81" customWidth="1"/>
    <col min="5182" max="5182" width="18.28515625" style="81" customWidth="1"/>
    <col min="5183" max="5183" width="16.28515625" style="81" customWidth="1"/>
    <col min="5184" max="5388" width="11.42578125" style="81"/>
    <col min="5389" max="5400" width="2.7109375" style="81" customWidth="1"/>
    <col min="5401" max="5402" width="6.140625" style="81" customWidth="1"/>
    <col min="5403" max="5411" width="2.7109375" style="81" customWidth="1"/>
    <col min="5412" max="5412" width="14.7109375" style="81" customWidth="1"/>
    <col min="5413" max="5413" width="6.28515625" style="81" customWidth="1"/>
    <col min="5414" max="5424" width="2.7109375" style="81" customWidth="1"/>
    <col min="5425" max="5425" width="25.42578125" style="81" customWidth="1"/>
    <col min="5426" max="5426" width="17.85546875" style="81" customWidth="1"/>
    <col min="5427" max="5427" width="15.85546875" style="81" customWidth="1"/>
    <col min="5428" max="5428" width="14.7109375" style="81" customWidth="1"/>
    <col min="5429" max="5429" width="15.85546875" style="81" customWidth="1"/>
    <col min="5430" max="5430" width="15" style="81" customWidth="1"/>
    <col min="5431" max="5431" width="18.140625" style="81" customWidth="1"/>
    <col min="5432" max="5432" width="22.42578125" style="81" customWidth="1"/>
    <col min="5433" max="5433" width="23.7109375" style="81" customWidth="1"/>
    <col min="5434" max="5434" width="14" style="81" customWidth="1"/>
    <col min="5435" max="5435" width="15" style="81" customWidth="1"/>
    <col min="5436" max="5436" width="21.28515625" style="81" customWidth="1"/>
    <col min="5437" max="5437" width="15.85546875" style="81" customWidth="1"/>
    <col min="5438" max="5438" width="18.28515625" style="81" customWidth="1"/>
    <col min="5439" max="5439" width="16.28515625" style="81" customWidth="1"/>
    <col min="5440" max="5644" width="11.42578125" style="81"/>
    <col min="5645" max="5656" width="2.7109375" style="81" customWidth="1"/>
    <col min="5657" max="5658" width="6.140625" style="81" customWidth="1"/>
    <col min="5659" max="5667" width="2.7109375" style="81" customWidth="1"/>
    <col min="5668" max="5668" width="14.7109375" style="81" customWidth="1"/>
    <col min="5669" max="5669" width="6.28515625" style="81" customWidth="1"/>
    <col min="5670" max="5680" width="2.7109375" style="81" customWidth="1"/>
    <col min="5681" max="5681" width="25.42578125" style="81" customWidth="1"/>
    <col min="5682" max="5682" width="17.85546875" style="81" customWidth="1"/>
    <col min="5683" max="5683" width="15.85546875" style="81" customWidth="1"/>
    <col min="5684" max="5684" width="14.7109375" style="81" customWidth="1"/>
    <col min="5685" max="5685" width="15.85546875" style="81" customWidth="1"/>
    <col min="5686" max="5686" width="15" style="81" customWidth="1"/>
    <col min="5687" max="5687" width="18.140625" style="81" customWidth="1"/>
    <col min="5688" max="5688" width="22.42578125" style="81" customWidth="1"/>
    <col min="5689" max="5689" width="23.7109375" style="81" customWidth="1"/>
    <col min="5690" max="5690" width="14" style="81" customWidth="1"/>
    <col min="5691" max="5691" width="15" style="81" customWidth="1"/>
    <col min="5692" max="5692" width="21.28515625" style="81" customWidth="1"/>
    <col min="5693" max="5693" width="15.85546875" style="81" customWidth="1"/>
    <col min="5694" max="5694" width="18.28515625" style="81" customWidth="1"/>
    <col min="5695" max="5695" width="16.28515625" style="81" customWidth="1"/>
    <col min="5696" max="5900" width="11.42578125" style="81"/>
    <col min="5901" max="5912" width="2.7109375" style="81" customWidth="1"/>
    <col min="5913" max="5914" width="6.140625" style="81" customWidth="1"/>
    <col min="5915" max="5923" width="2.7109375" style="81" customWidth="1"/>
    <col min="5924" max="5924" width="14.7109375" style="81" customWidth="1"/>
    <col min="5925" max="5925" width="6.28515625" style="81" customWidth="1"/>
    <col min="5926" max="5936" width="2.7109375" style="81" customWidth="1"/>
    <col min="5937" max="5937" width="25.42578125" style="81" customWidth="1"/>
    <col min="5938" max="5938" width="17.85546875" style="81" customWidth="1"/>
    <col min="5939" max="5939" width="15.85546875" style="81" customWidth="1"/>
    <col min="5940" max="5940" width="14.7109375" style="81" customWidth="1"/>
    <col min="5941" max="5941" width="15.85546875" style="81" customWidth="1"/>
    <col min="5942" max="5942" width="15" style="81" customWidth="1"/>
    <col min="5943" max="5943" width="18.140625" style="81" customWidth="1"/>
    <col min="5944" max="5944" width="22.42578125" style="81" customWidth="1"/>
    <col min="5945" max="5945" width="23.7109375" style="81" customWidth="1"/>
    <col min="5946" max="5946" width="14" style="81" customWidth="1"/>
    <col min="5947" max="5947" width="15" style="81" customWidth="1"/>
    <col min="5948" max="5948" width="21.28515625" style="81" customWidth="1"/>
    <col min="5949" max="5949" width="15.85546875" style="81" customWidth="1"/>
    <col min="5950" max="5950" width="18.28515625" style="81" customWidth="1"/>
    <col min="5951" max="5951" width="16.28515625" style="81" customWidth="1"/>
    <col min="5952" max="6156" width="11.42578125" style="81"/>
    <col min="6157" max="6168" width="2.7109375" style="81" customWidth="1"/>
    <col min="6169" max="6170" width="6.140625" style="81" customWidth="1"/>
    <col min="6171" max="6179" width="2.7109375" style="81" customWidth="1"/>
    <col min="6180" max="6180" width="14.7109375" style="81" customWidth="1"/>
    <col min="6181" max="6181" width="6.28515625" style="81" customWidth="1"/>
    <col min="6182" max="6192" width="2.7109375" style="81" customWidth="1"/>
    <col min="6193" max="6193" width="25.42578125" style="81" customWidth="1"/>
    <col min="6194" max="6194" width="17.85546875" style="81" customWidth="1"/>
    <col min="6195" max="6195" width="15.85546875" style="81" customWidth="1"/>
    <col min="6196" max="6196" width="14.7109375" style="81" customWidth="1"/>
    <col min="6197" max="6197" width="15.85546875" style="81" customWidth="1"/>
    <col min="6198" max="6198" width="15" style="81" customWidth="1"/>
    <col min="6199" max="6199" width="18.140625" style="81" customWidth="1"/>
    <col min="6200" max="6200" width="22.42578125" style="81" customWidth="1"/>
    <col min="6201" max="6201" width="23.7109375" style="81" customWidth="1"/>
    <col min="6202" max="6202" width="14" style="81" customWidth="1"/>
    <col min="6203" max="6203" width="15" style="81" customWidth="1"/>
    <col min="6204" max="6204" width="21.28515625" style="81" customWidth="1"/>
    <col min="6205" max="6205" width="15.85546875" style="81" customWidth="1"/>
    <col min="6206" max="6206" width="18.28515625" style="81" customWidth="1"/>
    <col min="6207" max="6207" width="16.28515625" style="81" customWidth="1"/>
    <col min="6208" max="6412" width="11.42578125" style="81"/>
    <col min="6413" max="6424" width="2.7109375" style="81" customWidth="1"/>
    <col min="6425" max="6426" width="6.140625" style="81" customWidth="1"/>
    <col min="6427" max="6435" width="2.7109375" style="81" customWidth="1"/>
    <col min="6436" max="6436" width="14.7109375" style="81" customWidth="1"/>
    <col min="6437" max="6437" width="6.28515625" style="81" customWidth="1"/>
    <col min="6438" max="6448" width="2.7109375" style="81" customWidth="1"/>
    <col min="6449" max="6449" width="25.42578125" style="81" customWidth="1"/>
    <col min="6450" max="6450" width="17.85546875" style="81" customWidth="1"/>
    <col min="6451" max="6451" width="15.85546875" style="81" customWidth="1"/>
    <col min="6452" max="6452" width="14.7109375" style="81" customWidth="1"/>
    <col min="6453" max="6453" width="15.85546875" style="81" customWidth="1"/>
    <col min="6454" max="6454" width="15" style="81" customWidth="1"/>
    <col min="6455" max="6455" width="18.140625" style="81" customWidth="1"/>
    <col min="6456" max="6456" width="22.42578125" style="81" customWidth="1"/>
    <col min="6457" max="6457" width="23.7109375" style="81" customWidth="1"/>
    <col min="6458" max="6458" width="14" style="81" customWidth="1"/>
    <col min="6459" max="6459" width="15" style="81" customWidth="1"/>
    <col min="6460" max="6460" width="21.28515625" style="81" customWidth="1"/>
    <col min="6461" max="6461" width="15.85546875" style="81" customWidth="1"/>
    <col min="6462" max="6462" width="18.28515625" style="81" customWidth="1"/>
    <col min="6463" max="6463" width="16.28515625" style="81" customWidth="1"/>
    <col min="6464" max="6668" width="11.42578125" style="81"/>
    <col min="6669" max="6680" width="2.7109375" style="81" customWidth="1"/>
    <col min="6681" max="6682" width="6.140625" style="81" customWidth="1"/>
    <col min="6683" max="6691" width="2.7109375" style="81" customWidth="1"/>
    <col min="6692" max="6692" width="14.7109375" style="81" customWidth="1"/>
    <col min="6693" max="6693" width="6.28515625" style="81" customWidth="1"/>
    <col min="6694" max="6704" width="2.7109375" style="81" customWidth="1"/>
    <col min="6705" max="6705" width="25.42578125" style="81" customWidth="1"/>
    <col min="6706" max="6706" width="17.85546875" style="81" customWidth="1"/>
    <col min="6707" max="6707" width="15.85546875" style="81" customWidth="1"/>
    <col min="6708" max="6708" width="14.7109375" style="81" customWidth="1"/>
    <col min="6709" max="6709" width="15.85546875" style="81" customWidth="1"/>
    <col min="6710" max="6710" width="15" style="81" customWidth="1"/>
    <col min="6711" max="6711" width="18.140625" style="81" customWidth="1"/>
    <col min="6712" max="6712" width="22.42578125" style="81" customWidth="1"/>
    <col min="6713" max="6713" width="23.7109375" style="81" customWidth="1"/>
    <col min="6714" max="6714" width="14" style="81" customWidth="1"/>
    <col min="6715" max="6715" width="15" style="81" customWidth="1"/>
    <col min="6716" max="6716" width="21.28515625" style="81" customWidth="1"/>
    <col min="6717" max="6717" width="15.85546875" style="81" customWidth="1"/>
    <col min="6718" max="6718" width="18.28515625" style="81" customWidth="1"/>
    <col min="6719" max="6719" width="16.28515625" style="81" customWidth="1"/>
    <col min="6720" max="6924" width="11.42578125" style="81"/>
    <col min="6925" max="6936" width="2.7109375" style="81" customWidth="1"/>
    <col min="6937" max="6938" width="6.140625" style="81" customWidth="1"/>
    <col min="6939" max="6947" width="2.7109375" style="81" customWidth="1"/>
    <col min="6948" max="6948" width="14.7109375" style="81" customWidth="1"/>
    <col min="6949" max="6949" width="6.28515625" style="81" customWidth="1"/>
    <col min="6950" max="6960" width="2.7109375" style="81" customWidth="1"/>
    <col min="6961" max="6961" width="25.42578125" style="81" customWidth="1"/>
    <col min="6962" max="6962" width="17.85546875" style="81" customWidth="1"/>
    <col min="6963" max="6963" width="15.85546875" style="81" customWidth="1"/>
    <col min="6964" max="6964" width="14.7109375" style="81" customWidth="1"/>
    <col min="6965" max="6965" width="15.85546875" style="81" customWidth="1"/>
    <col min="6966" max="6966" width="15" style="81" customWidth="1"/>
    <col min="6967" max="6967" width="18.140625" style="81" customWidth="1"/>
    <col min="6968" max="6968" width="22.42578125" style="81" customWidth="1"/>
    <col min="6969" max="6969" width="23.7109375" style="81" customWidth="1"/>
    <col min="6970" max="6970" width="14" style="81" customWidth="1"/>
    <col min="6971" max="6971" width="15" style="81" customWidth="1"/>
    <col min="6972" max="6972" width="21.28515625" style="81" customWidth="1"/>
    <col min="6973" max="6973" width="15.85546875" style="81" customWidth="1"/>
    <col min="6974" max="6974" width="18.28515625" style="81" customWidth="1"/>
    <col min="6975" max="6975" width="16.28515625" style="81" customWidth="1"/>
    <col min="6976" max="7180" width="11.42578125" style="81"/>
    <col min="7181" max="7192" width="2.7109375" style="81" customWidth="1"/>
    <col min="7193" max="7194" width="6.140625" style="81" customWidth="1"/>
    <col min="7195" max="7203" width="2.7109375" style="81" customWidth="1"/>
    <col min="7204" max="7204" width="14.7109375" style="81" customWidth="1"/>
    <col min="7205" max="7205" width="6.28515625" style="81" customWidth="1"/>
    <col min="7206" max="7216" width="2.7109375" style="81" customWidth="1"/>
    <col min="7217" max="7217" width="25.42578125" style="81" customWidth="1"/>
    <col min="7218" max="7218" width="17.85546875" style="81" customWidth="1"/>
    <col min="7219" max="7219" width="15.85546875" style="81" customWidth="1"/>
    <col min="7220" max="7220" width="14.7109375" style="81" customWidth="1"/>
    <col min="7221" max="7221" width="15.85546875" style="81" customWidth="1"/>
    <col min="7222" max="7222" width="15" style="81" customWidth="1"/>
    <col min="7223" max="7223" width="18.140625" style="81" customWidth="1"/>
    <col min="7224" max="7224" width="22.42578125" style="81" customWidth="1"/>
    <col min="7225" max="7225" width="23.7109375" style="81" customWidth="1"/>
    <col min="7226" max="7226" width="14" style="81" customWidth="1"/>
    <col min="7227" max="7227" width="15" style="81" customWidth="1"/>
    <col min="7228" max="7228" width="21.28515625" style="81" customWidth="1"/>
    <col min="7229" max="7229" width="15.85546875" style="81" customWidth="1"/>
    <col min="7230" max="7230" width="18.28515625" style="81" customWidth="1"/>
    <col min="7231" max="7231" width="16.28515625" style="81" customWidth="1"/>
    <col min="7232" max="7436" width="11.42578125" style="81"/>
    <col min="7437" max="7448" width="2.7109375" style="81" customWidth="1"/>
    <col min="7449" max="7450" width="6.140625" style="81" customWidth="1"/>
    <col min="7451" max="7459" width="2.7109375" style="81" customWidth="1"/>
    <col min="7460" max="7460" width="14.7109375" style="81" customWidth="1"/>
    <col min="7461" max="7461" width="6.28515625" style="81" customWidth="1"/>
    <col min="7462" max="7472" width="2.7109375" style="81" customWidth="1"/>
    <col min="7473" max="7473" width="25.42578125" style="81" customWidth="1"/>
    <col min="7474" max="7474" width="17.85546875" style="81" customWidth="1"/>
    <col min="7475" max="7475" width="15.85546875" style="81" customWidth="1"/>
    <col min="7476" max="7476" width="14.7109375" style="81" customWidth="1"/>
    <col min="7477" max="7477" width="15.85546875" style="81" customWidth="1"/>
    <col min="7478" max="7478" width="15" style="81" customWidth="1"/>
    <col min="7479" max="7479" width="18.140625" style="81" customWidth="1"/>
    <col min="7480" max="7480" width="22.42578125" style="81" customWidth="1"/>
    <col min="7481" max="7481" width="23.7109375" style="81" customWidth="1"/>
    <col min="7482" max="7482" width="14" style="81" customWidth="1"/>
    <col min="7483" max="7483" width="15" style="81" customWidth="1"/>
    <col min="7484" max="7484" width="21.28515625" style="81" customWidth="1"/>
    <col min="7485" max="7485" width="15.85546875" style="81" customWidth="1"/>
    <col min="7486" max="7486" width="18.28515625" style="81" customWidth="1"/>
    <col min="7487" max="7487" width="16.28515625" style="81" customWidth="1"/>
    <col min="7488" max="7692" width="11.42578125" style="81"/>
    <col min="7693" max="7704" width="2.7109375" style="81" customWidth="1"/>
    <col min="7705" max="7706" width="6.140625" style="81" customWidth="1"/>
    <col min="7707" max="7715" width="2.7109375" style="81" customWidth="1"/>
    <col min="7716" max="7716" width="14.7109375" style="81" customWidth="1"/>
    <col min="7717" max="7717" width="6.28515625" style="81" customWidth="1"/>
    <col min="7718" max="7728" width="2.7109375" style="81" customWidth="1"/>
    <col min="7729" max="7729" width="25.42578125" style="81" customWidth="1"/>
    <col min="7730" max="7730" width="17.85546875" style="81" customWidth="1"/>
    <col min="7731" max="7731" width="15.85546875" style="81" customWidth="1"/>
    <col min="7732" max="7732" width="14.7109375" style="81" customWidth="1"/>
    <col min="7733" max="7733" width="15.85546875" style="81" customWidth="1"/>
    <col min="7734" max="7734" width="15" style="81" customWidth="1"/>
    <col min="7735" max="7735" width="18.140625" style="81" customWidth="1"/>
    <col min="7736" max="7736" width="22.42578125" style="81" customWidth="1"/>
    <col min="7737" max="7737" width="23.7109375" style="81" customWidth="1"/>
    <col min="7738" max="7738" width="14" style="81" customWidth="1"/>
    <col min="7739" max="7739" width="15" style="81" customWidth="1"/>
    <col min="7740" max="7740" width="21.28515625" style="81" customWidth="1"/>
    <col min="7741" max="7741" width="15.85546875" style="81" customWidth="1"/>
    <col min="7742" max="7742" width="18.28515625" style="81" customWidth="1"/>
    <col min="7743" max="7743" width="16.28515625" style="81" customWidth="1"/>
    <col min="7744" max="7948" width="11.42578125" style="81"/>
    <col min="7949" max="7960" width="2.7109375" style="81" customWidth="1"/>
    <col min="7961" max="7962" width="6.140625" style="81" customWidth="1"/>
    <col min="7963" max="7971" width="2.7109375" style="81" customWidth="1"/>
    <col min="7972" max="7972" width="14.7109375" style="81" customWidth="1"/>
    <col min="7973" max="7973" width="6.28515625" style="81" customWidth="1"/>
    <col min="7974" max="7984" width="2.7109375" style="81" customWidth="1"/>
    <col min="7985" max="7985" width="25.42578125" style="81" customWidth="1"/>
    <col min="7986" max="7986" width="17.85546875" style="81" customWidth="1"/>
    <col min="7987" max="7987" width="15.85546875" style="81" customWidth="1"/>
    <col min="7988" max="7988" width="14.7109375" style="81" customWidth="1"/>
    <col min="7989" max="7989" width="15.85546875" style="81" customWidth="1"/>
    <col min="7990" max="7990" width="15" style="81" customWidth="1"/>
    <col min="7991" max="7991" width="18.140625" style="81" customWidth="1"/>
    <col min="7992" max="7992" width="22.42578125" style="81" customWidth="1"/>
    <col min="7993" max="7993" width="23.7109375" style="81" customWidth="1"/>
    <col min="7994" max="7994" width="14" style="81" customWidth="1"/>
    <col min="7995" max="7995" width="15" style="81" customWidth="1"/>
    <col min="7996" max="7996" width="21.28515625" style="81" customWidth="1"/>
    <col min="7997" max="7997" width="15.85546875" style="81" customWidth="1"/>
    <col min="7998" max="7998" width="18.28515625" style="81" customWidth="1"/>
    <col min="7999" max="7999" width="16.28515625" style="81" customWidth="1"/>
    <col min="8000" max="8204" width="11.42578125" style="81"/>
    <col min="8205" max="8216" width="2.7109375" style="81" customWidth="1"/>
    <col min="8217" max="8218" width="6.140625" style="81" customWidth="1"/>
    <col min="8219" max="8227" width="2.7109375" style="81" customWidth="1"/>
    <col min="8228" max="8228" width="14.7109375" style="81" customWidth="1"/>
    <col min="8229" max="8229" width="6.28515625" style="81" customWidth="1"/>
    <col min="8230" max="8240" width="2.7109375" style="81" customWidth="1"/>
    <col min="8241" max="8241" width="25.42578125" style="81" customWidth="1"/>
    <col min="8242" max="8242" width="17.85546875" style="81" customWidth="1"/>
    <col min="8243" max="8243" width="15.85546875" style="81" customWidth="1"/>
    <col min="8244" max="8244" width="14.7109375" style="81" customWidth="1"/>
    <col min="8245" max="8245" width="15.85546875" style="81" customWidth="1"/>
    <col min="8246" max="8246" width="15" style="81" customWidth="1"/>
    <col min="8247" max="8247" width="18.140625" style="81" customWidth="1"/>
    <col min="8248" max="8248" width="22.42578125" style="81" customWidth="1"/>
    <col min="8249" max="8249" width="23.7109375" style="81" customWidth="1"/>
    <col min="8250" max="8250" width="14" style="81" customWidth="1"/>
    <col min="8251" max="8251" width="15" style="81" customWidth="1"/>
    <col min="8252" max="8252" width="21.28515625" style="81" customWidth="1"/>
    <col min="8253" max="8253" width="15.85546875" style="81" customWidth="1"/>
    <col min="8254" max="8254" width="18.28515625" style="81" customWidth="1"/>
    <col min="8255" max="8255" width="16.28515625" style="81" customWidth="1"/>
    <col min="8256" max="8460" width="11.42578125" style="81"/>
    <col min="8461" max="8472" width="2.7109375" style="81" customWidth="1"/>
    <col min="8473" max="8474" width="6.140625" style="81" customWidth="1"/>
    <col min="8475" max="8483" width="2.7109375" style="81" customWidth="1"/>
    <col min="8484" max="8484" width="14.7109375" style="81" customWidth="1"/>
    <col min="8485" max="8485" width="6.28515625" style="81" customWidth="1"/>
    <col min="8486" max="8496" width="2.7109375" style="81" customWidth="1"/>
    <col min="8497" max="8497" width="25.42578125" style="81" customWidth="1"/>
    <col min="8498" max="8498" width="17.85546875" style="81" customWidth="1"/>
    <col min="8499" max="8499" width="15.85546875" style="81" customWidth="1"/>
    <col min="8500" max="8500" width="14.7109375" style="81" customWidth="1"/>
    <col min="8501" max="8501" width="15.85546875" style="81" customWidth="1"/>
    <col min="8502" max="8502" width="15" style="81" customWidth="1"/>
    <col min="8503" max="8503" width="18.140625" style="81" customWidth="1"/>
    <col min="8504" max="8504" width="22.42578125" style="81" customWidth="1"/>
    <col min="8505" max="8505" width="23.7109375" style="81" customWidth="1"/>
    <col min="8506" max="8506" width="14" style="81" customWidth="1"/>
    <col min="8507" max="8507" width="15" style="81" customWidth="1"/>
    <col min="8508" max="8508" width="21.28515625" style="81" customWidth="1"/>
    <col min="8509" max="8509" width="15.85546875" style="81" customWidth="1"/>
    <col min="8510" max="8510" width="18.28515625" style="81" customWidth="1"/>
    <col min="8511" max="8511" width="16.28515625" style="81" customWidth="1"/>
    <col min="8512" max="8716" width="11.42578125" style="81"/>
    <col min="8717" max="8728" width="2.7109375" style="81" customWidth="1"/>
    <col min="8729" max="8730" width="6.140625" style="81" customWidth="1"/>
    <col min="8731" max="8739" width="2.7109375" style="81" customWidth="1"/>
    <col min="8740" max="8740" width="14.7109375" style="81" customWidth="1"/>
    <col min="8741" max="8741" width="6.28515625" style="81" customWidth="1"/>
    <col min="8742" max="8752" width="2.7109375" style="81" customWidth="1"/>
    <col min="8753" max="8753" width="25.42578125" style="81" customWidth="1"/>
    <col min="8754" max="8754" width="17.85546875" style="81" customWidth="1"/>
    <col min="8755" max="8755" width="15.85546875" style="81" customWidth="1"/>
    <col min="8756" max="8756" width="14.7109375" style="81" customWidth="1"/>
    <col min="8757" max="8757" width="15.85546875" style="81" customWidth="1"/>
    <col min="8758" max="8758" width="15" style="81" customWidth="1"/>
    <col min="8759" max="8759" width="18.140625" style="81" customWidth="1"/>
    <col min="8760" max="8760" width="22.42578125" style="81" customWidth="1"/>
    <col min="8761" max="8761" width="23.7109375" style="81" customWidth="1"/>
    <col min="8762" max="8762" width="14" style="81" customWidth="1"/>
    <col min="8763" max="8763" width="15" style="81" customWidth="1"/>
    <col min="8764" max="8764" width="21.28515625" style="81" customWidth="1"/>
    <col min="8765" max="8765" width="15.85546875" style="81" customWidth="1"/>
    <col min="8766" max="8766" width="18.28515625" style="81" customWidth="1"/>
    <col min="8767" max="8767" width="16.28515625" style="81" customWidth="1"/>
    <col min="8768" max="8972" width="11.42578125" style="81"/>
    <col min="8973" max="8984" width="2.7109375" style="81" customWidth="1"/>
    <col min="8985" max="8986" width="6.140625" style="81" customWidth="1"/>
    <col min="8987" max="8995" width="2.7109375" style="81" customWidth="1"/>
    <col min="8996" max="8996" width="14.7109375" style="81" customWidth="1"/>
    <col min="8997" max="8997" width="6.28515625" style="81" customWidth="1"/>
    <col min="8998" max="9008" width="2.7109375" style="81" customWidth="1"/>
    <col min="9009" max="9009" width="25.42578125" style="81" customWidth="1"/>
    <col min="9010" max="9010" width="17.85546875" style="81" customWidth="1"/>
    <col min="9011" max="9011" width="15.85546875" style="81" customWidth="1"/>
    <col min="9012" max="9012" width="14.7109375" style="81" customWidth="1"/>
    <col min="9013" max="9013" width="15.85546875" style="81" customWidth="1"/>
    <col min="9014" max="9014" width="15" style="81" customWidth="1"/>
    <col min="9015" max="9015" width="18.140625" style="81" customWidth="1"/>
    <col min="9016" max="9016" width="22.42578125" style="81" customWidth="1"/>
    <col min="9017" max="9017" width="23.7109375" style="81" customWidth="1"/>
    <col min="9018" max="9018" width="14" style="81" customWidth="1"/>
    <col min="9019" max="9019" width="15" style="81" customWidth="1"/>
    <col min="9020" max="9020" width="21.28515625" style="81" customWidth="1"/>
    <col min="9021" max="9021" width="15.85546875" style="81" customWidth="1"/>
    <col min="9022" max="9022" width="18.28515625" style="81" customWidth="1"/>
    <col min="9023" max="9023" width="16.28515625" style="81" customWidth="1"/>
    <col min="9024" max="9228" width="11.42578125" style="81"/>
    <col min="9229" max="9240" width="2.7109375" style="81" customWidth="1"/>
    <col min="9241" max="9242" width="6.140625" style="81" customWidth="1"/>
    <col min="9243" max="9251" width="2.7109375" style="81" customWidth="1"/>
    <col min="9252" max="9252" width="14.7109375" style="81" customWidth="1"/>
    <col min="9253" max="9253" width="6.28515625" style="81" customWidth="1"/>
    <col min="9254" max="9264" width="2.7109375" style="81" customWidth="1"/>
    <col min="9265" max="9265" width="25.42578125" style="81" customWidth="1"/>
    <col min="9266" max="9266" width="17.85546875" style="81" customWidth="1"/>
    <col min="9267" max="9267" width="15.85546875" style="81" customWidth="1"/>
    <col min="9268" max="9268" width="14.7109375" style="81" customWidth="1"/>
    <col min="9269" max="9269" width="15.85546875" style="81" customWidth="1"/>
    <col min="9270" max="9270" width="15" style="81" customWidth="1"/>
    <col min="9271" max="9271" width="18.140625" style="81" customWidth="1"/>
    <col min="9272" max="9272" width="22.42578125" style="81" customWidth="1"/>
    <col min="9273" max="9273" width="23.7109375" style="81" customWidth="1"/>
    <col min="9274" max="9274" width="14" style="81" customWidth="1"/>
    <col min="9275" max="9275" width="15" style="81" customWidth="1"/>
    <col min="9276" max="9276" width="21.28515625" style="81" customWidth="1"/>
    <col min="9277" max="9277" width="15.85546875" style="81" customWidth="1"/>
    <col min="9278" max="9278" width="18.28515625" style="81" customWidth="1"/>
    <col min="9279" max="9279" width="16.28515625" style="81" customWidth="1"/>
    <col min="9280" max="9484" width="11.42578125" style="81"/>
    <col min="9485" max="9496" width="2.7109375" style="81" customWidth="1"/>
    <col min="9497" max="9498" width="6.140625" style="81" customWidth="1"/>
    <col min="9499" max="9507" width="2.7109375" style="81" customWidth="1"/>
    <col min="9508" max="9508" width="14.7109375" style="81" customWidth="1"/>
    <col min="9509" max="9509" width="6.28515625" style="81" customWidth="1"/>
    <col min="9510" max="9520" width="2.7109375" style="81" customWidth="1"/>
    <col min="9521" max="9521" width="25.42578125" style="81" customWidth="1"/>
    <col min="9522" max="9522" width="17.85546875" style="81" customWidth="1"/>
    <col min="9523" max="9523" width="15.85546875" style="81" customWidth="1"/>
    <col min="9524" max="9524" width="14.7109375" style="81" customWidth="1"/>
    <col min="9525" max="9525" width="15.85546875" style="81" customWidth="1"/>
    <col min="9526" max="9526" width="15" style="81" customWidth="1"/>
    <col min="9527" max="9527" width="18.140625" style="81" customWidth="1"/>
    <col min="9528" max="9528" width="22.42578125" style="81" customWidth="1"/>
    <col min="9529" max="9529" width="23.7109375" style="81" customWidth="1"/>
    <col min="9530" max="9530" width="14" style="81" customWidth="1"/>
    <col min="9531" max="9531" width="15" style="81" customWidth="1"/>
    <col min="9532" max="9532" width="21.28515625" style="81" customWidth="1"/>
    <col min="9533" max="9533" width="15.85546875" style="81" customWidth="1"/>
    <col min="9534" max="9534" width="18.28515625" style="81" customWidth="1"/>
    <col min="9535" max="9535" width="16.28515625" style="81" customWidth="1"/>
    <col min="9536" max="9740" width="11.42578125" style="81"/>
    <col min="9741" max="9752" width="2.7109375" style="81" customWidth="1"/>
    <col min="9753" max="9754" width="6.140625" style="81" customWidth="1"/>
    <col min="9755" max="9763" width="2.7109375" style="81" customWidth="1"/>
    <col min="9764" max="9764" width="14.7109375" style="81" customWidth="1"/>
    <col min="9765" max="9765" width="6.28515625" style="81" customWidth="1"/>
    <col min="9766" max="9776" width="2.7109375" style="81" customWidth="1"/>
    <col min="9777" max="9777" width="25.42578125" style="81" customWidth="1"/>
    <col min="9778" max="9778" width="17.85546875" style="81" customWidth="1"/>
    <col min="9779" max="9779" width="15.85546875" style="81" customWidth="1"/>
    <col min="9780" max="9780" width="14.7109375" style="81" customWidth="1"/>
    <col min="9781" max="9781" width="15.85546875" style="81" customWidth="1"/>
    <col min="9782" max="9782" width="15" style="81" customWidth="1"/>
    <col min="9783" max="9783" width="18.140625" style="81" customWidth="1"/>
    <col min="9784" max="9784" width="22.42578125" style="81" customWidth="1"/>
    <col min="9785" max="9785" width="23.7109375" style="81" customWidth="1"/>
    <col min="9786" max="9786" width="14" style="81" customWidth="1"/>
    <col min="9787" max="9787" width="15" style="81" customWidth="1"/>
    <col min="9788" max="9788" width="21.28515625" style="81" customWidth="1"/>
    <col min="9789" max="9789" width="15.85546875" style="81" customWidth="1"/>
    <col min="9790" max="9790" width="18.28515625" style="81" customWidth="1"/>
    <col min="9791" max="9791" width="16.28515625" style="81" customWidth="1"/>
    <col min="9792" max="9996" width="11.42578125" style="81"/>
    <col min="9997" max="10008" width="2.7109375" style="81" customWidth="1"/>
    <col min="10009" max="10010" width="6.140625" style="81" customWidth="1"/>
    <col min="10011" max="10019" width="2.7109375" style="81" customWidth="1"/>
    <col min="10020" max="10020" width="14.7109375" style="81" customWidth="1"/>
    <col min="10021" max="10021" width="6.28515625" style="81" customWidth="1"/>
    <col min="10022" max="10032" width="2.7109375" style="81" customWidth="1"/>
    <col min="10033" max="10033" width="25.42578125" style="81" customWidth="1"/>
    <col min="10034" max="10034" width="17.85546875" style="81" customWidth="1"/>
    <col min="10035" max="10035" width="15.85546875" style="81" customWidth="1"/>
    <col min="10036" max="10036" width="14.7109375" style="81" customWidth="1"/>
    <col min="10037" max="10037" width="15.85546875" style="81" customWidth="1"/>
    <col min="10038" max="10038" width="15" style="81" customWidth="1"/>
    <col min="10039" max="10039" width="18.140625" style="81" customWidth="1"/>
    <col min="10040" max="10040" width="22.42578125" style="81" customWidth="1"/>
    <col min="10041" max="10041" width="23.7109375" style="81" customWidth="1"/>
    <col min="10042" max="10042" width="14" style="81" customWidth="1"/>
    <col min="10043" max="10043" width="15" style="81" customWidth="1"/>
    <col min="10044" max="10044" width="21.28515625" style="81" customWidth="1"/>
    <col min="10045" max="10045" width="15.85546875" style="81" customWidth="1"/>
    <col min="10046" max="10046" width="18.28515625" style="81" customWidth="1"/>
    <col min="10047" max="10047" width="16.28515625" style="81" customWidth="1"/>
    <col min="10048" max="10252" width="11.42578125" style="81"/>
    <col min="10253" max="10264" width="2.7109375" style="81" customWidth="1"/>
    <col min="10265" max="10266" width="6.140625" style="81" customWidth="1"/>
    <col min="10267" max="10275" width="2.7109375" style="81" customWidth="1"/>
    <col min="10276" max="10276" width="14.7109375" style="81" customWidth="1"/>
    <col min="10277" max="10277" width="6.28515625" style="81" customWidth="1"/>
    <col min="10278" max="10288" width="2.7109375" style="81" customWidth="1"/>
    <col min="10289" max="10289" width="25.42578125" style="81" customWidth="1"/>
    <col min="10290" max="10290" width="17.85546875" style="81" customWidth="1"/>
    <col min="10291" max="10291" width="15.85546875" style="81" customWidth="1"/>
    <col min="10292" max="10292" width="14.7109375" style="81" customWidth="1"/>
    <col min="10293" max="10293" width="15.85546875" style="81" customWidth="1"/>
    <col min="10294" max="10294" width="15" style="81" customWidth="1"/>
    <col min="10295" max="10295" width="18.140625" style="81" customWidth="1"/>
    <col min="10296" max="10296" width="22.42578125" style="81" customWidth="1"/>
    <col min="10297" max="10297" width="23.7109375" style="81" customWidth="1"/>
    <col min="10298" max="10298" width="14" style="81" customWidth="1"/>
    <col min="10299" max="10299" width="15" style="81" customWidth="1"/>
    <col min="10300" max="10300" width="21.28515625" style="81" customWidth="1"/>
    <col min="10301" max="10301" width="15.85546875" style="81" customWidth="1"/>
    <col min="10302" max="10302" width="18.28515625" style="81" customWidth="1"/>
    <col min="10303" max="10303" width="16.28515625" style="81" customWidth="1"/>
    <col min="10304" max="10508" width="11.42578125" style="81"/>
    <col min="10509" max="10520" width="2.7109375" style="81" customWidth="1"/>
    <col min="10521" max="10522" width="6.140625" style="81" customWidth="1"/>
    <col min="10523" max="10531" width="2.7109375" style="81" customWidth="1"/>
    <col min="10532" max="10532" width="14.7109375" style="81" customWidth="1"/>
    <col min="10533" max="10533" width="6.28515625" style="81" customWidth="1"/>
    <col min="10534" max="10544" width="2.7109375" style="81" customWidth="1"/>
    <col min="10545" max="10545" width="25.42578125" style="81" customWidth="1"/>
    <col min="10546" max="10546" width="17.85546875" style="81" customWidth="1"/>
    <col min="10547" max="10547" width="15.85546875" style="81" customWidth="1"/>
    <col min="10548" max="10548" width="14.7109375" style="81" customWidth="1"/>
    <col min="10549" max="10549" width="15.85546875" style="81" customWidth="1"/>
    <col min="10550" max="10550" width="15" style="81" customWidth="1"/>
    <col min="10551" max="10551" width="18.140625" style="81" customWidth="1"/>
    <col min="10552" max="10552" width="22.42578125" style="81" customWidth="1"/>
    <col min="10553" max="10553" width="23.7109375" style="81" customWidth="1"/>
    <col min="10554" max="10554" width="14" style="81" customWidth="1"/>
    <col min="10555" max="10555" width="15" style="81" customWidth="1"/>
    <col min="10556" max="10556" width="21.28515625" style="81" customWidth="1"/>
    <col min="10557" max="10557" width="15.85546875" style="81" customWidth="1"/>
    <col min="10558" max="10558" width="18.28515625" style="81" customWidth="1"/>
    <col min="10559" max="10559" width="16.28515625" style="81" customWidth="1"/>
    <col min="10560" max="10764" width="11.42578125" style="81"/>
    <col min="10765" max="10776" width="2.7109375" style="81" customWidth="1"/>
    <col min="10777" max="10778" width="6.140625" style="81" customWidth="1"/>
    <col min="10779" max="10787" width="2.7109375" style="81" customWidth="1"/>
    <col min="10788" max="10788" width="14.7109375" style="81" customWidth="1"/>
    <col min="10789" max="10789" width="6.28515625" style="81" customWidth="1"/>
    <col min="10790" max="10800" width="2.7109375" style="81" customWidth="1"/>
    <col min="10801" max="10801" width="25.42578125" style="81" customWidth="1"/>
    <col min="10802" max="10802" width="17.85546875" style="81" customWidth="1"/>
    <col min="10803" max="10803" width="15.85546875" style="81" customWidth="1"/>
    <col min="10804" max="10804" width="14.7109375" style="81" customWidth="1"/>
    <col min="10805" max="10805" width="15.85546875" style="81" customWidth="1"/>
    <col min="10806" max="10806" width="15" style="81" customWidth="1"/>
    <col min="10807" max="10807" width="18.140625" style="81" customWidth="1"/>
    <col min="10808" max="10808" width="22.42578125" style="81" customWidth="1"/>
    <col min="10809" max="10809" width="23.7109375" style="81" customWidth="1"/>
    <col min="10810" max="10810" width="14" style="81" customWidth="1"/>
    <col min="10811" max="10811" width="15" style="81" customWidth="1"/>
    <col min="10812" max="10812" width="21.28515625" style="81" customWidth="1"/>
    <col min="10813" max="10813" width="15.85546875" style="81" customWidth="1"/>
    <col min="10814" max="10814" width="18.28515625" style="81" customWidth="1"/>
    <col min="10815" max="10815" width="16.28515625" style="81" customWidth="1"/>
    <col min="10816" max="11020" width="11.42578125" style="81"/>
    <col min="11021" max="11032" width="2.7109375" style="81" customWidth="1"/>
    <col min="11033" max="11034" width="6.140625" style="81" customWidth="1"/>
    <col min="11035" max="11043" width="2.7109375" style="81" customWidth="1"/>
    <col min="11044" max="11044" width="14.7109375" style="81" customWidth="1"/>
    <col min="11045" max="11045" width="6.28515625" style="81" customWidth="1"/>
    <col min="11046" max="11056" width="2.7109375" style="81" customWidth="1"/>
    <col min="11057" max="11057" width="25.42578125" style="81" customWidth="1"/>
    <col min="11058" max="11058" width="17.85546875" style="81" customWidth="1"/>
    <col min="11059" max="11059" width="15.85546875" style="81" customWidth="1"/>
    <col min="11060" max="11060" width="14.7109375" style="81" customWidth="1"/>
    <col min="11061" max="11061" width="15.85546875" style="81" customWidth="1"/>
    <col min="11062" max="11062" width="15" style="81" customWidth="1"/>
    <col min="11063" max="11063" width="18.140625" style="81" customWidth="1"/>
    <col min="11064" max="11064" width="22.42578125" style="81" customWidth="1"/>
    <col min="11065" max="11065" width="23.7109375" style="81" customWidth="1"/>
    <col min="11066" max="11066" width="14" style="81" customWidth="1"/>
    <col min="11067" max="11067" width="15" style="81" customWidth="1"/>
    <col min="11068" max="11068" width="21.28515625" style="81" customWidth="1"/>
    <col min="11069" max="11069" width="15.85546875" style="81" customWidth="1"/>
    <col min="11070" max="11070" width="18.28515625" style="81" customWidth="1"/>
    <col min="11071" max="11071" width="16.28515625" style="81" customWidth="1"/>
    <col min="11072" max="11276" width="11.42578125" style="81"/>
    <col min="11277" max="11288" width="2.7109375" style="81" customWidth="1"/>
    <col min="11289" max="11290" width="6.140625" style="81" customWidth="1"/>
    <col min="11291" max="11299" width="2.7109375" style="81" customWidth="1"/>
    <col min="11300" max="11300" width="14.7109375" style="81" customWidth="1"/>
    <col min="11301" max="11301" width="6.28515625" style="81" customWidth="1"/>
    <col min="11302" max="11312" width="2.7109375" style="81" customWidth="1"/>
    <col min="11313" max="11313" width="25.42578125" style="81" customWidth="1"/>
    <col min="11314" max="11314" width="17.85546875" style="81" customWidth="1"/>
    <col min="11315" max="11315" width="15.85546875" style="81" customWidth="1"/>
    <col min="11316" max="11316" width="14.7109375" style="81" customWidth="1"/>
    <col min="11317" max="11317" width="15.85546875" style="81" customWidth="1"/>
    <col min="11318" max="11318" width="15" style="81" customWidth="1"/>
    <col min="11319" max="11319" width="18.140625" style="81" customWidth="1"/>
    <col min="11320" max="11320" width="22.42578125" style="81" customWidth="1"/>
    <col min="11321" max="11321" width="23.7109375" style="81" customWidth="1"/>
    <col min="11322" max="11322" width="14" style="81" customWidth="1"/>
    <col min="11323" max="11323" width="15" style="81" customWidth="1"/>
    <col min="11324" max="11324" width="21.28515625" style="81" customWidth="1"/>
    <col min="11325" max="11325" width="15.85546875" style="81" customWidth="1"/>
    <col min="11326" max="11326" width="18.28515625" style="81" customWidth="1"/>
    <col min="11327" max="11327" width="16.28515625" style="81" customWidth="1"/>
    <col min="11328" max="11532" width="11.42578125" style="81"/>
    <col min="11533" max="11544" width="2.7109375" style="81" customWidth="1"/>
    <col min="11545" max="11546" width="6.140625" style="81" customWidth="1"/>
    <col min="11547" max="11555" width="2.7109375" style="81" customWidth="1"/>
    <col min="11556" max="11556" width="14.7109375" style="81" customWidth="1"/>
    <col min="11557" max="11557" width="6.28515625" style="81" customWidth="1"/>
    <col min="11558" max="11568" width="2.7109375" style="81" customWidth="1"/>
    <col min="11569" max="11569" width="25.42578125" style="81" customWidth="1"/>
    <col min="11570" max="11570" width="17.85546875" style="81" customWidth="1"/>
    <col min="11571" max="11571" width="15.85546875" style="81" customWidth="1"/>
    <col min="11572" max="11572" width="14.7109375" style="81" customWidth="1"/>
    <col min="11573" max="11573" width="15.85546875" style="81" customWidth="1"/>
    <col min="11574" max="11574" width="15" style="81" customWidth="1"/>
    <col min="11575" max="11575" width="18.140625" style="81" customWidth="1"/>
    <col min="11576" max="11576" width="22.42578125" style="81" customWidth="1"/>
    <col min="11577" max="11577" width="23.7109375" style="81" customWidth="1"/>
    <col min="11578" max="11578" width="14" style="81" customWidth="1"/>
    <col min="11579" max="11579" width="15" style="81" customWidth="1"/>
    <col min="11580" max="11580" width="21.28515625" style="81" customWidth="1"/>
    <col min="11581" max="11581" width="15.85546875" style="81" customWidth="1"/>
    <col min="11582" max="11582" width="18.28515625" style="81" customWidth="1"/>
    <col min="11583" max="11583" width="16.28515625" style="81" customWidth="1"/>
    <col min="11584" max="11788" width="11.42578125" style="81"/>
    <col min="11789" max="11800" width="2.7109375" style="81" customWidth="1"/>
    <col min="11801" max="11802" width="6.140625" style="81" customWidth="1"/>
    <col min="11803" max="11811" width="2.7109375" style="81" customWidth="1"/>
    <col min="11812" max="11812" width="14.7109375" style="81" customWidth="1"/>
    <col min="11813" max="11813" width="6.28515625" style="81" customWidth="1"/>
    <col min="11814" max="11824" width="2.7109375" style="81" customWidth="1"/>
    <col min="11825" max="11825" width="25.42578125" style="81" customWidth="1"/>
    <col min="11826" max="11826" width="17.85546875" style="81" customWidth="1"/>
    <col min="11827" max="11827" width="15.85546875" style="81" customWidth="1"/>
    <col min="11828" max="11828" width="14.7109375" style="81" customWidth="1"/>
    <col min="11829" max="11829" width="15.85546875" style="81" customWidth="1"/>
    <col min="11830" max="11830" width="15" style="81" customWidth="1"/>
    <col min="11831" max="11831" width="18.140625" style="81" customWidth="1"/>
    <col min="11832" max="11832" width="22.42578125" style="81" customWidth="1"/>
    <col min="11833" max="11833" width="23.7109375" style="81" customWidth="1"/>
    <col min="11834" max="11834" width="14" style="81" customWidth="1"/>
    <col min="11835" max="11835" width="15" style="81" customWidth="1"/>
    <col min="11836" max="11836" width="21.28515625" style="81" customWidth="1"/>
    <col min="11837" max="11837" width="15.85546875" style="81" customWidth="1"/>
    <col min="11838" max="11838" width="18.28515625" style="81" customWidth="1"/>
    <col min="11839" max="11839" width="16.28515625" style="81" customWidth="1"/>
    <col min="11840" max="12044" width="11.42578125" style="81"/>
    <col min="12045" max="12056" width="2.7109375" style="81" customWidth="1"/>
    <col min="12057" max="12058" width="6.140625" style="81" customWidth="1"/>
    <col min="12059" max="12067" width="2.7109375" style="81" customWidth="1"/>
    <col min="12068" max="12068" width="14.7109375" style="81" customWidth="1"/>
    <col min="12069" max="12069" width="6.28515625" style="81" customWidth="1"/>
    <col min="12070" max="12080" width="2.7109375" style="81" customWidth="1"/>
    <col min="12081" max="12081" width="25.42578125" style="81" customWidth="1"/>
    <col min="12082" max="12082" width="17.85546875" style="81" customWidth="1"/>
    <col min="12083" max="12083" width="15.85546875" style="81" customWidth="1"/>
    <col min="12084" max="12084" width="14.7109375" style="81" customWidth="1"/>
    <col min="12085" max="12085" width="15.85546875" style="81" customWidth="1"/>
    <col min="12086" max="12086" width="15" style="81" customWidth="1"/>
    <col min="12087" max="12087" width="18.140625" style="81" customWidth="1"/>
    <col min="12088" max="12088" width="22.42578125" style="81" customWidth="1"/>
    <col min="12089" max="12089" width="23.7109375" style="81" customWidth="1"/>
    <col min="12090" max="12090" width="14" style="81" customWidth="1"/>
    <col min="12091" max="12091" width="15" style="81" customWidth="1"/>
    <col min="12092" max="12092" width="21.28515625" style="81" customWidth="1"/>
    <col min="12093" max="12093" width="15.85546875" style="81" customWidth="1"/>
    <col min="12094" max="12094" width="18.28515625" style="81" customWidth="1"/>
    <col min="12095" max="12095" width="16.28515625" style="81" customWidth="1"/>
    <col min="12096" max="12300" width="11.42578125" style="81"/>
    <col min="12301" max="12312" width="2.7109375" style="81" customWidth="1"/>
    <col min="12313" max="12314" width="6.140625" style="81" customWidth="1"/>
    <col min="12315" max="12323" width="2.7109375" style="81" customWidth="1"/>
    <col min="12324" max="12324" width="14.7109375" style="81" customWidth="1"/>
    <col min="12325" max="12325" width="6.28515625" style="81" customWidth="1"/>
    <col min="12326" max="12336" width="2.7109375" style="81" customWidth="1"/>
    <col min="12337" max="12337" width="25.42578125" style="81" customWidth="1"/>
    <col min="12338" max="12338" width="17.85546875" style="81" customWidth="1"/>
    <col min="12339" max="12339" width="15.85546875" style="81" customWidth="1"/>
    <col min="12340" max="12340" width="14.7109375" style="81" customWidth="1"/>
    <col min="12341" max="12341" width="15.85546875" style="81" customWidth="1"/>
    <col min="12342" max="12342" width="15" style="81" customWidth="1"/>
    <col min="12343" max="12343" width="18.140625" style="81" customWidth="1"/>
    <col min="12344" max="12344" width="22.42578125" style="81" customWidth="1"/>
    <col min="12345" max="12345" width="23.7109375" style="81" customWidth="1"/>
    <col min="12346" max="12346" width="14" style="81" customWidth="1"/>
    <col min="12347" max="12347" width="15" style="81" customWidth="1"/>
    <col min="12348" max="12348" width="21.28515625" style="81" customWidth="1"/>
    <col min="12349" max="12349" width="15.85546875" style="81" customWidth="1"/>
    <col min="12350" max="12350" width="18.28515625" style="81" customWidth="1"/>
    <col min="12351" max="12351" width="16.28515625" style="81" customWidth="1"/>
    <col min="12352" max="12556" width="11.42578125" style="81"/>
    <col min="12557" max="12568" width="2.7109375" style="81" customWidth="1"/>
    <col min="12569" max="12570" width="6.140625" style="81" customWidth="1"/>
    <col min="12571" max="12579" width="2.7109375" style="81" customWidth="1"/>
    <col min="12580" max="12580" width="14.7109375" style="81" customWidth="1"/>
    <col min="12581" max="12581" width="6.28515625" style="81" customWidth="1"/>
    <col min="12582" max="12592" width="2.7109375" style="81" customWidth="1"/>
    <col min="12593" max="12593" width="25.42578125" style="81" customWidth="1"/>
    <col min="12594" max="12594" width="17.85546875" style="81" customWidth="1"/>
    <col min="12595" max="12595" width="15.85546875" style="81" customWidth="1"/>
    <col min="12596" max="12596" width="14.7109375" style="81" customWidth="1"/>
    <col min="12597" max="12597" width="15.85546875" style="81" customWidth="1"/>
    <col min="12598" max="12598" width="15" style="81" customWidth="1"/>
    <col min="12599" max="12599" width="18.140625" style="81" customWidth="1"/>
    <col min="12600" max="12600" width="22.42578125" style="81" customWidth="1"/>
    <col min="12601" max="12601" width="23.7109375" style="81" customWidth="1"/>
    <col min="12602" max="12602" width="14" style="81" customWidth="1"/>
    <col min="12603" max="12603" width="15" style="81" customWidth="1"/>
    <col min="12604" max="12604" width="21.28515625" style="81" customWidth="1"/>
    <col min="12605" max="12605" width="15.85546875" style="81" customWidth="1"/>
    <col min="12606" max="12606" width="18.28515625" style="81" customWidth="1"/>
    <col min="12607" max="12607" width="16.28515625" style="81" customWidth="1"/>
    <col min="12608" max="12812" width="11.42578125" style="81"/>
    <col min="12813" max="12824" width="2.7109375" style="81" customWidth="1"/>
    <col min="12825" max="12826" width="6.140625" style="81" customWidth="1"/>
    <col min="12827" max="12835" width="2.7109375" style="81" customWidth="1"/>
    <col min="12836" max="12836" width="14.7109375" style="81" customWidth="1"/>
    <col min="12837" max="12837" width="6.28515625" style="81" customWidth="1"/>
    <col min="12838" max="12848" width="2.7109375" style="81" customWidth="1"/>
    <col min="12849" max="12849" width="25.42578125" style="81" customWidth="1"/>
    <col min="12850" max="12850" width="17.85546875" style="81" customWidth="1"/>
    <col min="12851" max="12851" width="15.85546875" style="81" customWidth="1"/>
    <col min="12852" max="12852" width="14.7109375" style="81" customWidth="1"/>
    <col min="12853" max="12853" width="15.85546875" style="81" customWidth="1"/>
    <col min="12854" max="12854" width="15" style="81" customWidth="1"/>
    <col min="12855" max="12855" width="18.140625" style="81" customWidth="1"/>
    <col min="12856" max="12856" width="22.42578125" style="81" customWidth="1"/>
    <col min="12857" max="12857" width="23.7109375" style="81" customWidth="1"/>
    <col min="12858" max="12858" width="14" style="81" customWidth="1"/>
    <col min="12859" max="12859" width="15" style="81" customWidth="1"/>
    <col min="12860" max="12860" width="21.28515625" style="81" customWidth="1"/>
    <col min="12861" max="12861" width="15.85546875" style="81" customWidth="1"/>
    <col min="12862" max="12862" width="18.28515625" style="81" customWidth="1"/>
    <col min="12863" max="12863" width="16.28515625" style="81" customWidth="1"/>
    <col min="12864" max="13068" width="11.42578125" style="81"/>
    <col min="13069" max="13080" width="2.7109375" style="81" customWidth="1"/>
    <col min="13081" max="13082" width="6.140625" style="81" customWidth="1"/>
    <col min="13083" max="13091" width="2.7109375" style="81" customWidth="1"/>
    <col min="13092" max="13092" width="14.7109375" style="81" customWidth="1"/>
    <col min="13093" max="13093" width="6.28515625" style="81" customWidth="1"/>
    <col min="13094" max="13104" width="2.7109375" style="81" customWidth="1"/>
    <col min="13105" max="13105" width="25.42578125" style="81" customWidth="1"/>
    <col min="13106" max="13106" width="17.85546875" style="81" customWidth="1"/>
    <col min="13107" max="13107" width="15.85546875" style="81" customWidth="1"/>
    <col min="13108" max="13108" width="14.7109375" style="81" customWidth="1"/>
    <col min="13109" max="13109" width="15.85546875" style="81" customWidth="1"/>
    <col min="13110" max="13110" width="15" style="81" customWidth="1"/>
    <col min="13111" max="13111" width="18.140625" style="81" customWidth="1"/>
    <col min="13112" max="13112" width="22.42578125" style="81" customWidth="1"/>
    <col min="13113" max="13113" width="23.7109375" style="81" customWidth="1"/>
    <col min="13114" max="13114" width="14" style="81" customWidth="1"/>
    <col min="13115" max="13115" width="15" style="81" customWidth="1"/>
    <col min="13116" max="13116" width="21.28515625" style="81" customWidth="1"/>
    <col min="13117" max="13117" width="15.85546875" style="81" customWidth="1"/>
    <col min="13118" max="13118" width="18.28515625" style="81" customWidth="1"/>
    <col min="13119" max="13119" width="16.28515625" style="81" customWidth="1"/>
    <col min="13120" max="13324" width="11.42578125" style="81"/>
    <col min="13325" max="13336" width="2.7109375" style="81" customWidth="1"/>
    <col min="13337" max="13338" width="6.140625" style="81" customWidth="1"/>
    <col min="13339" max="13347" width="2.7109375" style="81" customWidth="1"/>
    <col min="13348" max="13348" width="14.7109375" style="81" customWidth="1"/>
    <col min="13349" max="13349" width="6.28515625" style="81" customWidth="1"/>
    <col min="13350" max="13360" width="2.7109375" style="81" customWidth="1"/>
    <col min="13361" max="13361" width="25.42578125" style="81" customWidth="1"/>
    <col min="13362" max="13362" width="17.85546875" style="81" customWidth="1"/>
    <col min="13363" max="13363" width="15.85546875" style="81" customWidth="1"/>
    <col min="13364" max="13364" width="14.7109375" style="81" customWidth="1"/>
    <col min="13365" max="13365" width="15.85546875" style="81" customWidth="1"/>
    <col min="13366" max="13366" width="15" style="81" customWidth="1"/>
    <col min="13367" max="13367" width="18.140625" style="81" customWidth="1"/>
    <col min="13368" max="13368" width="22.42578125" style="81" customWidth="1"/>
    <col min="13369" max="13369" width="23.7109375" style="81" customWidth="1"/>
    <col min="13370" max="13370" width="14" style="81" customWidth="1"/>
    <col min="13371" max="13371" width="15" style="81" customWidth="1"/>
    <col min="13372" max="13372" width="21.28515625" style="81" customWidth="1"/>
    <col min="13373" max="13373" width="15.85546875" style="81" customWidth="1"/>
    <col min="13374" max="13374" width="18.28515625" style="81" customWidth="1"/>
    <col min="13375" max="13375" width="16.28515625" style="81" customWidth="1"/>
    <col min="13376" max="13580" width="11.42578125" style="81"/>
    <col min="13581" max="13592" width="2.7109375" style="81" customWidth="1"/>
    <col min="13593" max="13594" width="6.140625" style="81" customWidth="1"/>
    <col min="13595" max="13603" width="2.7109375" style="81" customWidth="1"/>
    <col min="13604" max="13604" width="14.7109375" style="81" customWidth="1"/>
    <col min="13605" max="13605" width="6.28515625" style="81" customWidth="1"/>
    <col min="13606" max="13616" width="2.7109375" style="81" customWidth="1"/>
    <col min="13617" max="13617" width="25.42578125" style="81" customWidth="1"/>
    <col min="13618" max="13618" width="17.85546875" style="81" customWidth="1"/>
    <col min="13619" max="13619" width="15.85546875" style="81" customWidth="1"/>
    <col min="13620" max="13620" width="14.7109375" style="81" customWidth="1"/>
    <col min="13621" max="13621" width="15.85546875" style="81" customWidth="1"/>
    <col min="13622" max="13622" width="15" style="81" customWidth="1"/>
    <col min="13623" max="13623" width="18.140625" style="81" customWidth="1"/>
    <col min="13624" max="13624" width="22.42578125" style="81" customWidth="1"/>
    <col min="13625" max="13625" width="23.7109375" style="81" customWidth="1"/>
    <col min="13626" max="13626" width="14" style="81" customWidth="1"/>
    <col min="13627" max="13627" width="15" style="81" customWidth="1"/>
    <col min="13628" max="13628" width="21.28515625" style="81" customWidth="1"/>
    <col min="13629" max="13629" width="15.85546875" style="81" customWidth="1"/>
    <col min="13630" max="13630" width="18.28515625" style="81" customWidth="1"/>
    <col min="13631" max="13631" width="16.28515625" style="81" customWidth="1"/>
    <col min="13632" max="13836" width="11.42578125" style="81"/>
    <col min="13837" max="13848" width="2.7109375" style="81" customWidth="1"/>
    <col min="13849" max="13850" width="6.140625" style="81" customWidth="1"/>
    <col min="13851" max="13859" width="2.7109375" style="81" customWidth="1"/>
    <col min="13860" max="13860" width="14.7109375" style="81" customWidth="1"/>
    <col min="13861" max="13861" width="6.28515625" style="81" customWidth="1"/>
    <col min="13862" max="13872" width="2.7109375" style="81" customWidth="1"/>
    <col min="13873" max="13873" width="25.42578125" style="81" customWidth="1"/>
    <col min="13874" max="13874" width="17.85546875" style="81" customWidth="1"/>
    <col min="13875" max="13875" width="15.85546875" style="81" customWidth="1"/>
    <col min="13876" max="13876" width="14.7109375" style="81" customWidth="1"/>
    <col min="13877" max="13877" width="15.85546875" style="81" customWidth="1"/>
    <col min="13878" max="13878" width="15" style="81" customWidth="1"/>
    <col min="13879" max="13879" width="18.140625" style="81" customWidth="1"/>
    <col min="13880" max="13880" width="22.42578125" style="81" customWidth="1"/>
    <col min="13881" max="13881" width="23.7109375" style="81" customWidth="1"/>
    <col min="13882" max="13882" width="14" style="81" customWidth="1"/>
    <col min="13883" max="13883" width="15" style="81" customWidth="1"/>
    <col min="13884" max="13884" width="21.28515625" style="81" customWidth="1"/>
    <col min="13885" max="13885" width="15.85546875" style="81" customWidth="1"/>
    <col min="13886" max="13886" width="18.28515625" style="81" customWidth="1"/>
    <col min="13887" max="13887" width="16.28515625" style="81" customWidth="1"/>
    <col min="13888" max="14092" width="11.42578125" style="81"/>
    <col min="14093" max="14104" width="2.7109375" style="81" customWidth="1"/>
    <col min="14105" max="14106" width="6.140625" style="81" customWidth="1"/>
    <col min="14107" max="14115" width="2.7109375" style="81" customWidth="1"/>
    <col min="14116" max="14116" width="14.7109375" style="81" customWidth="1"/>
    <col min="14117" max="14117" width="6.28515625" style="81" customWidth="1"/>
    <col min="14118" max="14128" width="2.7109375" style="81" customWidth="1"/>
    <col min="14129" max="14129" width="25.42578125" style="81" customWidth="1"/>
    <col min="14130" max="14130" width="17.85546875" style="81" customWidth="1"/>
    <col min="14131" max="14131" width="15.85546875" style="81" customWidth="1"/>
    <col min="14132" max="14132" width="14.7109375" style="81" customWidth="1"/>
    <col min="14133" max="14133" width="15.85546875" style="81" customWidth="1"/>
    <col min="14134" max="14134" width="15" style="81" customWidth="1"/>
    <col min="14135" max="14135" width="18.140625" style="81" customWidth="1"/>
    <col min="14136" max="14136" width="22.42578125" style="81" customWidth="1"/>
    <col min="14137" max="14137" width="23.7109375" style="81" customWidth="1"/>
    <col min="14138" max="14138" width="14" style="81" customWidth="1"/>
    <col min="14139" max="14139" width="15" style="81" customWidth="1"/>
    <col min="14140" max="14140" width="21.28515625" style="81" customWidth="1"/>
    <col min="14141" max="14141" width="15.85546875" style="81" customWidth="1"/>
    <col min="14142" max="14142" width="18.28515625" style="81" customWidth="1"/>
    <col min="14143" max="14143" width="16.28515625" style="81" customWidth="1"/>
    <col min="14144" max="14348" width="11.42578125" style="81"/>
    <col min="14349" max="14360" width="2.7109375" style="81" customWidth="1"/>
    <col min="14361" max="14362" width="6.140625" style="81" customWidth="1"/>
    <col min="14363" max="14371" width="2.7109375" style="81" customWidth="1"/>
    <col min="14372" max="14372" width="14.7109375" style="81" customWidth="1"/>
    <col min="14373" max="14373" width="6.28515625" style="81" customWidth="1"/>
    <col min="14374" max="14384" width="2.7109375" style="81" customWidth="1"/>
    <col min="14385" max="14385" width="25.42578125" style="81" customWidth="1"/>
    <col min="14386" max="14386" width="17.85546875" style="81" customWidth="1"/>
    <col min="14387" max="14387" width="15.85546875" style="81" customWidth="1"/>
    <col min="14388" max="14388" width="14.7109375" style="81" customWidth="1"/>
    <col min="14389" max="14389" width="15.85546875" style="81" customWidth="1"/>
    <col min="14390" max="14390" width="15" style="81" customWidth="1"/>
    <col min="14391" max="14391" width="18.140625" style="81" customWidth="1"/>
    <col min="14392" max="14392" width="22.42578125" style="81" customWidth="1"/>
    <col min="14393" max="14393" width="23.7109375" style="81" customWidth="1"/>
    <col min="14394" max="14394" width="14" style="81" customWidth="1"/>
    <col min="14395" max="14395" width="15" style="81" customWidth="1"/>
    <col min="14396" max="14396" width="21.28515625" style="81" customWidth="1"/>
    <col min="14397" max="14397" width="15.85546875" style="81" customWidth="1"/>
    <col min="14398" max="14398" width="18.28515625" style="81" customWidth="1"/>
    <col min="14399" max="14399" width="16.28515625" style="81" customWidth="1"/>
    <col min="14400" max="14604" width="11.42578125" style="81"/>
    <col min="14605" max="14616" width="2.7109375" style="81" customWidth="1"/>
    <col min="14617" max="14618" width="6.140625" style="81" customWidth="1"/>
    <col min="14619" max="14627" width="2.7109375" style="81" customWidth="1"/>
    <col min="14628" max="14628" width="14.7109375" style="81" customWidth="1"/>
    <col min="14629" max="14629" width="6.28515625" style="81" customWidth="1"/>
    <col min="14630" max="14640" width="2.7109375" style="81" customWidth="1"/>
    <col min="14641" max="14641" width="25.42578125" style="81" customWidth="1"/>
    <col min="14642" max="14642" width="17.85546875" style="81" customWidth="1"/>
    <col min="14643" max="14643" width="15.85546875" style="81" customWidth="1"/>
    <col min="14644" max="14644" width="14.7109375" style="81" customWidth="1"/>
    <col min="14645" max="14645" width="15.85546875" style="81" customWidth="1"/>
    <col min="14646" max="14646" width="15" style="81" customWidth="1"/>
    <col min="14647" max="14647" width="18.140625" style="81" customWidth="1"/>
    <col min="14648" max="14648" width="22.42578125" style="81" customWidth="1"/>
    <col min="14649" max="14649" width="23.7109375" style="81" customWidth="1"/>
    <col min="14650" max="14650" width="14" style="81" customWidth="1"/>
    <col min="14651" max="14651" width="15" style="81" customWidth="1"/>
    <col min="14652" max="14652" width="21.28515625" style="81" customWidth="1"/>
    <col min="14653" max="14653" width="15.85546875" style="81" customWidth="1"/>
    <col min="14654" max="14654" width="18.28515625" style="81" customWidth="1"/>
    <col min="14655" max="14655" width="16.28515625" style="81" customWidth="1"/>
    <col min="14656" max="14860" width="11.42578125" style="81"/>
    <col min="14861" max="14872" width="2.7109375" style="81" customWidth="1"/>
    <col min="14873" max="14874" width="6.140625" style="81" customWidth="1"/>
    <col min="14875" max="14883" width="2.7109375" style="81" customWidth="1"/>
    <col min="14884" max="14884" width="14.7109375" style="81" customWidth="1"/>
    <col min="14885" max="14885" width="6.28515625" style="81" customWidth="1"/>
    <col min="14886" max="14896" width="2.7109375" style="81" customWidth="1"/>
    <col min="14897" max="14897" width="25.42578125" style="81" customWidth="1"/>
    <col min="14898" max="14898" width="17.85546875" style="81" customWidth="1"/>
    <col min="14899" max="14899" width="15.85546875" style="81" customWidth="1"/>
    <col min="14900" max="14900" width="14.7109375" style="81" customWidth="1"/>
    <col min="14901" max="14901" width="15.85546875" style="81" customWidth="1"/>
    <col min="14902" max="14902" width="15" style="81" customWidth="1"/>
    <col min="14903" max="14903" width="18.140625" style="81" customWidth="1"/>
    <col min="14904" max="14904" width="22.42578125" style="81" customWidth="1"/>
    <col min="14905" max="14905" width="23.7109375" style="81" customWidth="1"/>
    <col min="14906" max="14906" width="14" style="81" customWidth="1"/>
    <col min="14907" max="14907" width="15" style="81" customWidth="1"/>
    <col min="14908" max="14908" width="21.28515625" style="81" customWidth="1"/>
    <col min="14909" max="14909" width="15.85546875" style="81" customWidth="1"/>
    <col min="14910" max="14910" width="18.28515625" style="81" customWidth="1"/>
    <col min="14911" max="14911" width="16.28515625" style="81" customWidth="1"/>
    <col min="14912" max="15116" width="11.42578125" style="81"/>
    <col min="15117" max="15128" width="2.7109375" style="81" customWidth="1"/>
    <col min="15129" max="15130" width="6.140625" style="81" customWidth="1"/>
    <col min="15131" max="15139" width="2.7109375" style="81" customWidth="1"/>
    <col min="15140" max="15140" width="14.7109375" style="81" customWidth="1"/>
    <col min="15141" max="15141" width="6.28515625" style="81" customWidth="1"/>
    <col min="15142" max="15152" width="2.7109375" style="81" customWidth="1"/>
    <col min="15153" max="15153" width="25.42578125" style="81" customWidth="1"/>
    <col min="15154" max="15154" width="17.85546875" style="81" customWidth="1"/>
    <col min="15155" max="15155" width="15.85546875" style="81" customWidth="1"/>
    <col min="15156" max="15156" width="14.7109375" style="81" customWidth="1"/>
    <col min="15157" max="15157" width="15.85546875" style="81" customWidth="1"/>
    <col min="15158" max="15158" width="15" style="81" customWidth="1"/>
    <col min="15159" max="15159" width="18.140625" style="81" customWidth="1"/>
    <col min="15160" max="15160" width="22.42578125" style="81" customWidth="1"/>
    <col min="15161" max="15161" width="23.7109375" style="81" customWidth="1"/>
    <col min="15162" max="15162" width="14" style="81" customWidth="1"/>
    <col min="15163" max="15163" width="15" style="81" customWidth="1"/>
    <col min="15164" max="15164" width="21.28515625" style="81" customWidth="1"/>
    <col min="15165" max="15165" width="15.85546875" style="81" customWidth="1"/>
    <col min="15166" max="15166" width="18.28515625" style="81" customWidth="1"/>
    <col min="15167" max="15167" width="16.28515625" style="81" customWidth="1"/>
    <col min="15168" max="15372" width="11.42578125" style="81"/>
    <col min="15373" max="15384" width="2.7109375" style="81" customWidth="1"/>
    <col min="15385" max="15386" width="6.140625" style="81" customWidth="1"/>
    <col min="15387" max="15395" width="2.7109375" style="81" customWidth="1"/>
    <col min="15396" max="15396" width="14.7109375" style="81" customWidth="1"/>
    <col min="15397" max="15397" width="6.28515625" style="81" customWidth="1"/>
    <col min="15398" max="15408" width="2.7109375" style="81" customWidth="1"/>
    <col min="15409" max="15409" width="25.42578125" style="81" customWidth="1"/>
    <col min="15410" max="15410" width="17.85546875" style="81" customWidth="1"/>
    <col min="15411" max="15411" width="15.85546875" style="81" customWidth="1"/>
    <col min="15412" max="15412" width="14.7109375" style="81" customWidth="1"/>
    <col min="15413" max="15413" width="15.85546875" style="81" customWidth="1"/>
    <col min="15414" max="15414" width="15" style="81" customWidth="1"/>
    <col min="15415" max="15415" width="18.140625" style="81" customWidth="1"/>
    <col min="15416" max="15416" width="22.42578125" style="81" customWidth="1"/>
    <col min="15417" max="15417" width="23.7109375" style="81" customWidth="1"/>
    <col min="15418" max="15418" width="14" style="81" customWidth="1"/>
    <col min="15419" max="15419" width="15" style="81" customWidth="1"/>
    <col min="15420" max="15420" width="21.28515625" style="81" customWidth="1"/>
    <col min="15421" max="15421" width="15.85546875" style="81" customWidth="1"/>
    <col min="15422" max="15422" width="18.28515625" style="81" customWidth="1"/>
    <col min="15423" max="15423" width="16.28515625" style="81" customWidth="1"/>
    <col min="15424" max="15628" width="11.42578125" style="81"/>
    <col min="15629" max="15640" width="2.7109375" style="81" customWidth="1"/>
    <col min="15641" max="15642" width="6.140625" style="81" customWidth="1"/>
    <col min="15643" max="15651" width="2.7109375" style="81" customWidth="1"/>
    <col min="15652" max="15652" width="14.7109375" style="81" customWidth="1"/>
    <col min="15653" max="15653" width="6.28515625" style="81" customWidth="1"/>
    <col min="15654" max="15664" width="2.7109375" style="81" customWidth="1"/>
    <col min="15665" max="15665" width="25.42578125" style="81" customWidth="1"/>
    <col min="15666" max="15666" width="17.85546875" style="81" customWidth="1"/>
    <col min="15667" max="15667" width="15.85546875" style="81" customWidth="1"/>
    <col min="15668" max="15668" width="14.7109375" style="81" customWidth="1"/>
    <col min="15669" max="15669" width="15.85546875" style="81" customWidth="1"/>
    <col min="15670" max="15670" width="15" style="81" customWidth="1"/>
    <col min="15671" max="15671" width="18.140625" style="81" customWidth="1"/>
    <col min="15672" max="15672" width="22.42578125" style="81" customWidth="1"/>
    <col min="15673" max="15673" width="23.7109375" style="81" customWidth="1"/>
    <col min="15674" max="15674" width="14" style="81" customWidth="1"/>
    <col min="15675" max="15675" width="15" style="81" customWidth="1"/>
    <col min="15676" max="15676" width="21.28515625" style="81" customWidth="1"/>
    <col min="15677" max="15677" width="15.85546875" style="81" customWidth="1"/>
    <col min="15678" max="15678" width="18.28515625" style="81" customWidth="1"/>
    <col min="15679" max="15679" width="16.28515625" style="81" customWidth="1"/>
    <col min="15680" max="15884" width="11.42578125" style="81"/>
    <col min="15885" max="15896" width="2.7109375" style="81" customWidth="1"/>
    <col min="15897" max="15898" width="6.140625" style="81" customWidth="1"/>
    <col min="15899" max="15907" width="2.7109375" style="81" customWidth="1"/>
    <col min="15908" max="15908" width="14.7109375" style="81" customWidth="1"/>
    <col min="15909" max="15909" width="6.28515625" style="81" customWidth="1"/>
    <col min="15910" max="15920" width="2.7109375" style="81" customWidth="1"/>
    <col min="15921" max="15921" width="25.42578125" style="81" customWidth="1"/>
    <col min="15922" max="15922" width="17.85546875" style="81" customWidth="1"/>
    <col min="15923" max="15923" width="15.85546875" style="81" customWidth="1"/>
    <col min="15924" max="15924" width="14.7109375" style="81" customWidth="1"/>
    <col min="15925" max="15925" width="15.85546875" style="81" customWidth="1"/>
    <col min="15926" max="15926" width="15" style="81" customWidth="1"/>
    <col min="15927" max="15927" width="18.140625" style="81" customWidth="1"/>
    <col min="15928" max="15928" width="22.42578125" style="81" customWidth="1"/>
    <col min="15929" max="15929" width="23.7109375" style="81" customWidth="1"/>
    <col min="15930" max="15930" width="14" style="81" customWidth="1"/>
    <col min="15931" max="15931" width="15" style="81" customWidth="1"/>
    <col min="15932" max="15932" width="21.28515625" style="81" customWidth="1"/>
    <col min="15933" max="15933" width="15.85546875" style="81" customWidth="1"/>
    <col min="15934" max="15934" width="18.28515625" style="81" customWidth="1"/>
    <col min="15935" max="15935" width="16.28515625" style="81" customWidth="1"/>
    <col min="15936" max="16140" width="11.42578125" style="81"/>
    <col min="16141" max="16152" width="2.7109375" style="81" customWidth="1"/>
    <col min="16153" max="16154" width="6.140625" style="81" customWidth="1"/>
    <col min="16155" max="16163" width="2.7109375" style="81" customWidth="1"/>
    <col min="16164" max="16164" width="14.7109375" style="81" customWidth="1"/>
    <col min="16165" max="16165" width="6.28515625" style="81" customWidth="1"/>
    <col min="16166" max="16176" width="2.7109375" style="81" customWidth="1"/>
    <col min="16177" max="16177" width="25.42578125" style="81" customWidth="1"/>
    <col min="16178" max="16178" width="17.85546875" style="81" customWidth="1"/>
    <col min="16179" max="16179" width="15.85546875" style="81" customWidth="1"/>
    <col min="16180" max="16180" width="14.7109375" style="81" customWidth="1"/>
    <col min="16181" max="16181" width="15.85546875" style="81" customWidth="1"/>
    <col min="16182" max="16182" width="15" style="81" customWidth="1"/>
    <col min="16183" max="16183" width="18.140625" style="81" customWidth="1"/>
    <col min="16184" max="16184" width="22.42578125" style="81" customWidth="1"/>
    <col min="16185" max="16185" width="23.7109375" style="81" customWidth="1"/>
    <col min="16186" max="16186" width="14" style="81" customWidth="1"/>
    <col min="16187" max="16187" width="15" style="81" customWidth="1"/>
    <col min="16188" max="16188" width="21.28515625" style="81" customWidth="1"/>
    <col min="16189" max="16189" width="15.85546875" style="81" customWidth="1"/>
    <col min="16190" max="16190" width="18.28515625" style="81" customWidth="1"/>
    <col min="16191" max="16191" width="16.28515625" style="81" customWidth="1"/>
    <col min="16192" max="16384" width="11.42578125" style="81"/>
  </cols>
  <sheetData>
    <row r="1" spans="1:68" s="2" customFormat="1" ht="15" customHeight="1" x14ac:dyDescent="0.2">
      <c r="A1" s="410"/>
      <c r="B1" s="552" t="s">
        <v>144</v>
      </c>
      <c r="C1" s="553"/>
      <c r="D1" s="553"/>
      <c r="E1" s="553"/>
      <c r="F1" s="553"/>
      <c r="G1" s="554"/>
      <c r="I1" s="1" t="s">
        <v>0</v>
      </c>
      <c r="J1" s="1"/>
      <c r="K1" s="1"/>
      <c r="L1" s="1"/>
      <c r="M1" s="1"/>
      <c r="P1" s="1"/>
      <c r="Q1" s="1"/>
      <c r="R1" s="1"/>
      <c r="S1" s="1"/>
      <c r="T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3"/>
      <c r="AR1" s="3"/>
      <c r="AZ1" s="324"/>
      <c r="BA1" s="324"/>
      <c r="BB1" s="385" t="s">
        <v>11</v>
      </c>
      <c r="BC1" s="385"/>
      <c r="BD1" s="385"/>
      <c r="BE1" s="385"/>
      <c r="BF1" s="385"/>
      <c r="BG1" s="25">
        <v>1</v>
      </c>
      <c r="BH1" s="26">
        <v>2</v>
      </c>
      <c r="BI1" s="27"/>
      <c r="BJ1" s="28">
        <v>3</v>
      </c>
    </row>
    <row r="2" spans="1:68" s="2" customFormat="1" ht="15" customHeight="1" x14ac:dyDescent="0.2">
      <c r="A2" s="410"/>
      <c r="B2" s="555"/>
      <c r="C2" s="556"/>
      <c r="D2" s="556"/>
      <c r="E2" s="556"/>
      <c r="F2" s="556"/>
      <c r="G2" s="557"/>
      <c r="I2" s="1" t="s">
        <v>1</v>
      </c>
      <c r="J2" s="1" t="s">
        <v>2</v>
      </c>
      <c r="K2" s="1" t="s">
        <v>3</v>
      </c>
      <c r="L2" s="1" t="s">
        <v>4</v>
      </c>
      <c r="M2" s="1" t="s">
        <v>5</v>
      </c>
      <c r="P2" s="1"/>
      <c r="Q2" s="1"/>
      <c r="R2" s="1"/>
      <c r="S2" s="1"/>
      <c r="T2" s="1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24"/>
      <c r="AT2" s="388" t="s">
        <v>13</v>
      </c>
      <c r="AU2" s="388"/>
      <c r="AV2" s="32"/>
      <c r="AW2" s="389" t="s">
        <v>14</v>
      </c>
      <c r="AX2" s="390"/>
      <c r="AY2" s="33" t="str">
        <f>IF(B12="","",(B12*$U$21*$U$19*$U20/Z26))</f>
        <v/>
      </c>
      <c r="AZ2" s="34" t="str">
        <f>IF(D12="","",(D12*$U$21*$U$19*$U20/AE26))</f>
        <v/>
      </c>
      <c r="BA2" s="35"/>
      <c r="BB2" s="36" t="str">
        <f>IF(F12="","",(F12*$U$21*$U$19*$U20/AJ26))</f>
        <v/>
      </c>
    </row>
    <row r="3" spans="1:68" s="2" customFormat="1" ht="15" customHeight="1" x14ac:dyDescent="0.2">
      <c r="A3" s="410"/>
      <c r="B3" s="558"/>
      <c r="C3" s="559"/>
      <c r="D3" s="559"/>
      <c r="E3" s="559"/>
      <c r="F3" s="559"/>
      <c r="G3" s="560"/>
      <c r="I3" s="1">
        <v>1</v>
      </c>
      <c r="J3" s="1">
        <v>4841</v>
      </c>
      <c r="K3" s="1">
        <v>15.3</v>
      </c>
      <c r="L3" s="1">
        <v>17.7</v>
      </c>
      <c r="M3" s="1">
        <v>3254.2132524338435</v>
      </c>
      <c r="P3" s="1"/>
      <c r="Q3" s="1"/>
      <c r="R3" s="1"/>
      <c r="S3" s="1"/>
      <c r="T3" s="1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24"/>
      <c r="AT3" s="376" t="s">
        <v>16</v>
      </c>
      <c r="AU3" s="376"/>
      <c r="AV3" s="38"/>
      <c r="AW3" s="39" t="s">
        <v>17</v>
      </c>
      <c r="AX3" s="40" t="s">
        <v>18</v>
      </c>
      <c r="AY3" s="41" t="str">
        <f>IF(Z30="","",Z30)</f>
        <v/>
      </c>
      <c r="AZ3" s="42" t="str">
        <f>IF(AE30="","",AE30)</f>
        <v/>
      </c>
      <c r="BA3" s="43"/>
      <c r="BB3" s="44" t="str">
        <f>IF(AJ30="","",AJ30)</f>
        <v/>
      </c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</row>
    <row r="4" spans="1:68" s="2" customFormat="1" ht="15" customHeight="1" x14ac:dyDescent="0.2">
      <c r="A4" s="410"/>
      <c r="B4" s="395" t="s">
        <v>6</v>
      </c>
      <c r="C4" s="395"/>
      <c r="D4" s="395"/>
      <c r="E4" s="395"/>
      <c r="F4" s="396" t="s">
        <v>142</v>
      </c>
      <c r="G4" s="397"/>
      <c r="I4" s="1">
        <v>2</v>
      </c>
      <c r="J4" s="1">
        <v>4538.2</v>
      </c>
      <c r="K4" s="1">
        <v>15.2</v>
      </c>
      <c r="L4" s="1">
        <v>17.7</v>
      </c>
      <c r="M4" s="1">
        <v>3211.8135325828321</v>
      </c>
      <c r="P4" s="1"/>
      <c r="Q4" s="1"/>
      <c r="R4" s="1"/>
      <c r="S4" s="1"/>
      <c r="T4" s="1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6"/>
      <c r="AR4" s="6"/>
      <c r="AS4" s="325"/>
      <c r="AT4" s="382" t="s">
        <v>21</v>
      </c>
      <c r="AU4" s="382"/>
      <c r="AV4" s="45"/>
      <c r="AW4" s="46" t="s">
        <v>22</v>
      </c>
      <c r="AX4" s="47" t="s">
        <v>18</v>
      </c>
      <c r="AY4" s="48" t="str">
        <f>IF(Z25="","",Z25)</f>
        <v/>
      </c>
      <c r="AZ4" s="49" t="str">
        <f>IF(AE25="","",AE25)</f>
        <v/>
      </c>
      <c r="BA4" s="50"/>
      <c r="BB4" s="44" t="str">
        <f>IF(AJ25="","",AJ25)</f>
        <v/>
      </c>
    </row>
    <row r="5" spans="1:68" s="2" customFormat="1" ht="15" customHeight="1" x14ac:dyDescent="0.2">
      <c r="A5" s="411"/>
      <c r="B5" s="392" t="s">
        <v>141</v>
      </c>
      <c r="C5" s="393"/>
      <c r="D5" s="393"/>
      <c r="E5" s="393"/>
      <c r="F5" s="393"/>
      <c r="G5" s="394"/>
      <c r="I5" s="1">
        <v>3</v>
      </c>
      <c r="J5" s="1">
        <v>4439.7</v>
      </c>
      <c r="K5" s="1">
        <v>15.3</v>
      </c>
      <c r="L5" s="1">
        <v>17.8</v>
      </c>
      <c r="M5" s="1">
        <v>3272.5986380408149</v>
      </c>
      <c r="P5" s="1"/>
      <c r="Q5" s="1"/>
      <c r="R5" s="1"/>
      <c r="S5" s="1"/>
      <c r="T5" s="1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6"/>
      <c r="AR5" s="6"/>
      <c r="AS5" s="325"/>
      <c r="AT5" s="382" t="s">
        <v>25</v>
      </c>
      <c r="AU5" s="382"/>
      <c r="AV5" s="45"/>
      <c r="AW5" s="52" t="s">
        <v>26</v>
      </c>
      <c r="AX5" s="52" t="s">
        <v>18</v>
      </c>
      <c r="AY5" s="53" t="str">
        <f>IF(OR(AY3="",AY4=""),"",AY3-AY4)</f>
        <v/>
      </c>
      <c r="AZ5" s="42" t="str">
        <f>IF(OR(AZ3="",AZ4=""),"",AZ3-AZ4)</f>
        <v/>
      </c>
      <c r="BA5" s="43"/>
      <c r="BB5" s="44" t="str">
        <f>IF(OR(BB3="",BB4=""),"",BB3-BB4)</f>
        <v/>
      </c>
    </row>
    <row r="6" spans="1:68" s="2" customFormat="1" ht="15" customHeight="1" x14ac:dyDescent="0.2">
      <c r="A6" s="9"/>
      <c r="B6" s="347"/>
      <c r="C6" s="347"/>
      <c r="D6" s="347"/>
      <c r="E6" s="10"/>
      <c r="F6" s="11"/>
      <c r="G6" s="12"/>
      <c r="H6" s="340" t="s">
        <v>137</v>
      </c>
      <c r="I6" s="1">
        <v>4</v>
      </c>
      <c r="J6" s="1">
        <v>4272.8999999999996</v>
      </c>
      <c r="K6" s="1">
        <v>15.2</v>
      </c>
      <c r="L6" s="1">
        <v>17.8</v>
      </c>
      <c r="M6" s="1">
        <v>3229.959371749967</v>
      </c>
      <c r="P6" s="1"/>
      <c r="Q6" s="1"/>
      <c r="R6" s="1"/>
      <c r="S6" s="1"/>
      <c r="T6" s="1"/>
      <c r="U6" s="1"/>
      <c r="V6" s="1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8"/>
      <c r="AR6" s="8"/>
      <c r="AS6" s="326"/>
      <c r="AT6" s="382" t="s">
        <v>27</v>
      </c>
      <c r="AU6" s="382"/>
      <c r="AV6" s="45"/>
      <c r="AW6" s="46" t="s">
        <v>28</v>
      </c>
      <c r="AX6" s="52" t="s">
        <v>29</v>
      </c>
      <c r="AY6" s="57" t="str">
        <f>IF(Z26="","",Z26)</f>
        <v/>
      </c>
      <c r="AZ6" s="58" t="str">
        <f>IF(AE26="","",AE26)</f>
        <v/>
      </c>
      <c r="BA6" s="59"/>
      <c r="BB6" s="60" t="str">
        <f>IF(AJ26="","",AJ26)</f>
        <v/>
      </c>
    </row>
    <row r="7" spans="1:68" s="2" customFormat="1" ht="15" customHeight="1" x14ac:dyDescent="0.2">
      <c r="A7" s="13"/>
      <c r="B7" s="14"/>
      <c r="D7" s="348" t="s">
        <v>7</v>
      </c>
      <c r="E7" s="398"/>
      <c r="F7" s="398"/>
      <c r="G7" s="15"/>
      <c r="H7" s="341" t="s">
        <v>138</v>
      </c>
      <c r="I7" s="1">
        <v>5</v>
      </c>
      <c r="J7" s="1">
        <v>4291.8</v>
      </c>
      <c r="K7" s="1">
        <v>15.3</v>
      </c>
      <c r="L7" s="1">
        <v>17.8</v>
      </c>
      <c r="M7" s="1">
        <v>3272.5986380408149</v>
      </c>
      <c r="P7" s="1"/>
      <c r="Q7" s="1"/>
      <c r="R7" s="1"/>
      <c r="S7" s="1"/>
      <c r="T7" s="1"/>
      <c r="U7" s="1"/>
      <c r="V7" s="1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8"/>
      <c r="AR7" s="8"/>
      <c r="AS7" s="327"/>
      <c r="AT7" s="382" t="s">
        <v>30</v>
      </c>
      <c r="AU7" s="382"/>
      <c r="AV7" s="45"/>
      <c r="AW7" s="46" t="s">
        <v>31</v>
      </c>
      <c r="AX7" s="52" t="s">
        <v>18</v>
      </c>
      <c r="AY7" s="65" t="str">
        <f>IF(AY5="","",AY5/(1+AY15%))</f>
        <v/>
      </c>
      <c r="AZ7" s="58" t="str">
        <f>IF(AZ5="","",AZ5/(1+AZ15%))</f>
        <v/>
      </c>
      <c r="BA7" s="59"/>
      <c r="BB7" s="60" t="str">
        <f>IF(BB5="","",BB5/(1+BB15%))</f>
        <v/>
      </c>
    </row>
    <row r="8" spans="1:68" s="2" customFormat="1" ht="15" customHeight="1" x14ac:dyDescent="0.2">
      <c r="A8" s="13"/>
      <c r="B8" s="16"/>
      <c r="C8" s="349"/>
      <c r="E8" s="391" t="str">
        <f>IF(E7="",H11,CONCATENATE(H7," ",H8," ",H9," ", H10))</f>
        <v>Pagina xx de xx</v>
      </c>
      <c r="F8" s="391"/>
      <c r="G8" s="18"/>
      <c r="H8" s="342">
        <v>0</v>
      </c>
      <c r="I8" s="1">
        <v>6</v>
      </c>
      <c r="J8" s="1">
        <v>4402.8</v>
      </c>
      <c r="K8" s="1">
        <v>15.2</v>
      </c>
      <c r="L8" s="1">
        <v>17.8</v>
      </c>
      <c r="M8" s="1">
        <v>3229.959371749967</v>
      </c>
      <c r="P8" s="1"/>
      <c r="Q8" s="1"/>
      <c r="R8" s="1"/>
      <c r="S8" s="1"/>
      <c r="T8" s="1"/>
      <c r="U8" s="1"/>
      <c r="V8" s="1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8"/>
      <c r="AR8" s="8"/>
      <c r="AS8" s="328"/>
      <c r="AT8" s="401" t="s">
        <v>32</v>
      </c>
      <c r="AU8" s="401"/>
      <c r="AV8" s="67"/>
      <c r="AW8" s="68" t="s">
        <v>33</v>
      </c>
      <c r="AX8" s="69" t="s">
        <v>34</v>
      </c>
      <c r="AY8" s="70" t="str">
        <f>IF(AY5="","",AY5*1000/AY6)</f>
        <v/>
      </c>
      <c r="AZ8" s="71" t="str">
        <f>IF(AZ5="","",AZ5*1000/AZ6)</f>
        <v/>
      </c>
      <c r="BA8" s="72"/>
      <c r="BB8" s="73" t="str">
        <f>IF(BB5="","",BB5*1000/BB6)</f>
        <v/>
      </c>
      <c r="BC8" s="19"/>
    </row>
    <row r="9" spans="1:68" s="2" customFormat="1" ht="15" customHeight="1" x14ac:dyDescent="0.2">
      <c r="A9" s="13"/>
      <c r="B9" s="16"/>
      <c r="C9" s="344"/>
      <c r="D9" s="17"/>
      <c r="E9" s="344"/>
      <c r="F9" s="344"/>
      <c r="G9" s="18"/>
      <c r="H9" s="343" t="s">
        <v>139</v>
      </c>
      <c r="I9" s="1">
        <v>7</v>
      </c>
      <c r="J9" s="1">
        <v>4509.7</v>
      </c>
      <c r="K9" s="1">
        <v>15.2</v>
      </c>
      <c r="L9" s="1">
        <v>17.8</v>
      </c>
      <c r="M9" s="1">
        <v>3229.959371749967</v>
      </c>
      <c r="P9" s="1"/>
      <c r="Q9" s="1"/>
      <c r="R9" s="1"/>
      <c r="S9" s="1"/>
      <c r="T9" s="1"/>
      <c r="U9" s="1"/>
      <c r="V9" s="1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8"/>
      <c r="AR9" s="8"/>
      <c r="AS9" s="327"/>
      <c r="AT9" s="402" t="s">
        <v>35</v>
      </c>
      <c r="AU9" s="402"/>
      <c r="AV9" s="402"/>
      <c r="AW9" s="402"/>
      <c r="AX9" s="402"/>
      <c r="AY9" s="402"/>
      <c r="AZ9" s="402"/>
      <c r="BA9" s="402"/>
      <c r="BB9" s="403"/>
    </row>
    <row r="10" spans="1:68" s="2" customFormat="1" ht="35.25" customHeight="1" x14ac:dyDescent="0.2">
      <c r="A10" s="21" t="s">
        <v>8</v>
      </c>
      <c r="B10" s="22" t="str">
        <f>IF(S38="","",S38)</f>
        <v/>
      </c>
      <c r="C10" s="23" t="s">
        <v>9</v>
      </c>
      <c r="D10" s="22" t="str">
        <f>IF(AH38="","",AH38)</f>
        <v/>
      </c>
      <c r="E10" s="383" t="s">
        <v>10</v>
      </c>
      <c r="F10" s="384"/>
      <c r="G10" s="24" t="str">
        <f>IF(Z38="","",Z38)</f>
        <v/>
      </c>
      <c r="H10" s="354">
        <v>0</v>
      </c>
      <c r="I10" s="2">
        <v>8</v>
      </c>
      <c r="J10" s="2">
        <v>4380.2</v>
      </c>
      <c r="K10" s="2">
        <v>15.2</v>
      </c>
      <c r="L10" s="2">
        <v>17.8</v>
      </c>
      <c r="M10" s="2">
        <v>3229.959371749967</v>
      </c>
      <c r="AS10" s="329"/>
      <c r="AT10" s="417" t="s">
        <v>37</v>
      </c>
      <c r="AU10" s="417"/>
      <c r="AV10" s="74"/>
      <c r="AW10" s="75" t="s">
        <v>38</v>
      </c>
      <c r="AX10" s="76" t="s">
        <v>18</v>
      </c>
      <c r="AY10" s="77" t="str">
        <f>IF(Z32="","",Z32)</f>
        <v/>
      </c>
      <c r="AZ10" s="78" t="str">
        <f>IF(AE32="","",AE32)</f>
        <v/>
      </c>
      <c r="BA10" s="79"/>
      <c r="BB10" s="80" t="str">
        <f>IF(AJ32="","",AJ32)</f>
        <v/>
      </c>
    </row>
    <row r="11" spans="1:68" s="2" customFormat="1" ht="13.5" customHeight="1" x14ac:dyDescent="0.2">
      <c r="A11" s="31" t="s">
        <v>12</v>
      </c>
      <c r="B11" s="386">
        <v>1</v>
      </c>
      <c r="C11" s="387"/>
      <c r="D11" s="386">
        <v>2</v>
      </c>
      <c r="E11" s="387"/>
      <c r="F11" s="386">
        <v>3</v>
      </c>
      <c r="G11" s="387"/>
      <c r="H11" s="355" t="s">
        <v>140</v>
      </c>
      <c r="I11" s="29">
        <v>9</v>
      </c>
      <c r="J11" s="29">
        <v>4497.3999999999996</v>
      </c>
      <c r="K11" s="29">
        <v>15.2</v>
      </c>
      <c r="L11" s="29">
        <v>17.8</v>
      </c>
      <c r="M11" s="29">
        <v>3229.959371749967</v>
      </c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30"/>
      <c r="AR11" s="30"/>
      <c r="AS11" s="330"/>
      <c r="AT11" s="382" t="s">
        <v>40</v>
      </c>
      <c r="AU11" s="382"/>
      <c r="AV11" s="45"/>
      <c r="AW11" s="46" t="s">
        <v>41</v>
      </c>
      <c r="AX11" s="86" t="s">
        <v>18</v>
      </c>
      <c r="AY11" s="87" t="str">
        <f>IF(Z33="","",Z33)</f>
        <v/>
      </c>
      <c r="AZ11" s="49" t="str">
        <f>IF(AE33="","",AE33)</f>
        <v/>
      </c>
      <c r="BA11" s="50"/>
      <c r="BB11" s="44" t="str">
        <f>IF(AJ33="","",AJ33)</f>
        <v/>
      </c>
    </row>
    <row r="12" spans="1:68" s="2" customFormat="1" ht="12" customHeight="1" x14ac:dyDescent="0.2">
      <c r="A12" s="37" t="s">
        <v>15</v>
      </c>
      <c r="B12" s="408" t="str">
        <f>IF(Z29="","",Z29)</f>
        <v/>
      </c>
      <c r="C12" s="409"/>
      <c r="D12" s="408" t="str">
        <f>IF(AE29="","",AE29)</f>
        <v/>
      </c>
      <c r="E12" s="409"/>
      <c r="F12" s="408" t="str">
        <f>IF(AJ29="","",AJ29)</f>
        <v/>
      </c>
      <c r="G12" s="409"/>
      <c r="I12" s="29">
        <v>10</v>
      </c>
      <c r="J12" s="29">
        <v>4361</v>
      </c>
      <c r="K12" s="29">
        <v>15.2</v>
      </c>
      <c r="L12" s="29">
        <v>17.899999999999999</v>
      </c>
      <c r="M12" s="29">
        <v>3248.105210917101</v>
      </c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30"/>
      <c r="AR12" s="30"/>
      <c r="AS12" s="331"/>
      <c r="AT12" s="382" t="s">
        <v>43</v>
      </c>
      <c r="AU12" s="382"/>
      <c r="AV12" s="45"/>
      <c r="AW12" s="46" t="s">
        <v>44</v>
      </c>
      <c r="AX12" s="86" t="s">
        <v>18</v>
      </c>
      <c r="AY12" s="94" t="str">
        <f>IF(OR(AY10="",AY11=""),"",AY10-AY11)</f>
        <v/>
      </c>
      <c r="AZ12" s="95" t="str">
        <f>IF(AZ10="","",AZ10-AZ11)</f>
        <v/>
      </c>
      <c r="BA12" s="96"/>
      <c r="BB12" s="97" t="str">
        <f>IF(BB10="","",BB10-BB11)</f>
        <v/>
      </c>
    </row>
    <row r="13" spans="1:68" s="2" customFormat="1" ht="12" customHeight="1" x14ac:dyDescent="0.2">
      <c r="A13" s="37" t="s">
        <v>20</v>
      </c>
      <c r="B13" s="380" t="str">
        <f>IF(OR(Z37="", Z36=""),"",(Z37-Z36)/(Z22-Z23)*100)</f>
        <v/>
      </c>
      <c r="C13" s="381"/>
      <c r="D13" s="380" t="str">
        <f>IF(OR(AE37="",AE36=""),"",(AE37-AE36)/(Z22-Z23)*100)</f>
        <v/>
      </c>
      <c r="E13" s="381"/>
      <c r="F13" s="380" t="str">
        <f>IF(OR(AJ37="",AJ36=""),"",(AJ37-AJ36)/(Z22-Z23)*100)</f>
        <v/>
      </c>
      <c r="G13" s="381"/>
      <c r="I13" s="377" t="s">
        <v>19</v>
      </c>
      <c r="J13" s="378"/>
      <c r="K13" s="378"/>
      <c r="L13" s="378"/>
      <c r="M13" s="37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30"/>
      <c r="AR13" s="30"/>
      <c r="AS13" s="332"/>
      <c r="AT13" s="382" t="s">
        <v>46</v>
      </c>
      <c r="AU13" s="382"/>
      <c r="AV13" s="45"/>
      <c r="AW13" s="46" t="s">
        <v>47</v>
      </c>
      <c r="AX13" s="86" t="s">
        <v>18</v>
      </c>
      <c r="AY13" s="94" t="str">
        <f>IF(Z34="","",Z34)</f>
        <v/>
      </c>
      <c r="AZ13" s="95" t="str">
        <f>IF(AE34="","",AE34)</f>
        <v/>
      </c>
      <c r="BA13" s="96"/>
      <c r="BB13" s="97" t="str">
        <f>IF(AJ34="","",AJ34)</f>
        <v/>
      </c>
    </row>
    <row r="14" spans="1:68" s="2" customFormat="1" ht="12" customHeight="1" x14ac:dyDescent="0.2">
      <c r="A14" s="404" t="s">
        <v>147</v>
      </c>
      <c r="B14" s="406" t="s">
        <v>24</v>
      </c>
      <c r="C14" s="399" t="s">
        <v>146</v>
      </c>
      <c r="D14" s="406" t="s">
        <v>24</v>
      </c>
      <c r="E14" s="399" t="s">
        <v>146</v>
      </c>
      <c r="F14" s="406" t="s">
        <v>24</v>
      </c>
      <c r="G14" s="399" t="s">
        <v>146</v>
      </c>
      <c r="I14" s="51" t="s">
        <v>1</v>
      </c>
      <c r="J14" s="51" t="s">
        <v>2</v>
      </c>
      <c r="K14" s="51" t="s">
        <v>3</v>
      </c>
      <c r="L14" s="51" t="s">
        <v>4</v>
      </c>
      <c r="M14" s="51" t="s">
        <v>23</v>
      </c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30"/>
      <c r="AR14" s="30"/>
      <c r="AS14" s="333"/>
      <c r="AT14" s="382" t="s">
        <v>49</v>
      </c>
      <c r="AU14" s="382"/>
      <c r="AV14" s="45"/>
      <c r="AW14" s="46" t="s">
        <v>50</v>
      </c>
      <c r="AX14" s="86" t="s">
        <v>18</v>
      </c>
      <c r="AY14" s="94" t="str">
        <f>IF(AY11="","",AY11-AY13)</f>
        <v/>
      </c>
      <c r="AZ14" s="95" t="str">
        <f>IF(AZ11="","",AZ11-AZ13)</f>
        <v/>
      </c>
      <c r="BA14" s="96"/>
      <c r="BB14" s="97" t="str">
        <f>IF(BB11="","",BB11-BB13)</f>
        <v/>
      </c>
      <c r="BC14" s="54"/>
    </row>
    <row r="15" spans="1:68" s="2" customFormat="1" ht="12" customHeight="1" x14ac:dyDescent="0.25">
      <c r="A15" s="405"/>
      <c r="B15" s="407"/>
      <c r="C15" s="400"/>
      <c r="D15" s="407"/>
      <c r="E15" s="400"/>
      <c r="F15" s="407"/>
      <c r="G15" s="400"/>
      <c r="I15" s="55">
        <v>1</v>
      </c>
      <c r="J15" s="55">
        <v>1557.3</v>
      </c>
      <c r="K15" s="55">
        <v>15.1</v>
      </c>
      <c r="L15" s="55">
        <v>5.0999999999999996</v>
      </c>
      <c r="M15" s="56">
        <f>+PI()*(K15/2)^2*L15</f>
        <v>913.30103970488608</v>
      </c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30"/>
      <c r="AR15" s="30"/>
      <c r="AS15" s="333"/>
      <c r="AT15" s="424" t="s">
        <v>53</v>
      </c>
      <c r="AU15" s="424"/>
      <c r="AV15" s="112"/>
      <c r="AW15" s="113" t="s">
        <v>54</v>
      </c>
      <c r="AX15" s="114" t="s">
        <v>55</v>
      </c>
      <c r="AY15" s="115" t="str">
        <f>IF(AY12="","",(AY12/AY14)*100)</f>
        <v/>
      </c>
      <c r="AZ15" s="116" t="str">
        <f>IF(AZ12="","",(AZ12/AZ14)*100)</f>
        <v/>
      </c>
      <c r="BA15" s="117"/>
      <c r="BB15" s="118" t="str">
        <f>IF(BB12="","",(BB12/BB14)*100)</f>
        <v/>
      </c>
      <c r="BC15" s="61"/>
      <c r="BD15" s="54"/>
    </row>
    <row r="16" spans="1:68" s="2" customFormat="1" ht="15" customHeight="1" x14ac:dyDescent="0.25">
      <c r="A16" s="62">
        <v>0</v>
      </c>
      <c r="B16" s="63" t="str">
        <f t="shared" ref="B16:B27" si="0">IF(Z41="","",224.808*Z41)</f>
        <v/>
      </c>
      <c r="C16" s="64" t="str">
        <f t="shared" ref="C16:C27" si="1">+IF(B16="","",B16/PI())</f>
        <v/>
      </c>
      <c r="D16" s="63" t="str">
        <f t="shared" ref="D16:D27" si="2">IF(AE41="","",224.808*AE41)</f>
        <v/>
      </c>
      <c r="E16" s="64" t="str">
        <f t="shared" ref="E16:E27" si="3">+IF(D16="","",D16/PI())</f>
        <v/>
      </c>
      <c r="F16" s="63" t="str">
        <f t="shared" ref="F16:F27" si="4">IF(AJ41="","",224.808*AJ41)</f>
        <v/>
      </c>
      <c r="G16" s="64" t="str">
        <f t="shared" ref="G16:G27" si="5">+IF(F16="","",F16/PI())</f>
        <v/>
      </c>
      <c r="I16" s="55">
        <v>2</v>
      </c>
      <c r="J16" s="55">
        <v>1620.3</v>
      </c>
      <c r="K16" s="55">
        <v>15.1</v>
      </c>
      <c r="L16" s="55">
        <v>5.0999999999999996</v>
      </c>
      <c r="M16" s="56">
        <f t="shared" ref="M16:M17" si="6">+PI()*(K16/2)^2*L16</f>
        <v>913.30103970488608</v>
      </c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30"/>
      <c r="AR16" s="30"/>
      <c r="AS16" s="334"/>
      <c r="AT16" s="431" t="s">
        <v>57</v>
      </c>
      <c r="AU16" s="431"/>
      <c r="AV16" s="431"/>
      <c r="AW16" s="431"/>
      <c r="AX16" s="431"/>
      <c r="AY16" s="431"/>
      <c r="AZ16" s="431"/>
      <c r="BA16" s="431"/>
      <c r="BB16" s="432"/>
      <c r="BC16" s="66" t="e">
        <f>+((AY3-AY4)/(1+AY15%))</f>
        <v>#VALUE!</v>
      </c>
      <c r="BD16" s="54"/>
    </row>
    <row r="17" spans="1:63" s="2" customFormat="1" ht="15" customHeight="1" x14ac:dyDescent="0.25">
      <c r="A17" s="62">
        <f t="shared" ref="A17:A27" si="7">+S42</f>
        <v>2.5000000000000001E-2</v>
      </c>
      <c r="B17" s="63" t="str">
        <f t="shared" si="0"/>
        <v/>
      </c>
      <c r="C17" s="64" t="str">
        <f t="shared" si="1"/>
        <v/>
      </c>
      <c r="D17" s="63" t="str">
        <f t="shared" si="2"/>
        <v/>
      </c>
      <c r="E17" s="64" t="str">
        <f t="shared" si="3"/>
        <v/>
      </c>
      <c r="F17" s="63" t="str">
        <f t="shared" si="4"/>
        <v/>
      </c>
      <c r="G17" s="64" t="str">
        <f t="shared" si="5"/>
        <v/>
      </c>
      <c r="I17" s="55">
        <v>3</v>
      </c>
      <c r="J17" s="55">
        <v>1606.4</v>
      </c>
      <c r="K17" s="55">
        <v>15.1</v>
      </c>
      <c r="L17" s="55">
        <v>5.0999999999999996</v>
      </c>
      <c r="M17" s="56">
        <f t="shared" si="6"/>
        <v>913.30103970488608</v>
      </c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30"/>
      <c r="AR17" s="30"/>
      <c r="AS17" s="334"/>
      <c r="AT17" s="417" t="s">
        <v>60</v>
      </c>
      <c r="AU17" s="417"/>
      <c r="AV17" s="74"/>
      <c r="AW17" s="75" t="s">
        <v>33</v>
      </c>
      <c r="AX17" s="126" t="s">
        <v>34</v>
      </c>
      <c r="AY17" s="127" t="str">
        <f>IF(AY8="","",AY8/(1+AY15/100))</f>
        <v/>
      </c>
      <c r="AZ17" s="128" t="str">
        <f>IF(AZ8="","",AZ8/(1+AZ15/100))</f>
        <v/>
      </c>
      <c r="BA17" s="129" t="str">
        <f>IF(BB8="","",BB8/(1+BB15/100))</f>
        <v/>
      </c>
      <c r="BB17" s="130"/>
      <c r="BC17" s="54" t="e">
        <f>+(AY7*1000)/AY6</f>
        <v>#VALUE!</v>
      </c>
      <c r="BD17" s="54"/>
    </row>
    <row r="18" spans="1:63" s="2" customFormat="1" ht="15" customHeight="1" x14ac:dyDescent="0.2">
      <c r="A18" s="62">
        <f t="shared" si="7"/>
        <v>0.05</v>
      </c>
      <c r="B18" s="63" t="str">
        <f t="shared" si="0"/>
        <v/>
      </c>
      <c r="C18" s="64" t="str">
        <f t="shared" si="1"/>
        <v/>
      </c>
      <c r="D18" s="63" t="str">
        <f t="shared" si="2"/>
        <v/>
      </c>
      <c r="E18" s="64" t="str">
        <f t="shared" si="3"/>
        <v/>
      </c>
      <c r="F18" s="63" t="str">
        <f t="shared" si="4"/>
        <v/>
      </c>
      <c r="G18" s="64" t="str">
        <f t="shared" si="5"/>
        <v/>
      </c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30"/>
      <c r="AR18" s="30"/>
      <c r="AS18" s="334"/>
      <c r="AT18" s="420" t="s">
        <v>60</v>
      </c>
      <c r="AU18" s="420"/>
      <c r="AV18" s="137"/>
      <c r="AW18" s="46" t="s">
        <v>33</v>
      </c>
      <c r="AX18" s="138" t="s">
        <v>61</v>
      </c>
      <c r="AY18" s="139" t="str">
        <f>IF(AY17="","",AY17*62.4/1000)</f>
        <v/>
      </c>
      <c r="AZ18" s="140" t="str">
        <f>IF(AZ17="","",AZ17*62.4/1000)</f>
        <v/>
      </c>
      <c r="BA18" s="141" t="str">
        <f>IF(BA17="","",BA17*62.4/1000)</f>
        <v/>
      </c>
      <c r="BB18" s="130"/>
    </row>
    <row r="19" spans="1:63" s="2" customFormat="1" ht="15" customHeight="1" x14ac:dyDescent="0.2">
      <c r="A19" s="62">
        <f t="shared" si="7"/>
        <v>7.4999999999999997E-2</v>
      </c>
      <c r="B19" s="63" t="str">
        <f t="shared" si="0"/>
        <v/>
      </c>
      <c r="C19" s="64" t="str">
        <f t="shared" si="1"/>
        <v/>
      </c>
      <c r="D19" s="63" t="str">
        <f t="shared" si="2"/>
        <v/>
      </c>
      <c r="E19" s="64" t="str">
        <f t="shared" si="3"/>
        <v/>
      </c>
      <c r="F19" s="63" t="str">
        <f t="shared" si="4"/>
        <v/>
      </c>
      <c r="G19" s="64" t="str">
        <f t="shared" si="5"/>
        <v/>
      </c>
      <c r="K19" s="29"/>
      <c r="L19" s="29"/>
      <c r="M19" s="29" t="s">
        <v>36</v>
      </c>
      <c r="N19" s="29"/>
      <c r="O19" s="29"/>
      <c r="P19" s="29"/>
      <c r="Q19" s="29"/>
      <c r="R19" s="29"/>
      <c r="S19" s="29"/>
      <c r="T19" s="29"/>
      <c r="U19" s="416">
        <v>4.5359999999999996</v>
      </c>
      <c r="V19" s="416"/>
      <c r="W19" s="416"/>
      <c r="X19" s="416"/>
      <c r="Y19" s="416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30"/>
      <c r="AR19" s="30"/>
      <c r="AS19" s="334"/>
      <c r="AT19" s="382" t="s">
        <v>64</v>
      </c>
      <c r="AU19" s="382"/>
      <c r="AV19" s="45"/>
      <c r="AW19" s="52"/>
      <c r="AX19" s="143" t="s">
        <v>55</v>
      </c>
      <c r="AY19" s="144" t="str">
        <f>+B29</f>
        <v/>
      </c>
      <c r="AZ19" s="145" t="str">
        <f>+D29</f>
        <v/>
      </c>
      <c r="BA19" s="146" t="str">
        <f>+F29</f>
        <v/>
      </c>
      <c r="BB19" s="130"/>
    </row>
    <row r="20" spans="1:63" ht="15" customHeight="1" x14ac:dyDescent="0.2">
      <c r="A20" s="62">
        <f t="shared" si="7"/>
        <v>0.1</v>
      </c>
      <c r="B20" s="63" t="str">
        <f t="shared" si="0"/>
        <v/>
      </c>
      <c r="C20" s="64" t="str">
        <f t="shared" si="1"/>
        <v/>
      </c>
      <c r="D20" s="63" t="str">
        <f t="shared" si="2"/>
        <v/>
      </c>
      <c r="E20" s="64" t="str">
        <f t="shared" si="3"/>
        <v/>
      </c>
      <c r="F20" s="63" t="str">
        <f t="shared" si="4"/>
        <v/>
      </c>
      <c r="G20" s="64" t="str">
        <f t="shared" si="5"/>
        <v/>
      </c>
      <c r="K20" s="82"/>
      <c r="L20" s="82"/>
      <c r="M20" s="83" t="s">
        <v>39</v>
      </c>
      <c r="N20" s="83"/>
      <c r="O20" s="83"/>
      <c r="P20" s="83"/>
      <c r="Q20" s="83"/>
      <c r="R20" s="83"/>
      <c r="S20" s="83"/>
      <c r="T20" s="82"/>
      <c r="U20" s="418">
        <v>45.72</v>
      </c>
      <c r="V20" s="418"/>
      <c r="W20" s="418"/>
      <c r="X20" s="418"/>
      <c r="Y20" s="418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4"/>
      <c r="AR20" s="85"/>
      <c r="AS20" s="334"/>
      <c r="AT20" s="440" t="s">
        <v>66</v>
      </c>
      <c r="AU20" s="440"/>
      <c r="AV20" s="148"/>
      <c r="AW20" s="149"/>
      <c r="AX20" s="150" t="s">
        <v>55</v>
      </c>
      <c r="AY20" s="151" t="str">
        <f>+B30</f>
        <v/>
      </c>
      <c r="AZ20" s="152" t="str">
        <f>+D30</f>
        <v/>
      </c>
      <c r="BA20" s="153" t="str">
        <f>+F30</f>
        <v/>
      </c>
      <c r="BB20" s="130"/>
      <c r="BC20" s="88"/>
      <c r="BD20" s="81"/>
      <c r="BE20" s="81"/>
      <c r="BF20" s="81"/>
      <c r="BG20" s="81"/>
      <c r="BH20" s="81"/>
      <c r="BI20" s="81"/>
      <c r="BJ20" s="81"/>
      <c r="BK20" s="81"/>
    </row>
    <row r="21" spans="1:63" s="89" customFormat="1" ht="15" customHeight="1" x14ac:dyDescent="0.2">
      <c r="A21" s="62">
        <f t="shared" si="7"/>
        <v>0.125</v>
      </c>
      <c r="B21" s="63" t="str">
        <f t="shared" si="0"/>
        <v/>
      </c>
      <c r="C21" s="64" t="str">
        <f t="shared" si="1"/>
        <v/>
      </c>
      <c r="D21" s="63" t="str">
        <f t="shared" si="2"/>
        <v/>
      </c>
      <c r="E21" s="64" t="str">
        <f t="shared" si="3"/>
        <v/>
      </c>
      <c r="F21" s="63" t="str">
        <f t="shared" si="4"/>
        <v/>
      </c>
      <c r="G21" s="64" t="str">
        <f t="shared" si="5"/>
        <v/>
      </c>
      <c r="K21" s="90"/>
      <c r="L21" s="90"/>
      <c r="M21" s="91" t="s">
        <v>42</v>
      </c>
      <c r="N21" s="91"/>
      <c r="O21" s="91"/>
      <c r="P21" s="91"/>
      <c r="Q21" s="91"/>
      <c r="R21" s="91"/>
      <c r="S21" s="91"/>
      <c r="T21" s="90"/>
      <c r="U21" s="419">
        <v>5</v>
      </c>
      <c r="V21" s="419"/>
      <c r="W21" s="419"/>
      <c r="X21" s="419"/>
      <c r="Y21" s="419"/>
      <c r="Z21" s="90"/>
      <c r="AA21" s="90"/>
      <c r="AB21" s="90"/>
      <c r="AC21" s="90"/>
      <c r="AD21" s="90"/>
      <c r="AE21" s="90"/>
      <c r="AF21" s="90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2"/>
      <c r="AR21" s="93"/>
      <c r="AS21" s="334"/>
      <c r="AT21" s="158"/>
      <c r="AU21" s="159"/>
      <c r="AV21" s="159"/>
      <c r="AW21" s="159"/>
      <c r="AX21" s="159"/>
      <c r="AY21" s="158"/>
      <c r="AZ21" s="158"/>
      <c r="BA21" s="158"/>
      <c r="BB21" s="160"/>
      <c r="BC21" s="98"/>
    </row>
    <row r="22" spans="1:63" s="99" customFormat="1" ht="15" customHeight="1" x14ac:dyDescent="0.2">
      <c r="A22" s="62">
        <f t="shared" si="7"/>
        <v>0.15</v>
      </c>
      <c r="B22" s="63" t="str">
        <f t="shared" si="0"/>
        <v/>
      </c>
      <c r="C22" s="64" t="str">
        <f t="shared" si="1"/>
        <v/>
      </c>
      <c r="D22" s="63" t="str">
        <f t="shared" si="2"/>
        <v/>
      </c>
      <c r="E22" s="64" t="str">
        <f t="shared" si="3"/>
        <v/>
      </c>
      <c r="F22" s="63" t="str">
        <f t="shared" si="4"/>
        <v/>
      </c>
      <c r="G22" s="64" t="str">
        <f t="shared" si="5"/>
        <v/>
      </c>
      <c r="K22" s="100"/>
      <c r="L22" s="100"/>
      <c r="M22" s="415" t="s">
        <v>45</v>
      </c>
      <c r="N22" s="415"/>
      <c r="O22" s="415"/>
      <c r="P22" s="415"/>
      <c r="Q22" s="415"/>
      <c r="R22" s="415"/>
      <c r="S22" s="101"/>
      <c r="T22" s="100"/>
      <c r="U22" s="413">
        <v>2</v>
      </c>
      <c r="V22" s="413"/>
      <c r="W22" s="413"/>
      <c r="X22" s="413"/>
      <c r="Y22" s="413"/>
      <c r="Z22" s="414">
        <f>+IF(U22="","",VLOOKUP(U22,I2:M12,4,0))</f>
        <v>17.7</v>
      </c>
      <c r="AA22" s="415"/>
      <c r="AB22" s="415"/>
      <c r="AC22" s="415"/>
      <c r="AD22" s="415"/>
      <c r="AE22" s="100"/>
      <c r="AF22" s="100"/>
      <c r="AG22" s="100"/>
      <c r="AH22" s="100"/>
      <c r="AI22" s="100"/>
      <c r="AJ22" s="100"/>
      <c r="AK22" s="100"/>
      <c r="AL22" s="100"/>
      <c r="AM22" s="100"/>
      <c r="AN22" s="100"/>
      <c r="AO22" s="100"/>
      <c r="AP22" s="100"/>
      <c r="AQ22" s="102"/>
      <c r="AR22" s="103"/>
      <c r="AS22" s="334"/>
      <c r="AT22" s="159"/>
      <c r="AU22" s="159"/>
      <c r="AV22" s="159"/>
      <c r="AW22" s="159"/>
      <c r="AX22" s="159"/>
      <c r="AY22" s="454" t="s">
        <v>69</v>
      </c>
      <c r="AZ22" s="455"/>
      <c r="BA22" s="455"/>
      <c r="BB22" s="456"/>
    </row>
    <row r="23" spans="1:63" ht="15" customHeight="1" x14ac:dyDescent="0.2">
      <c r="A23" s="62">
        <f t="shared" si="7"/>
        <v>0.17499999999999999</v>
      </c>
      <c r="B23" s="63" t="str">
        <f t="shared" si="0"/>
        <v/>
      </c>
      <c r="C23" s="64" t="str">
        <f t="shared" si="1"/>
        <v/>
      </c>
      <c r="D23" s="63" t="str">
        <f t="shared" si="2"/>
        <v/>
      </c>
      <c r="E23" s="64" t="str">
        <f t="shared" si="3"/>
        <v/>
      </c>
      <c r="F23" s="63" t="str">
        <f t="shared" si="4"/>
        <v/>
      </c>
      <c r="G23" s="64" t="str">
        <f t="shared" si="5"/>
        <v/>
      </c>
      <c r="M23" s="412" t="s">
        <v>48</v>
      </c>
      <c r="N23" s="412"/>
      <c r="O23" s="412"/>
      <c r="P23" s="412"/>
      <c r="Q23" s="412"/>
      <c r="R23" s="412"/>
      <c r="S23" s="104"/>
      <c r="U23" s="413">
        <v>3</v>
      </c>
      <c r="V23" s="413"/>
      <c r="W23" s="413"/>
      <c r="X23" s="413"/>
      <c r="Y23" s="413"/>
      <c r="Z23" s="414">
        <f>+IF(U23="","",VLOOKUP(U23,I14:M17,4,0))</f>
        <v>5.0999999999999996</v>
      </c>
      <c r="AA23" s="415"/>
      <c r="AB23" s="415"/>
      <c r="AC23" s="415"/>
      <c r="AD23" s="415"/>
      <c r="AJ23" s="106"/>
      <c r="AK23" s="106"/>
      <c r="AL23" s="106"/>
      <c r="AM23" s="106"/>
      <c r="AN23" s="106"/>
      <c r="AO23" s="107"/>
      <c r="AP23" s="107"/>
      <c r="AQ23" s="106"/>
      <c r="AR23" s="108"/>
      <c r="AS23" s="334"/>
      <c r="AT23" s="159"/>
      <c r="AU23" s="159"/>
      <c r="AV23" s="159"/>
      <c r="AW23" s="159"/>
      <c r="AX23" s="159"/>
      <c r="AY23" s="165" t="s">
        <v>71</v>
      </c>
      <c r="AZ23" s="457" t="s">
        <v>72</v>
      </c>
      <c r="BA23" s="457"/>
      <c r="BB23" s="166" t="s">
        <v>73</v>
      </c>
      <c r="BC23" s="81"/>
      <c r="BD23" s="81"/>
      <c r="BE23" s="81"/>
      <c r="BF23" s="81"/>
      <c r="BG23" s="81"/>
      <c r="BH23" s="81"/>
      <c r="BI23" s="81"/>
      <c r="BJ23" s="81"/>
      <c r="BK23" s="81"/>
    </row>
    <row r="24" spans="1:63" ht="15" customHeight="1" x14ac:dyDescent="0.2">
      <c r="A24" s="62">
        <f t="shared" si="7"/>
        <v>0.2</v>
      </c>
      <c r="B24" s="63" t="str">
        <f t="shared" si="0"/>
        <v/>
      </c>
      <c r="C24" s="64" t="str">
        <f t="shared" si="1"/>
        <v/>
      </c>
      <c r="D24" s="63" t="str">
        <f t="shared" si="2"/>
        <v/>
      </c>
      <c r="E24" s="64" t="str">
        <f t="shared" si="3"/>
        <v/>
      </c>
      <c r="F24" s="63" t="str">
        <f t="shared" si="4"/>
        <v/>
      </c>
      <c r="G24" s="64" t="str">
        <f t="shared" si="5"/>
        <v/>
      </c>
      <c r="M24" s="109" t="s">
        <v>51</v>
      </c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421" t="s">
        <v>52</v>
      </c>
      <c r="AA24" s="422"/>
      <c r="AB24" s="422"/>
      <c r="AC24" s="422"/>
      <c r="AD24" s="422"/>
      <c r="AE24" s="422"/>
      <c r="AF24" s="422"/>
      <c r="AG24" s="422"/>
      <c r="AH24" s="422"/>
      <c r="AI24" s="422"/>
      <c r="AJ24" s="422"/>
      <c r="AK24" s="422"/>
      <c r="AL24" s="422"/>
      <c r="AM24" s="422"/>
      <c r="AN24" s="423"/>
      <c r="AQ24" s="105"/>
      <c r="AS24" s="334"/>
      <c r="AT24" s="159"/>
      <c r="AU24" s="159"/>
      <c r="AV24" s="159"/>
      <c r="AW24" s="159"/>
      <c r="AX24" s="159"/>
      <c r="AY24" s="167" t="s">
        <v>75</v>
      </c>
      <c r="AZ24" s="458" t="s">
        <v>76</v>
      </c>
      <c r="BA24" s="458"/>
      <c r="BB24" s="168" t="s">
        <v>73</v>
      </c>
      <c r="BC24" s="81"/>
      <c r="BD24" s="81"/>
      <c r="BE24" s="81"/>
      <c r="BF24" s="81"/>
      <c r="BG24" s="81"/>
      <c r="BH24" s="81"/>
      <c r="BI24" s="81"/>
      <c r="BJ24" s="81"/>
      <c r="BK24" s="81"/>
    </row>
    <row r="25" spans="1:63" ht="15" customHeight="1" x14ac:dyDescent="0.2">
      <c r="A25" s="62">
        <f t="shared" si="7"/>
        <v>0.3</v>
      </c>
      <c r="B25" s="63" t="str">
        <f t="shared" si="0"/>
        <v/>
      </c>
      <c r="C25" s="64" t="str">
        <f t="shared" si="1"/>
        <v/>
      </c>
      <c r="D25" s="63" t="str">
        <f t="shared" si="2"/>
        <v/>
      </c>
      <c r="E25" s="64" t="str">
        <f t="shared" si="3"/>
        <v/>
      </c>
      <c r="F25" s="63" t="str">
        <f t="shared" si="4"/>
        <v/>
      </c>
      <c r="G25" s="64" t="str">
        <f t="shared" si="5"/>
        <v/>
      </c>
      <c r="M25" s="119" t="s">
        <v>56</v>
      </c>
      <c r="N25" s="120"/>
      <c r="O25" s="120"/>
      <c r="P25" s="120"/>
      <c r="Q25" s="120"/>
      <c r="R25" s="120"/>
      <c r="S25" s="120"/>
      <c r="T25" s="120"/>
      <c r="U25" s="120"/>
      <c r="V25" s="120"/>
      <c r="W25" s="121"/>
      <c r="X25" s="425" t="s">
        <v>18</v>
      </c>
      <c r="Y25" s="425"/>
      <c r="Z25" s="426"/>
      <c r="AA25" s="427"/>
      <c r="AB25" s="427"/>
      <c r="AC25" s="427"/>
      <c r="AD25" s="428"/>
      <c r="AE25" s="429"/>
      <c r="AF25" s="427"/>
      <c r="AG25" s="427"/>
      <c r="AH25" s="427"/>
      <c r="AI25" s="428"/>
      <c r="AJ25" s="429"/>
      <c r="AK25" s="427"/>
      <c r="AL25" s="427"/>
      <c r="AM25" s="427"/>
      <c r="AN25" s="430"/>
      <c r="AS25" s="334"/>
      <c r="AT25" s="159"/>
      <c r="AU25" s="159"/>
      <c r="AV25" s="159"/>
      <c r="AW25" s="159"/>
      <c r="AX25" s="159"/>
      <c r="AY25" s="159"/>
      <c r="AZ25" s="159"/>
      <c r="BA25" s="159"/>
      <c r="BB25" s="173"/>
      <c r="BC25" s="81"/>
      <c r="BD25" s="81"/>
      <c r="BE25" s="81"/>
      <c r="BF25" s="81"/>
      <c r="BG25" s="81"/>
      <c r="BH25" s="81"/>
      <c r="BI25" s="81"/>
      <c r="BJ25" s="81"/>
      <c r="BK25" s="81"/>
    </row>
    <row r="26" spans="1:63" ht="15" customHeight="1" x14ac:dyDescent="0.2">
      <c r="A26" s="62">
        <f t="shared" si="7"/>
        <v>0.4</v>
      </c>
      <c r="B26" s="63" t="str">
        <f t="shared" si="0"/>
        <v/>
      </c>
      <c r="C26" s="64" t="str">
        <f t="shared" si="1"/>
        <v/>
      </c>
      <c r="D26" s="63" t="str">
        <f t="shared" si="2"/>
        <v/>
      </c>
      <c r="E26" s="64" t="str">
        <f t="shared" si="3"/>
        <v/>
      </c>
      <c r="F26" s="63" t="str">
        <f t="shared" si="4"/>
        <v/>
      </c>
      <c r="G26" s="64" t="str">
        <f t="shared" si="5"/>
        <v/>
      </c>
      <c r="M26" s="122" t="s">
        <v>58</v>
      </c>
      <c r="N26" s="123"/>
      <c r="O26" s="123"/>
      <c r="P26" s="123"/>
      <c r="Q26" s="124"/>
      <c r="R26" s="124"/>
      <c r="S26" s="124"/>
      <c r="T26" s="124"/>
      <c r="U26" s="124"/>
      <c r="V26" s="124"/>
      <c r="W26" s="125"/>
      <c r="X26" s="441" t="s">
        <v>59</v>
      </c>
      <c r="Y26" s="441"/>
      <c r="Z26" s="442"/>
      <c r="AA26" s="443"/>
      <c r="AB26" s="443"/>
      <c r="AC26" s="443"/>
      <c r="AD26" s="444"/>
      <c r="AE26" s="445"/>
      <c r="AF26" s="443"/>
      <c r="AG26" s="443"/>
      <c r="AH26" s="443"/>
      <c r="AI26" s="444"/>
      <c r="AJ26" s="445"/>
      <c r="AK26" s="443"/>
      <c r="AL26" s="443"/>
      <c r="AM26" s="443"/>
      <c r="AN26" s="446"/>
      <c r="AS26" s="334"/>
      <c r="AT26" s="159"/>
      <c r="AU26" s="159"/>
      <c r="AV26" s="159"/>
      <c r="AW26" s="159"/>
      <c r="AX26" s="159"/>
      <c r="AY26" s="454" t="s">
        <v>79</v>
      </c>
      <c r="AZ26" s="455"/>
      <c r="BA26" s="455"/>
      <c r="BB26" s="456"/>
      <c r="BC26" s="81"/>
      <c r="BD26" s="81"/>
      <c r="BE26" s="81"/>
      <c r="BF26" s="81"/>
      <c r="BG26" s="81"/>
      <c r="BH26" s="81"/>
      <c r="BI26" s="81"/>
      <c r="BJ26" s="81"/>
      <c r="BK26" s="81"/>
    </row>
    <row r="27" spans="1:63" ht="15" customHeight="1" x14ac:dyDescent="0.2">
      <c r="A27" s="62">
        <f t="shared" si="7"/>
        <v>0.5</v>
      </c>
      <c r="B27" s="63" t="str">
        <f t="shared" si="0"/>
        <v/>
      </c>
      <c r="C27" s="64" t="str">
        <f t="shared" si="1"/>
        <v/>
      </c>
      <c r="D27" s="63" t="str">
        <f t="shared" si="2"/>
        <v/>
      </c>
      <c r="E27" s="64" t="str">
        <f t="shared" si="3"/>
        <v/>
      </c>
      <c r="F27" s="63" t="str">
        <f t="shared" si="4"/>
        <v/>
      </c>
      <c r="G27" s="64" t="str">
        <f t="shared" si="5"/>
        <v/>
      </c>
      <c r="M27" s="131"/>
      <c r="N27" s="132"/>
      <c r="O27" s="132"/>
      <c r="P27" s="132"/>
      <c r="Q27" s="133"/>
      <c r="R27" s="133"/>
      <c r="S27" s="133"/>
      <c r="T27" s="133"/>
      <c r="U27" s="133"/>
      <c r="V27" s="133"/>
      <c r="W27" s="134"/>
      <c r="X27" s="135"/>
      <c r="Y27" s="135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  <c r="AS27" s="334"/>
      <c r="AT27" s="159"/>
      <c r="AU27" s="159"/>
      <c r="AV27" s="159"/>
      <c r="AW27" s="159"/>
      <c r="AX27" s="159"/>
      <c r="AY27" s="467"/>
      <c r="AZ27" s="468"/>
      <c r="BA27" s="468"/>
      <c r="BB27" s="469"/>
      <c r="BC27" s="81"/>
      <c r="BD27" s="81"/>
      <c r="BE27" s="81"/>
      <c r="BF27" s="81"/>
      <c r="BG27" s="81"/>
      <c r="BH27" s="81"/>
      <c r="BI27" s="81"/>
      <c r="BJ27" s="81"/>
      <c r="BK27" s="81"/>
    </row>
    <row r="28" spans="1:63" ht="12" customHeight="1" x14ac:dyDescent="0.2">
      <c r="A28" s="142" t="s">
        <v>63</v>
      </c>
      <c r="B28" s="475" t="str">
        <f>IF(Z54="","",100*(Z54-Z55)/(Z55-Z56))</f>
        <v/>
      </c>
      <c r="C28" s="434"/>
      <c r="D28" s="433" t="str">
        <f>IF(AE54="","",100*(AE54-AE55)/(AE55-AE56))</f>
        <v/>
      </c>
      <c r="E28" s="434"/>
      <c r="F28" s="433" t="str">
        <f>IF(AJ54="","",100*(AJ54-AJ55)/(AJ55-AJ56))</f>
        <v/>
      </c>
      <c r="G28" s="434"/>
      <c r="M28" s="471" t="s">
        <v>62</v>
      </c>
      <c r="N28" s="472"/>
      <c r="O28" s="472"/>
      <c r="P28" s="472"/>
      <c r="Q28" s="472"/>
      <c r="R28" s="472"/>
      <c r="S28" s="472"/>
      <c r="T28" s="472"/>
      <c r="U28" s="472"/>
      <c r="V28" s="472"/>
      <c r="W28" s="472"/>
      <c r="X28" s="472"/>
      <c r="Y28" s="472"/>
      <c r="Z28" s="473"/>
      <c r="AA28" s="473"/>
      <c r="AB28" s="473"/>
      <c r="AC28" s="473"/>
      <c r="AD28" s="473"/>
      <c r="AE28" s="473"/>
      <c r="AF28" s="473"/>
      <c r="AG28" s="473"/>
      <c r="AH28" s="473"/>
      <c r="AI28" s="473"/>
      <c r="AJ28" s="473"/>
      <c r="AK28" s="473"/>
      <c r="AL28" s="473"/>
      <c r="AM28" s="473"/>
      <c r="AN28" s="474"/>
      <c r="AS28" s="335"/>
      <c r="AT28" s="159"/>
      <c r="AU28" s="159"/>
      <c r="AV28" s="159"/>
      <c r="AW28" s="159"/>
      <c r="AX28" s="159"/>
      <c r="AY28" s="183" t="s">
        <v>83</v>
      </c>
      <c r="AZ28" s="479" t="s">
        <v>84</v>
      </c>
      <c r="BA28" s="479"/>
      <c r="BB28" s="184"/>
      <c r="BC28" s="81"/>
      <c r="BD28" s="81"/>
      <c r="BE28" s="81"/>
      <c r="BF28" s="81"/>
      <c r="BG28" s="81"/>
      <c r="BH28" s="81"/>
      <c r="BI28" s="81"/>
      <c r="BJ28" s="81"/>
      <c r="BK28" s="81"/>
    </row>
    <row r="29" spans="1:63" ht="12" customHeight="1" x14ac:dyDescent="0.2">
      <c r="A29" s="147" t="s">
        <v>152</v>
      </c>
      <c r="B29" s="438" t="str">
        <f>+IF(C20="","",C20/10)</f>
        <v/>
      </c>
      <c r="C29" s="439"/>
      <c r="D29" s="438" t="str">
        <f>+IF(E20="","",IF(E20="","",E20/10))</f>
        <v/>
      </c>
      <c r="E29" s="439"/>
      <c r="F29" s="438" t="str">
        <f>+IF(G20="","",G20/10)</f>
        <v/>
      </c>
      <c r="G29" s="439"/>
      <c r="M29" s="435" t="s">
        <v>65</v>
      </c>
      <c r="N29" s="436"/>
      <c r="O29" s="436"/>
      <c r="P29" s="436"/>
      <c r="Q29" s="436"/>
      <c r="R29" s="436"/>
      <c r="S29" s="436"/>
      <c r="T29" s="436"/>
      <c r="U29" s="436"/>
      <c r="V29" s="436"/>
      <c r="W29" s="436"/>
      <c r="X29" s="436"/>
      <c r="Y29" s="436"/>
      <c r="Z29" s="437"/>
      <c r="AA29" s="437"/>
      <c r="AB29" s="437"/>
      <c r="AC29" s="437"/>
      <c r="AD29" s="437"/>
      <c r="AE29" s="437"/>
      <c r="AF29" s="437"/>
      <c r="AG29" s="437"/>
      <c r="AH29" s="437"/>
      <c r="AI29" s="437"/>
      <c r="AJ29" s="437"/>
      <c r="AK29" s="437"/>
      <c r="AL29" s="437"/>
      <c r="AM29" s="437"/>
      <c r="AN29" s="437"/>
      <c r="AS29" s="336"/>
      <c r="AT29" s="159"/>
      <c r="AU29" s="159"/>
      <c r="AV29" s="159"/>
      <c r="AW29" s="159"/>
      <c r="AX29" s="159"/>
      <c r="AY29" s="189" t="s">
        <v>86</v>
      </c>
      <c r="AZ29" s="490" t="s">
        <v>87</v>
      </c>
      <c r="BA29" s="490"/>
      <c r="BB29" s="190" t="s">
        <v>88</v>
      </c>
      <c r="BC29" s="81"/>
      <c r="BD29" s="81"/>
      <c r="BE29" s="81"/>
      <c r="BF29" s="81"/>
      <c r="BG29" s="81"/>
      <c r="BH29" s="81"/>
      <c r="BI29" s="81"/>
      <c r="BJ29" s="81"/>
      <c r="BK29" s="81"/>
    </row>
    <row r="30" spans="1:63" ht="12" customHeight="1" x14ac:dyDescent="0.2">
      <c r="A30" s="367" t="s">
        <v>153</v>
      </c>
      <c r="B30" s="447" t="str">
        <f>IF(C24="","",C24/15)</f>
        <v/>
      </c>
      <c r="C30" s="448"/>
      <c r="D30" s="449" t="str">
        <f>+IF(E24="","",E24/15)</f>
        <v/>
      </c>
      <c r="E30" s="448"/>
      <c r="F30" s="449" t="str">
        <f>+IF(G24="","",G24/15)</f>
        <v/>
      </c>
      <c r="G30" s="448"/>
      <c r="M30" s="154" t="s">
        <v>67</v>
      </c>
      <c r="N30" s="155"/>
      <c r="O30" s="155"/>
      <c r="P30" s="155"/>
      <c r="Q30" s="156"/>
      <c r="R30" s="156"/>
      <c r="S30" s="156"/>
      <c r="T30" s="156"/>
      <c r="U30" s="156"/>
      <c r="V30" s="156"/>
      <c r="W30" s="156"/>
      <c r="X30" s="156"/>
      <c r="Y30" s="157" t="s">
        <v>18</v>
      </c>
      <c r="Z30" s="426"/>
      <c r="AA30" s="427"/>
      <c r="AB30" s="427"/>
      <c r="AC30" s="427"/>
      <c r="AD30" s="428"/>
      <c r="AE30" s="429"/>
      <c r="AF30" s="427"/>
      <c r="AG30" s="427"/>
      <c r="AH30" s="427"/>
      <c r="AI30" s="428"/>
      <c r="AJ30" s="429"/>
      <c r="AK30" s="427"/>
      <c r="AL30" s="427"/>
      <c r="AM30" s="427"/>
      <c r="AN30" s="430"/>
      <c r="AS30" s="336"/>
      <c r="AT30" s="159"/>
      <c r="AU30" s="159"/>
      <c r="AV30" s="159"/>
      <c r="AW30" s="159"/>
      <c r="AX30" s="159"/>
      <c r="AY30" s="192"/>
      <c r="AZ30" s="192"/>
      <c r="BA30" s="192"/>
      <c r="BB30" s="193"/>
      <c r="BC30" s="81"/>
      <c r="BD30" s="81"/>
      <c r="BE30" s="81"/>
      <c r="BF30" s="81"/>
      <c r="BG30" s="81"/>
      <c r="BH30" s="81"/>
      <c r="BI30" s="81"/>
      <c r="BJ30" s="81"/>
      <c r="BK30" s="81"/>
    </row>
    <row r="31" spans="1:63" ht="12" customHeight="1" x14ac:dyDescent="0.2">
      <c r="A31" s="521"/>
      <c r="B31" s="522"/>
      <c r="C31" s="522"/>
      <c r="D31" s="522"/>
      <c r="E31" s="522"/>
      <c r="F31" s="522"/>
      <c r="G31" s="523"/>
      <c r="M31" s="450" t="s">
        <v>68</v>
      </c>
      <c r="N31" s="451"/>
      <c r="O31" s="451"/>
      <c r="P31" s="451"/>
      <c r="Q31" s="451"/>
      <c r="R31" s="451"/>
      <c r="S31" s="451"/>
      <c r="T31" s="451"/>
      <c r="U31" s="451"/>
      <c r="V31" s="451"/>
      <c r="W31" s="451"/>
      <c r="X31" s="451"/>
      <c r="Y31" s="451"/>
      <c r="Z31" s="452"/>
      <c r="AA31" s="452"/>
      <c r="AB31" s="452"/>
      <c r="AC31" s="452"/>
      <c r="AD31" s="452"/>
      <c r="AE31" s="452"/>
      <c r="AF31" s="452"/>
      <c r="AG31" s="452"/>
      <c r="AH31" s="452"/>
      <c r="AI31" s="452"/>
      <c r="AJ31" s="452"/>
      <c r="AK31" s="452"/>
      <c r="AL31" s="452"/>
      <c r="AM31" s="452"/>
      <c r="AN31" s="453"/>
      <c r="AS31" s="321"/>
      <c r="AT31" s="159"/>
      <c r="AU31" s="159"/>
      <c r="AV31" s="159"/>
      <c r="AW31" s="159"/>
      <c r="AX31" s="159"/>
      <c r="AY31" s="192"/>
      <c r="AZ31" s="192"/>
      <c r="BA31" s="192"/>
      <c r="BB31" s="193"/>
      <c r="BC31" s="81"/>
      <c r="BD31" s="81"/>
      <c r="BE31" s="81"/>
      <c r="BF31" s="81"/>
      <c r="BG31" s="81"/>
      <c r="BH31" s="81"/>
      <c r="BI31" s="81"/>
      <c r="BJ31" s="81"/>
      <c r="BK31" s="81"/>
    </row>
    <row r="32" spans="1:63" ht="12" customHeight="1" x14ac:dyDescent="0.2">
      <c r="A32" s="524"/>
      <c r="B32" s="525"/>
      <c r="C32" s="525"/>
      <c r="D32" s="525"/>
      <c r="E32" s="525"/>
      <c r="F32" s="525"/>
      <c r="G32" s="526"/>
      <c r="M32" s="161" t="s">
        <v>70</v>
      </c>
      <c r="N32" s="162"/>
      <c r="O32" s="162"/>
      <c r="P32" s="162"/>
      <c r="Q32" s="163"/>
      <c r="R32" s="163"/>
      <c r="S32" s="163"/>
      <c r="T32" s="163"/>
      <c r="U32" s="163"/>
      <c r="V32" s="163"/>
      <c r="W32" s="163"/>
      <c r="X32" s="163"/>
      <c r="Y32" s="164" t="s">
        <v>18</v>
      </c>
      <c r="Z32" s="426"/>
      <c r="AA32" s="427"/>
      <c r="AB32" s="427"/>
      <c r="AC32" s="427"/>
      <c r="AD32" s="427"/>
      <c r="AE32" s="429"/>
      <c r="AF32" s="427"/>
      <c r="AG32" s="427"/>
      <c r="AH32" s="427"/>
      <c r="AI32" s="430"/>
      <c r="AJ32" s="429"/>
      <c r="AK32" s="427"/>
      <c r="AL32" s="427"/>
      <c r="AM32" s="427"/>
      <c r="AN32" s="430"/>
      <c r="AS32" s="321"/>
      <c r="AT32" s="159"/>
      <c r="AU32" s="159"/>
      <c r="AV32" s="159"/>
      <c r="AW32" s="159"/>
      <c r="AX32" s="159"/>
      <c r="AY32" s="159"/>
      <c r="AZ32" s="159"/>
      <c r="BA32" s="159"/>
      <c r="BB32" s="173"/>
      <c r="BC32" s="81"/>
      <c r="BD32" s="81"/>
      <c r="BE32" s="81"/>
      <c r="BF32" s="81"/>
      <c r="BG32" s="81"/>
      <c r="BH32" s="81"/>
      <c r="BI32" s="81"/>
      <c r="BJ32" s="81"/>
      <c r="BK32" s="81"/>
    </row>
    <row r="33" spans="1:63" ht="12" customHeight="1" x14ac:dyDescent="0.2">
      <c r="A33" s="524"/>
      <c r="B33" s="525"/>
      <c r="C33" s="525"/>
      <c r="D33" s="525"/>
      <c r="E33" s="525"/>
      <c r="F33" s="525"/>
      <c r="G33" s="526"/>
      <c r="M33" s="161" t="s">
        <v>74</v>
      </c>
      <c r="N33" s="162"/>
      <c r="O33" s="162"/>
      <c r="P33" s="162"/>
      <c r="Q33" s="163"/>
      <c r="R33" s="163"/>
      <c r="S33" s="163"/>
      <c r="T33" s="163"/>
      <c r="U33" s="163"/>
      <c r="V33" s="163"/>
      <c r="W33" s="163"/>
      <c r="X33" s="163"/>
      <c r="Y33" s="164" t="s">
        <v>18</v>
      </c>
      <c r="Z33" s="426"/>
      <c r="AA33" s="427"/>
      <c r="AB33" s="427"/>
      <c r="AC33" s="427"/>
      <c r="AD33" s="428"/>
      <c r="AE33" s="429"/>
      <c r="AF33" s="427"/>
      <c r="AG33" s="427"/>
      <c r="AH33" s="427"/>
      <c r="AI33" s="428"/>
      <c r="AJ33" s="429"/>
      <c r="AK33" s="427"/>
      <c r="AL33" s="427"/>
      <c r="AM33" s="427"/>
      <c r="AN33" s="430"/>
      <c r="AS33" s="321"/>
      <c r="AT33" s="159"/>
      <c r="AU33" s="159"/>
      <c r="AV33" s="159"/>
      <c r="AW33" s="159"/>
      <c r="AX33" s="159"/>
      <c r="AY33" s="507" t="s">
        <v>93</v>
      </c>
      <c r="AZ33" s="503" t="s">
        <v>94</v>
      </c>
      <c r="BA33" s="504"/>
      <c r="BB33" s="507" t="s">
        <v>95</v>
      </c>
      <c r="BC33" s="81"/>
      <c r="BD33" s="81"/>
      <c r="BE33" s="81"/>
      <c r="BF33" s="81"/>
      <c r="BG33" s="81"/>
      <c r="BH33" s="81"/>
      <c r="BI33" s="81"/>
      <c r="BJ33" s="81"/>
      <c r="BK33" s="81"/>
    </row>
    <row r="34" spans="1:63" ht="12" customHeight="1" x14ac:dyDescent="0.2">
      <c r="A34" s="524"/>
      <c r="B34" s="525"/>
      <c r="C34" s="525"/>
      <c r="D34" s="525"/>
      <c r="E34" s="525"/>
      <c r="F34" s="525"/>
      <c r="G34" s="526"/>
      <c r="M34" s="169" t="s">
        <v>77</v>
      </c>
      <c r="N34" s="170"/>
      <c r="O34" s="170"/>
      <c r="P34" s="170"/>
      <c r="Q34" s="171"/>
      <c r="R34" s="171"/>
      <c r="S34" s="171"/>
      <c r="T34" s="171"/>
      <c r="U34" s="171"/>
      <c r="V34" s="171"/>
      <c r="W34" s="171"/>
      <c r="X34" s="171"/>
      <c r="Y34" s="172" t="s">
        <v>18</v>
      </c>
      <c r="Z34" s="459"/>
      <c r="AA34" s="460"/>
      <c r="AB34" s="460"/>
      <c r="AC34" s="460"/>
      <c r="AD34" s="461"/>
      <c r="AE34" s="462"/>
      <c r="AF34" s="460"/>
      <c r="AG34" s="460"/>
      <c r="AH34" s="460"/>
      <c r="AI34" s="461"/>
      <c r="AJ34" s="462"/>
      <c r="AK34" s="460"/>
      <c r="AL34" s="460"/>
      <c r="AM34" s="460"/>
      <c r="AN34" s="463"/>
      <c r="AS34" s="321"/>
      <c r="AT34" s="159"/>
      <c r="AU34" s="159"/>
      <c r="AV34" s="159"/>
      <c r="AW34" s="159"/>
      <c r="AX34" s="159"/>
      <c r="AY34" s="508"/>
      <c r="AZ34" s="505"/>
      <c r="BA34" s="506"/>
      <c r="BB34" s="508"/>
      <c r="BC34" s="81"/>
      <c r="BD34" s="81"/>
      <c r="BE34" s="81"/>
      <c r="BF34" s="81"/>
      <c r="BG34" s="81"/>
      <c r="BH34" s="81"/>
      <c r="BI34" s="81"/>
      <c r="BJ34" s="81"/>
      <c r="BK34" s="81"/>
    </row>
    <row r="35" spans="1:63" ht="12" customHeight="1" x14ac:dyDescent="0.2">
      <c r="A35" s="524"/>
      <c r="B35" s="525"/>
      <c r="C35" s="525"/>
      <c r="D35" s="525"/>
      <c r="E35" s="525"/>
      <c r="F35" s="525"/>
      <c r="G35" s="526"/>
      <c r="M35" s="464" t="s">
        <v>78</v>
      </c>
      <c r="N35" s="465"/>
      <c r="O35" s="465"/>
      <c r="P35" s="465"/>
      <c r="Q35" s="465"/>
      <c r="R35" s="465"/>
      <c r="S35" s="465"/>
      <c r="T35" s="465"/>
      <c r="U35" s="465"/>
      <c r="V35" s="465"/>
      <c r="W35" s="465"/>
      <c r="X35" s="465"/>
      <c r="Y35" s="465"/>
      <c r="Z35" s="465"/>
      <c r="AA35" s="465"/>
      <c r="AB35" s="465"/>
      <c r="AC35" s="465"/>
      <c r="AD35" s="465"/>
      <c r="AE35" s="465"/>
      <c r="AF35" s="465"/>
      <c r="AG35" s="465"/>
      <c r="AH35" s="465"/>
      <c r="AI35" s="465"/>
      <c r="AJ35" s="465"/>
      <c r="AK35" s="465"/>
      <c r="AL35" s="465"/>
      <c r="AM35" s="465"/>
      <c r="AN35" s="466"/>
      <c r="AO35" s="174"/>
      <c r="AP35" s="174"/>
      <c r="AQ35" s="174"/>
      <c r="AR35" s="175"/>
      <c r="AS35" s="321"/>
      <c r="AT35" s="159"/>
      <c r="AU35" s="159"/>
      <c r="AV35" s="159"/>
      <c r="AW35" s="159"/>
      <c r="AX35" s="159"/>
      <c r="AY35" s="194" t="s">
        <v>55</v>
      </c>
      <c r="AZ35" s="501" t="s">
        <v>96</v>
      </c>
      <c r="BA35" s="502"/>
      <c r="BB35" s="194" t="s">
        <v>55</v>
      </c>
      <c r="BC35" s="81"/>
      <c r="BD35" s="81"/>
      <c r="BE35" s="81"/>
      <c r="BF35" s="81"/>
      <c r="BG35" s="81"/>
      <c r="BH35" s="81"/>
      <c r="BI35" s="81"/>
      <c r="BJ35" s="81"/>
      <c r="BK35" s="81"/>
    </row>
    <row r="36" spans="1:63" ht="12" customHeight="1" x14ac:dyDescent="0.2">
      <c r="A36" s="524"/>
      <c r="B36" s="525"/>
      <c r="C36" s="525"/>
      <c r="D36" s="525"/>
      <c r="E36" s="525"/>
      <c r="F36" s="525"/>
      <c r="G36" s="526"/>
      <c r="M36" s="176" t="s">
        <v>80</v>
      </c>
      <c r="N36" s="177"/>
      <c r="O36" s="178"/>
      <c r="P36" s="178"/>
      <c r="Q36" s="178"/>
      <c r="R36" s="178"/>
      <c r="S36" s="178"/>
      <c r="T36" s="178"/>
      <c r="U36" s="178"/>
      <c r="V36" s="179"/>
      <c r="W36" s="179"/>
      <c r="X36" s="178"/>
      <c r="Y36" s="180" t="s">
        <v>81</v>
      </c>
      <c r="Z36" s="470"/>
      <c r="AA36" s="470"/>
      <c r="AB36" s="470"/>
      <c r="AC36" s="470"/>
      <c r="AD36" s="470"/>
      <c r="AE36" s="470"/>
      <c r="AF36" s="470"/>
      <c r="AG36" s="470"/>
      <c r="AH36" s="470"/>
      <c r="AI36" s="470"/>
      <c r="AJ36" s="470"/>
      <c r="AK36" s="470"/>
      <c r="AL36" s="470"/>
      <c r="AM36" s="470"/>
      <c r="AN36" s="470"/>
      <c r="AO36" s="174"/>
      <c r="AP36" s="174"/>
      <c r="AQ36" s="174"/>
      <c r="AR36" s="175"/>
      <c r="AS36" s="321"/>
      <c r="AT36" s="159"/>
      <c r="AU36" s="159"/>
      <c r="AV36" s="159"/>
      <c r="AW36" s="159"/>
      <c r="AX36" s="159"/>
      <c r="AY36" s="195">
        <f>AW70</f>
        <v>100</v>
      </c>
      <c r="AZ36" s="491" t="str">
        <f>IF(AX70="","",AX70)</f>
        <v/>
      </c>
      <c r="BA36" s="492"/>
      <c r="BB36" s="196" t="str">
        <f>IF(AV84="","",AV84)</f>
        <v/>
      </c>
      <c r="BC36" s="81"/>
      <c r="BD36" s="81"/>
      <c r="BE36" s="81"/>
      <c r="BF36" s="81"/>
      <c r="BG36" s="81"/>
      <c r="BH36" s="81"/>
      <c r="BI36" s="81"/>
      <c r="BJ36" s="81"/>
      <c r="BK36" s="81"/>
    </row>
    <row r="37" spans="1:63" ht="12" customHeight="1" x14ac:dyDescent="0.2">
      <c r="A37" s="524"/>
      <c r="B37" s="525"/>
      <c r="C37" s="525"/>
      <c r="D37" s="525"/>
      <c r="E37" s="525"/>
      <c r="F37" s="525"/>
      <c r="G37" s="526"/>
      <c r="M37" s="181" t="s">
        <v>82</v>
      </c>
      <c r="N37" s="177"/>
      <c r="O37" s="178"/>
      <c r="P37" s="178"/>
      <c r="Q37" s="178"/>
      <c r="R37" s="178"/>
      <c r="S37" s="178"/>
      <c r="T37" s="178"/>
      <c r="U37" s="178"/>
      <c r="V37" s="179"/>
      <c r="W37" s="179"/>
      <c r="X37" s="178"/>
      <c r="Y37" s="182" t="s">
        <v>81</v>
      </c>
      <c r="Z37" s="476"/>
      <c r="AA37" s="477"/>
      <c r="AB37" s="477"/>
      <c r="AC37" s="477"/>
      <c r="AD37" s="478"/>
      <c r="AE37" s="476"/>
      <c r="AF37" s="477"/>
      <c r="AG37" s="477"/>
      <c r="AH37" s="477"/>
      <c r="AI37" s="478"/>
      <c r="AJ37" s="476"/>
      <c r="AK37" s="477"/>
      <c r="AL37" s="477"/>
      <c r="AM37" s="477"/>
      <c r="AN37" s="478"/>
      <c r="AO37" s="174"/>
      <c r="AP37" s="174"/>
      <c r="AQ37" s="174"/>
      <c r="AR37" s="175"/>
      <c r="AS37" s="321"/>
      <c r="AT37" s="159"/>
      <c r="AU37" s="159"/>
      <c r="AV37" s="159"/>
      <c r="AW37" s="159"/>
      <c r="AX37" s="159"/>
      <c r="AY37" s="195">
        <f>AW71</f>
        <v>98</v>
      </c>
      <c r="AZ37" s="491" t="str">
        <f>IF(AX71="","",AX71)</f>
        <v/>
      </c>
      <c r="BA37" s="492"/>
      <c r="BB37" s="196" t="str">
        <f>+AV85</f>
        <v/>
      </c>
      <c r="BC37" s="81"/>
      <c r="BD37" s="81"/>
      <c r="BE37" s="81"/>
      <c r="BF37" s="81"/>
      <c r="BG37" s="81"/>
      <c r="BH37" s="81"/>
      <c r="BI37" s="81"/>
      <c r="BJ37" s="81"/>
      <c r="BK37" s="81"/>
    </row>
    <row r="38" spans="1:63" s="191" customFormat="1" ht="12" customHeight="1" x14ac:dyDescent="0.2">
      <c r="A38" s="524"/>
      <c r="B38" s="525"/>
      <c r="C38" s="525"/>
      <c r="D38" s="525"/>
      <c r="E38" s="525"/>
      <c r="F38" s="525"/>
      <c r="G38" s="526"/>
      <c r="M38" s="480" t="s">
        <v>8</v>
      </c>
      <c r="N38" s="480"/>
      <c r="O38" s="480"/>
      <c r="P38" s="480"/>
      <c r="Q38" s="480"/>
      <c r="R38" s="480"/>
      <c r="S38" s="185"/>
      <c r="T38" s="186"/>
      <c r="U38" s="481" t="s">
        <v>85</v>
      </c>
      <c r="V38" s="481"/>
      <c r="W38" s="481"/>
      <c r="X38" s="481"/>
      <c r="Y38" s="482"/>
      <c r="Z38" s="483" t="str">
        <f>+'[4]Gradacion '!Q62</f>
        <v/>
      </c>
      <c r="AA38" s="484"/>
      <c r="AB38" s="484"/>
      <c r="AC38" s="484"/>
      <c r="AD38" s="485"/>
      <c r="AE38" s="486" t="s">
        <v>9</v>
      </c>
      <c r="AF38" s="487"/>
      <c r="AG38" s="488"/>
      <c r="AH38" s="489"/>
      <c r="AI38" s="489"/>
      <c r="AJ38" s="489"/>
      <c r="AK38" s="489"/>
      <c r="AL38" s="489"/>
      <c r="AM38" s="489"/>
      <c r="AN38" s="489"/>
      <c r="AO38" s="187"/>
      <c r="AP38" s="187"/>
      <c r="AQ38" s="187"/>
      <c r="AR38" s="188"/>
      <c r="AS38" s="321"/>
      <c r="AT38" s="159"/>
      <c r="AU38" s="159"/>
      <c r="AV38" s="159"/>
      <c r="AW38" s="159"/>
      <c r="AX38" s="197"/>
      <c r="AY38" s="198">
        <f>AW72</f>
        <v>95</v>
      </c>
      <c r="AZ38" s="515" t="str">
        <f>IF(AX72="","",AX72)</f>
        <v/>
      </c>
      <c r="BA38" s="516"/>
      <c r="BB38" s="199" t="str">
        <f>+AV86</f>
        <v/>
      </c>
    </row>
    <row r="39" spans="1:63" ht="12" customHeight="1" x14ac:dyDescent="0.2">
      <c r="A39" s="524"/>
      <c r="B39" s="525"/>
      <c r="C39" s="525"/>
      <c r="D39" s="525"/>
      <c r="E39" s="525"/>
      <c r="F39" s="525"/>
      <c r="G39" s="526"/>
      <c r="M39" s="471" t="s">
        <v>89</v>
      </c>
      <c r="N39" s="472"/>
      <c r="O39" s="472"/>
      <c r="P39" s="472"/>
      <c r="Q39" s="472"/>
      <c r="R39" s="472"/>
      <c r="S39" s="472"/>
      <c r="T39" s="472"/>
      <c r="U39" s="472"/>
      <c r="V39" s="472"/>
      <c r="W39" s="472"/>
      <c r="X39" s="472"/>
      <c r="Y39" s="472"/>
      <c r="Z39" s="473"/>
      <c r="AA39" s="473"/>
      <c r="AB39" s="473"/>
      <c r="AC39" s="473"/>
      <c r="AD39" s="473"/>
      <c r="AE39" s="473"/>
      <c r="AF39" s="473"/>
      <c r="AG39" s="473"/>
      <c r="AH39" s="473"/>
      <c r="AI39" s="473"/>
      <c r="AJ39" s="473"/>
      <c r="AK39" s="473"/>
      <c r="AL39" s="473"/>
      <c r="AM39" s="473"/>
      <c r="AN39" s="474"/>
      <c r="AO39" s="187"/>
      <c r="AP39" s="187"/>
      <c r="AQ39" s="187"/>
      <c r="AR39" s="188"/>
      <c r="AS39" s="321"/>
      <c r="AT39" s="200"/>
      <c r="AU39" s="159"/>
      <c r="AV39" s="159"/>
      <c r="AW39" s="159"/>
      <c r="AX39" s="197"/>
      <c r="AY39" s="159"/>
      <c r="AZ39" s="159"/>
      <c r="BA39" s="159"/>
      <c r="BB39" s="173"/>
      <c r="BC39" s="81"/>
      <c r="BD39" s="81"/>
      <c r="BE39" s="81"/>
      <c r="BF39" s="81"/>
      <c r="BG39" s="81"/>
      <c r="BH39" s="81"/>
      <c r="BI39" s="81"/>
      <c r="BJ39" s="81"/>
      <c r="BK39" s="81"/>
    </row>
    <row r="40" spans="1:63" ht="12" customHeight="1" x14ac:dyDescent="0.2">
      <c r="A40" s="524"/>
      <c r="B40" s="525"/>
      <c r="C40" s="525"/>
      <c r="D40" s="525"/>
      <c r="E40" s="525"/>
      <c r="F40" s="525"/>
      <c r="G40" s="526"/>
      <c r="M40" s="509" t="s">
        <v>90</v>
      </c>
      <c r="N40" s="510"/>
      <c r="O40" s="510"/>
      <c r="P40" s="510"/>
      <c r="Q40" s="510"/>
      <c r="R40" s="510"/>
      <c r="S40" s="509" t="s">
        <v>91</v>
      </c>
      <c r="T40" s="510"/>
      <c r="U40" s="510"/>
      <c r="V40" s="510"/>
      <c r="W40" s="510"/>
      <c r="X40" s="510"/>
      <c r="Y40" s="511"/>
      <c r="Z40" s="512" t="s">
        <v>92</v>
      </c>
      <c r="AA40" s="513"/>
      <c r="AB40" s="513"/>
      <c r="AC40" s="513"/>
      <c r="AD40" s="513"/>
      <c r="AE40" s="513"/>
      <c r="AF40" s="513"/>
      <c r="AG40" s="513"/>
      <c r="AH40" s="513"/>
      <c r="AI40" s="513"/>
      <c r="AJ40" s="513"/>
      <c r="AK40" s="513"/>
      <c r="AL40" s="513"/>
      <c r="AM40" s="513"/>
      <c r="AN40" s="514"/>
      <c r="AO40" s="187"/>
      <c r="AP40" s="187"/>
      <c r="AQ40" s="187"/>
      <c r="AR40" s="188"/>
      <c r="AS40" s="321"/>
      <c r="AT40" s="201"/>
      <c r="AU40" s="159"/>
      <c r="AV40" s="159"/>
      <c r="AW40" s="159"/>
      <c r="AX40" s="197"/>
      <c r="AY40" s="202"/>
      <c r="AZ40" s="203"/>
      <c r="BA40" s="203"/>
      <c r="BB40" s="204"/>
      <c r="BC40" s="81"/>
      <c r="BD40" s="81"/>
      <c r="BE40" s="81"/>
      <c r="BF40" s="81"/>
      <c r="BG40" s="81"/>
      <c r="BH40" s="81"/>
      <c r="BI40" s="81"/>
      <c r="BJ40" s="81"/>
      <c r="BK40" s="81"/>
    </row>
    <row r="41" spans="1:63" ht="12" customHeight="1" x14ac:dyDescent="0.2">
      <c r="A41" s="524"/>
      <c r="B41" s="525"/>
      <c r="C41" s="525"/>
      <c r="D41" s="525"/>
      <c r="E41" s="525"/>
      <c r="F41" s="525"/>
      <c r="G41" s="526"/>
      <c r="M41" s="517">
        <f t="shared" ref="M41:M52" si="8">25.4*S41</f>
        <v>0</v>
      </c>
      <c r="N41" s="518"/>
      <c r="O41" s="518"/>
      <c r="P41" s="518"/>
      <c r="Q41" s="518"/>
      <c r="R41" s="518"/>
      <c r="S41" s="495">
        <v>0</v>
      </c>
      <c r="T41" s="496"/>
      <c r="U41" s="496"/>
      <c r="V41" s="496"/>
      <c r="W41" s="496"/>
      <c r="X41" s="496"/>
      <c r="Y41" s="497"/>
      <c r="Z41" s="498"/>
      <c r="AA41" s="499"/>
      <c r="AB41" s="499"/>
      <c r="AC41" s="499"/>
      <c r="AD41" s="500"/>
      <c r="AE41" s="498"/>
      <c r="AF41" s="499"/>
      <c r="AG41" s="499"/>
      <c r="AH41" s="499"/>
      <c r="AI41" s="500"/>
      <c r="AJ41" s="498"/>
      <c r="AK41" s="499"/>
      <c r="AL41" s="499"/>
      <c r="AM41" s="499"/>
      <c r="AN41" s="500"/>
      <c r="AO41" s="187"/>
      <c r="AP41" s="187"/>
      <c r="AQ41" s="187"/>
      <c r="AR41" s="188"/>
      <c r="AS41" s="321"/>
      <c r="AT41" s="530" t="s">
        <v>97</v>
      </c>
      <c r="AU41" s="530"/>
      <c r="AV41" s="530"/>
      <c r="AW41" s="530"/>
      <c r="AX41" s="530"/>
      <c r="AY41" s="530"/>
      <c r="AZ41" s="530"/>
      <c r="BA41" s="530"/>
      <c r="BB41" s="531"/>
      <c r="BC41" s="81"/>
      <c r="BD41" s="81"/>
      <c r="BE41" s="81"/>
      <c r="BF41" s="81"/>
      <c r="BG41" s="81"/>
      <c r="BH41" s="81"/>
      <c r="BI41" s="81"/>
      <c r="BJ41" s="81"/>
      <c r="BK41" s="81"/>
    </row>
    <row r="42" spans="1:63" ht="12" customHeight="1" x14ac:dyDescent="0.2">
      <c r="A42" s="524"/>
      <c r="B42" s="525"/>
      <c r="C42" s="525"/>
      <c r="D42" s="525"/>
      <c r="E42" s="525"/>
      <c r="F42" s="525"/>
      <c r="G42" s="526"/>
      <c r="M42" s="493">
        <f t="shared" si="8"/>
        <v>0.63500000000000001</v>
      </c>
      <c r="N42" s="494"/>
      <c r="O42" s="494"/>
      <c r="P42" s="494"/>
      <c r="Q42" s="494"/>
      <c r="R42" s="494"/>
      <c r="S42" s="495">
        <v>2.5000000000000001E-2</v>
      </c>
      <c r="T42" s="496"/>
      <c r="U42" s="496"/>
      <c r="V42" s="496"/>
      <c r="W42" s="496"/>
      <c r="X42" s="496"/>
      <c r="Y42" s="497"/>
      <c r="Z42" s="498"/>
      <c r="AA42" s="499"/>
      <c r="AB42" s="499"/>
      <c r="AC42" s="499"/>
      <c r="AD42" s="500"/>
      <c r="AE42" s="498"/>
      <c r="AF42" s="499"/>
      <c r="AG42" s="499"/>
      <c r="AH42" s="499"/>
      <c r="AI42" s="500"/>
      <c r="AJ42" s="498"/>
      <c r="AK42" s="499"/>
      <c r="AL42" s="499"/>
      <c r="AM42" s="499"/>
      <c r="AN42" s="500"/>
      <c r="AO42" s="187"/>
      <c r="AP42" s="187"/>
      <c r="AQ42" s="187"/>
      <c r="AR42" s="188"/>
      <c r="AS42" s="321"/>
      <c r="AT42" s="519"/>
      <c r="AU42" s="519"/>
      <c r="AV42" s="519"/>
      <c r="AW42" s="519"/>
      <c r="AX42" s="519"/>
      <c r="AY42" s="519"/>
      <c r="AZ42" s="519"/>
      <c r="BA42" s="519"/>
      <c r="BB42" s="520"/>
      <c r="BC42" s="81"/>
      <c r="BD42" s="81"/>
      <c r="BE42" s="81"/>
      <c r="BF42" s="81"/>
      <c r="BG42" s="81"/>
      <c r="BH42" s="81"/>
      <c r="BI42" s="81"/>
      <c r="BJ42" s="81"/>
      <c r="BK42" s="81"/>
    </row>
    <row r="43" spans="1:63" ht="12" customHeight="1" x14ac:dyDescent="0.2">
      <c r="A43" s="524"/>
      <c r="B43" s="525"/>
      <c r="C43" s="525"/>
      <c r="D43" s="525"/>
      <c r="E43" s="525"/>
      <c r="F43" s="525"/>
      <c r="G43" s="526"/>
      <c r="M43" s="493">
        <f t="shared" si="8"/>
        <v>1.27</v>
      </c>
      <c r="N43" s="494"/>
      <c r="O43" s="494"/>
      <c r="P43" s="494"/>
      <c r="Q43" s="494"/>
      <c r="R43" s="494"/>
      <c r="S43" s="495">
        <v>0.05</v>
      </c>
      <c r="T43" s="496"/>
      <c r="U43" s="496"/>
      <c r="V43" s="496"/>
      <c r="W43" s="496"/>
      <c r="X43" s="496"/>
      <c r="Y43" s="497"/>
      <c r="Z43" s="498"/>
      <c r="AA43" s="499"/>
      <c r="AB43" s="499"/>
      <c r="AC43" s="499"/>
      <c r="AD43" s="500"/>
      <c r="AE43" s="498"/>
      <c r="AF43" s="499"/>
      <c r="AG43" s="499"/>
      <c r="AH43" s="499"/>
      <c r="AI43" s="500"/>
      <c r="AJ43" s="498"/>
      <c r="AK43" s="499"/>
      <c r="AL43" s="499"/>
      <c r="AM43" s="499"/>
      <c r="AN43" s="500"/>
      <c r="AO43" s="187"/>
      <c r="AP43" s="187"/>
      <c r="AQ43" s="187"/>
      <c r="AR43" s="188"/>
      <c r="AS43" s="321"/>
      <c r="AT43" s="104"/>
      <c r="AU43" s="130"/>
      <c r="AV43" s="130"/>
      <c r="AW43" s="130"/>
      <c r="AX43" s="130"/>
      <c r="AY43" s="130"/>
      <c r="AZ43" s="130"/>
      <c r="BA43" s="130"/>
      <c r="BB43" s="130"/>
      <c r="BC43" s="81"/>
      <c r="BD43" s="81"/>
      <c r="BE43" s="81"/>
      <c r="BF43" s="81"/>
      <c r="BG43" s="81"/>
      <c r="BH43" s="81"/>
      <c r="BI43" s="81"/>
      <c r="BJ43" s="81"/>
      <c r="BK43" s="81"/>
    </row>
    <row r="44" spans="1:63" ht="12" customHeight="1" x14ac:dyDescent="0.2">
      <c r="A44" s="524"/>
      <c r="B44" s="525"/>
      <c r="C44" s="525"/>
      <c r="D44" s="525"/>
      <c r="E44" s="525"/>
      <c r="F44" s="525"/>
      <c r="G44" s="526"/>
      <c r="M44" s="493">
        <f t="shared" si="8"/>
        <v>1.9049999999999998</v>
      </c>
      <c r="N44" s="494"/>
      <c r="O44" s="494"/>
      <c r="P44" s="494"/>
      <c r="Q44" s="494"/>
      <c r="R44" s="494"/>
      <c r="S44" s="495">
        <v>7.4999999999999997E-2</v>
      </c>
      <c r="T44" s="496"/>
      <c r="U44" s="496"/>
      <c r="V44" s="496"/>
      <c r="W44" s="496"/>
      <c r="X44" s="496"/>
      <c r="Y44" s="497"/>
      <c r="Z44" s="498"/>
      <c r="AA44" s="499"/>
      <c r="AB44" s="499"/>
      <c r="AC44" s="499"/>
      <c r="AD44" s="500"/>
      <c r="AE44" s="498"/>
      <c r="AF44" s="499"/>
      <c r="AG44" s="499"/>
      <c r="AH44" s="499"/>
      <c r="AI44" s="500"/>
      <c r="AJ44" s="498"/>
      <c r="AK44" s="499"/>
      <c r="AL44" s="499"/>
      <c r="AM44" s="499"/>
      <c r="AN44" s="500"/>
      <c r="AO44" s="187"/>
      <c r="AP44" s="187"/>
      <c r="AQ44" s="187"/>
      <c r="AR44" s="188"/>
      <c r="AS44" s="321"/>
      <c r="AT44" s="104"/>
      <c r="AU44" s="130"/>
      <c r="AV44" s="130"/>
      <c r="AW44" s="130"/>
      <c r="AX44" s="130"/>
      <c r="AY44" s="130"/>
      <c r="AZ44" s="130"/>
      <c r="BA44" s="130"/>
      <c r="BB44" s="130"/>
      <c r="BC44" s="81"/>
      <c r="BD44" s="81"/>
      <c r="BE44" s="81"/>
      <c r="BF44" s="81"/>
      <c r="BG44" s="81"/>
      <c r="BH44" s="81"/>
      <c r="BI44" s="81"/>
      <c r="BJ44" s="81"/>
      <c r="BK44" s="81"/>
    </row>
    <row r="45" spans="1:63" ht="12" customHeight="1" x14ac:dyDescent="0.2">
      <c r="A45" s="524"/>
      <c r="B45" s="525"/>
      <c r="C45" s="525"/>
      <c r="D45" s="525"/>
      <c r="E45" s="525"/>
      <c r="F45" s="525"/>
      <c r="G45" s="526"/>
      <c r="M45" s="493">
        <f t="shared" si="8"/>
        <v>2.54</v>
      </c>
      <c r="N45" s="494"/>
      <c r="O45" s="494"/>
      <c r="P45" s="494"/>
      <c r="Q45" s="494"/>
      <c r="R45" s="494"/>
      <c r="S45" s="495">
        <v>0.1</v>
      </c>
      <c r="T45" s="496"/>
      <c r="U45" s="496"/>
      <c r="V45" s="496"/>
      <c r="W45" s="496"/>
      <c r="X45" s="496"/>
      <c r="Y45" s="497"/>
      <c r="Z45" s="498"/>
      <c r="AA45" s="499"/>
      <c r="AB45" s="499"/>
      <c r="AC45" s="499"/>
      <c r="AD45" s="500"/>
      <c r="AE45" s="498"/>
      <c r="AF45" s="499"/>
      <c r="AG45" s="499"/>
      <c r="AH45" s="499"/>
      <c r="AI45" s="500"/>
      <c r="AJ45" s="498"/>
      <c r="AK45" s="499"/>
      <c r="AL45" s="499"/>
      <c r="AM45" s="499"/>
      <c r="AN45" s="500"/>
      <c r="AO45" s="187"/>
      <c r="AP45" s="187"/>
      <c r="AQ45" s="187"/>
      <c r="AR45" s="188"/>
      <c r="AS45" s="321"/>
      <c r="AT45" s="104"/>
      <c r="AU45" s="130"/>
      <c r="AV45" s="130"/>
      <c r="AW45" s="130"/>
      <c r="AX45" s="130"/>
      <c r="AY45" s="130"/>
      <c r="AZ45" s="130"/>
      <c r="BA45" s="130"/>
      <c r="BB45" s="130"/>
      <c r="BC45" s="81"/>
      <c r="BD45" s="81"/>
      <c r="BE45" s="81"/>
      <c r="BF45" s="81"/>
      <c r="BG45" s="81"/>
      <c r="BH45" s="81"/>
      <c r="BI45" s="81"/>
      <c r="BJ45" s="81"/>
      <c r="BK45" s="81"/>
    </row>
    <row r="46" spans="1:63" ht="12" customHeight="1" x14ac:dyDescent="0.2">
      <c r="A46" s="524"/>
      <c r="B46" s="525"/>
      <c r="C46" s="525"/>
      <c r="D46" s="525"/>
      <c r="E46" s="525"/>
      <c r="F46" s="525"/>
      <c r="G46" s="526"/>
      <c r="M46" s="493">
        <f t="shared" si="8"/>
        <v>3.1749999999999998</v>
      </c>
      <c r="N46" s="494"/>
      <c r="O46" s="494"/>
      <c r="P46" s="494"/>
      <c r="Q46" s="494"/>
      <c r="R46" s="494"/>
      <c r="S46" s="495">
        <v>0.125</v>
      </c>
      <c r="T46" s="496"/>
      <c r="U46" s="496"/>
      <c r="V46" s="496"/>
      <c r="W46" s="496"/>
      <c r="X46" s="496"/>
      <c r="Y46" s="497"/>
      <c r="Z46" s="498"/>
      <c r="AA46" s="499"/>
      <c r="AB46" s="499"/>
      <c r="AC46" s="499"/>
      <c r="AD46" s="500"/>
      <c r="AE46" s="498"/>
      <c r="AF46" s="499"/>
      <c r="AG46" s="499"/>
      <c r="AH46" s="499"/>
      <c r="AI46" s="500"/>
      <c r="AJ46" s="498"/>
      <c r="AK46" s="499"/>
      <c r="AL46" s="499"/>
      <c r="AM46" s="499"/>
      <c r="AN46" s="500"/>
      <c r="AO46" s="187"/>
      <c r="AP46" s="187"/>
      <c r="AQ46" s="187"/>
      <c r="AR46" s="188"/>
      <c r="AS46" s="321"/>
      <c r="AT46" s="104"/>
      <c r="AU46" s="130"/>
      <c r="AV46" s="130"/>
      <c r="AW46" s="130"/>
      <c r="AX46" s="130"/>
      <c r="AY46" s="130"/>
      <c r="AZ46" s="130"/>
      <c r="BA46" s="130"/>
      <c r="BB46" s="130"/>
      <c r="BC46" s="81"/>
      <c r="BD46" s="81"/>
      <c r="BE46" s="81"/>
      <c r="BF46" s="81"/>
      <c r="BG46" s="81"/>
      <c r="BH46" s="81"/>
      <c r="BI46" s="81"/>
      <c r="BJ46" s="81"/>
      <c r="BK46" s="81"/>
    </row>
    <row r="47" spans="1:63" ht="6.75" customHeight="1" x14ac:dyDescent="0.2">
      <c r="A47" s="524"/>
      <c r="B47" s="525"/>
      <c r="C47" s="525"/>
      <c r="D47" s="525"/>
      <c r="E47" s="525"/>
      <c r="F47" s="525"/>
      <c r="G47" s="526"/>
      <c r="M47" s="493">
        <f t="shared" si="8"/>
        <v>3.8099999999999996</v>
      </c>
      <c r="N47" s="494"/>
      <c r="O47" s="494"/>
      <c r="P47" s="494"/>
      <c r="Q47" s="494"/>
      <c r="R47" s="494"/>
      <c r="S47" s="495">
        <v>0.15</v>
      </c>
      <c r="T47" s="496"/>
      <c r="U47" s="496"/>
      <c r="V47" s="496"/>
      <c r="W47" s="496"/>
      <c r="X47" s="496"/>
      <c r="Y47" s="497"/>
      <c r="Z47" s="498"/>
      <c r="AA47" s="499"/>
      <c r="AB47" s="499"/>
      <c r="AC47" s="499"/>
      <c r="AD47" s="500"/>
      <c r="AE47" s="498"/>
      <c r="AF47" s="499"/>
      <c r="AG47" s="499"/>
      <c r="AH47" s="499"/>
      <c r="AI47" s="500"/>
      <c r="AJ47" s="498"/>
      <c r="AK47" s="499"/>
      <c r="AL47" s="499"/>
      <c r="AM47" s="499"/>
      <c r="AN47" s="500"/>
      <c r="AO47" s="187"/>
      <c r="AP47" s="187"/>
      <c r="AQ47" s="187"/>
      <c r="AR47" s="188"/>
      <c r="AS47" s="321"/>
      <c r="AT47" s="104"/>
      <c r="AU47" s="130"/>
      <c r="AV47" s="130"/>
      <c r="AW47" s="130"/>
      <c r="AX47" s="130"/>
      <c r="AY47" s="130"/>
      <c r="AZ47" s="130"/>
      <c r="BA47" s="130"/>
      <c r="BB47" s="130"/>
      <c r="BC47" s="81"/>
      <c r="BD47" s="81"/>
      <c r="BE47" s="81"/>
      <c r="BF47" s="81"/>
      <c r="BG47" s="81"/>
      <c r="BH47" s="81"/>
      <c r="BI47" s="81"/>
      <c r="BJ47" s="81"/>
      <c r="BK47" s="81"/>
    </row>
    <row r="48" spans="1:63" ht="12" customHeight="1" x14ac:dyDescent="0.2">
      <c r="A48" s="524"/>
      <c r="B48" s="525"/>
      <c r="C48" s="525"/>
      <c r="D48" s="525"/>
      <c r="E48" s="525"/>
      <c r="F48" s="525"/>
      <c r="G48" s="526"/>
      <c r="M48" s="493">
        <f t="shared" si="8"/>
        <v>4.4449999999999994</v>
      </c>
      <c r="N48" s="494"/>
      <c r="O48" s="494"/>
      <c r="P48" s="494"/>
      <c r="Q48" s="494"/>
      <c r="R48" s="494"/>
      <c r="S48" s="495">
        <v>0.17499999999999999</v>
      </c>
      <c r="T48" s="496"/>
      <c r="U48" s="496"/>
      <c r="V48" s="496"/>
      <c r="W48" s="496"/>
      <c r="X48" s="496"/>
      <c r="Y48" s="497"/>
      <c r="Z48" s="498"/>
      <c r="AA48" s="499"/>
      <c r="AB48" s="499"/>
      <c r="AC48" s="499"/>
      <c r="AD48" s="500"/>
      <c r="AE48" s="498"/>
      <c r="AF48" s="499"/>
      <c r="AG48" s="499"/>
      <c r="AH48" s="499"/>
      <c r="AI48" s="500"/>
      <c r="AJ48" s="498"/>
      <c r="AK48" s="499"/>
      <c r="AL48" s="499"/>
      <c r="AM48" s="499"/>
      <c r="AN48" s="500"/>
      <c r="AO48" s="187"/>
      <c r="AP48" s="187"/>
      <c r="AQ48" s="187"/>
      <c r="AR48" s="188"/>
      <c r="AS48" s="321"/>
      <c r="AT48" s="104"/>
      <c r="AU48" s="130"/>
      <c r="AV48" s="130"/>
      <c r="AW48" s="130"/>
      <c r="AX48" s="130"/>
      <c r="AY48" s="130"/>
      <c r="AZ48" s="130"/>
      <c r="BA48" s="130"/>
      <c r="BB48" s="130"/>
      <c r="BC48" s="81"/>
      <c r="BD48" s="81"/>
      <c r="BE48" s="81"/>
      <c r="BF48" s="81"/>
      <c r="BG48" s="81"/>
      <c r="BH48" s="81"/>
      <c r="BI48" s="81"/>
      <c r="BJ48" s="81"/>
      <c r="BK48" s="81"/>
    </row>
    <row r="49" spans="1:77" ht="11.25" customHeight="1" x14ac:dyDescent="0.2">
      <c r="A49" s="524"/>
      <c r="B49" s="525"/>
      <c r="C49" s="525"/>
      <c r="D49" s="525"/>
      <c r="E49" s="525"/>
      <c r="F49" s="525"/>
      <c r="G49" s="526"/>
      <c r="M49" s="493">
        <f t="shared" si="8"/>
        <v>5.08</v>
      </c>
      <c r="N49" s="494"/>
      <c r="O49" s="494"/>
      <c r="P49" s="494"/>
      <c r="Q49" s="494"/>
      <c r="R49" s="494"/>
      <c r="S49" s="495">
        <v>0.2</v>
      </c>
      <c r="T49" s="496"/>
      <c r="U49" s="496"/>
      <c r="V49" s="496"/>
      <c r="W49" s="496"/>
      <c r="X49" s="496"/>
      <c r="Y49" s="497"/>
      <c r="Z49" s="498"/>
      <c r="AA49" s="499"/>
      <c r="AB49" s="499"/>
      <c r="AC49" s="499"/>
      <c r="AD49" s="500"/>
      <c r="AE49" s="498"/>
      <c r="AF49" s="499"/>
      <c r="AG49" s="499"/>
      <c r="AH49" s="499"/>
      <c r="AI49" s="500"/>
      <c r="AJ49" s="498"/>
      <c r="AK49" s="499"/>
      <c r="AL49" s="499"/>
      <c r="AM49" s="499"/>
      <c r="AN49" s="500"/>
      <c r="AO49" s="187"/>
      <c r="AP49" s="187"/>
      <c r="AQ49" s="187"/>
      <c r="AR49" s="188"/>
      <c r="AS49" s="322"/>
      <c r="AT49" s="104"/>
      <c r="AU49" s="130"/>
      <c r="AV49" s="130"/>
      <c r="AW49" s="130"/>
      <c r="AX49" s="130"/>
      <c r="AY49" s="130"/>
      <c r="AZ49" s="130"/>
      <c r="BA49" s="130"/>
      <c r="BB49" s="130"/>
      <c r="BC49" s="81"/>
      <c r="BD49" s="81"/>
      <c r="BE49" s="81"/>
      <c r="BF49" s="81"/>
      <c r="BG49" s="81"/>
      <c r="BH49" s="81"/>
      <c r="BI49" s="81"/>
      <c r="BJ49" s="81"/>
      <c r="BK49" s="81"/>
    </row>
    <row r="50" spans="1:77" ht="12" customHeight="1" x14ac:dyDescent="0.2">
      <c r="A50" s="527"/>
      <c r="B50" s="528"/>
      <c r="C50" s="528"/>
      <c r="D50" s="528"/>
      <c r="E50" s="528"/>
      <c r="F50" s="528"/>
      <c r="G50" s="529"/>
      <c r="M50" s="493">
        <f t="shared" si="8"/>
        <v>7.6199999999999992</v>
      </c>
      <c r="N50" s="494"/>
      <c r="O50" s="494"/>
      <c r="P50" s="494"/>
      <c r="Q50" s="494"/>
      <c r="R50" s="494"/>
      <c r="S50" s="495">
        <v>0.3</v>
      </c>
      <c r="T50" s="496"/>
      <c r="U50" s="496"/>
      <c r="V50" s="496"/>
      <c r="W50" s="496"/>
      <c r="X50" s="496"/>
      <c r="Y50" s="497"/>
      <c r="Z50" s="498"/>
      <c r="AA50" s="499"/>
      <c r="AB50" s="499"/>
      <c r="AC50" s="499"/>
      <c r="AD50" s="500"/>
      <c r="AE50" s="498"/>
      <c r="AF50" s="499"/>
      <c r="AG50" s="499"/>
      <c r="AH50" s="499"/>
      <c r="AI50" s="500"/>
      <c r="AJ50" s="498"/>
      <c r="AK50" s="499"/>
      <c r="AL50" s="499"/>
      <c r="AM50" s="499"/>
      <c r="AN50" s="500"/>
      <c r="AO50" s="187"/>
      <c r="AP50" s="187"/>
      <c r="AQ50" s="187"/>
      <c r="AR50" s="188"/>
      <c r="AZ50" s="320"/>
      <c r="BA50" s="320"/>
      <c r="BK50" s="81"/>
    </row>
    <row r="51" spans="1:77" ht="12.75" customHeight="1" x14ac:dyDescent="0.2">
      <c r="A51" s="346"/>
      <c r="B51" s="346"/>
      <c r="C51" s="346"/>
      <c r="D51" s="346"/>
      <c r="E51" s="346"/>
      <c r="F51" s="346"/>
      <c r="G51" s="346"/>
      <c r="M51" s="493">
        <f t="shared" si="8"/>
        <v>10.16</v>
      </c>
      <c r="N51" s="494"/>
      <c r="O51" s="494"/>
      <c r="P51" s="494"/>
      <c r="Q51" s="494"/>
      <c r="R51" s="494"/>
      <c r="S51" s="495">
        <v>0.4</v>
      </c>
      <c r="T51" s="496"/>
      <c r="U51" s="496"/>
      <c r="V51" s="496"/>
      <c r="W51" s="496"/>
      <c r="X51" s="496"/>
      <c r="Y51" s="497"/>
      <c r="Z51" s="498"/>
      <c r="AA51" s="499"/>
      <c r="AB51" s="499"/>
      <c r="AC51" s="499"/>
      <c r="AD51" s="500"/>
      <c r="AE51" s="498"/>
      <c r="AF51" s="499"/>
      <c r="AG51" s="499"/>
      <c r="AH51" s="499"/>
      <c r="AI51" s="500"/>
      <c r="AJ51" s="498"/>
      <c r="AK51" s="499"/>
      <c r="AL51" s="499"/>
      <c r="AM51" s="499"/>
      <c r="AN51" s="500"/>
      <c r="AO51" s="187"/>
      <c r="AP51" s="187"/>
      <c r="AQ51" s="187"/>
      <c r="AR51" s="188"/>
      <c r="AZ51" s="323"/>
      <c r="BA51" s="323"/>
      <c r="BK51" s="81"/>
    </row>
    <row r="52" spans="1:77" ht="10.5" customHeight="1" x14ac:dyDescent="0.2">
      <c r="A52" s="551" t="s">
        <v>101</v>
      </c>
      <c r="B52" s="551"/>
      <c r="C52" s="551"/>
      <c r="D52" s="551"/>
      <c r="E52" s="551"/>
      <c r="F52" s="551"/>
      <c r="G52" s="551"/>
      <c r="M52" s="579">
        <f t="shared" si="8"/>
        <v>12.7</v>
      </c>
      <c r="N52" s="580"/>
      <c r="O52" s="580"/>
      <c r="P52" s="580"/>
      <c r="Q52" s="580"/>
      <c r="R52" s="580"/>
      <c r="S52" s="495">
        <v>0.5</v>
      </c>
      <c r="T52" s="496"/>
      <c r="U52" s="496"/>
      <c r="V52" s="496"/>
      <c r="W52" s="496"/>
      <c r="X52" s="496"/>
      <c r="Y52" s="497"/>
      <c r="Z52" s="498"/>
      <c r="AA52" s="499"/>
      <c r="AB52" s="499"/>
      <c r="AC52" s="499"/>
      <c r="AD52" s="500"/>
      <c r="AE52" s="498"/>
      <c r="AF52" s="499"/>
      <c r="AG52" s="499"/>
      <c r="AH52" s="499"/>
      <c r="AI52" s="500"/>
      <c r="AJ52" s="498"/>
      <c r="AK52" s="499"/>
      <c r="AL52" s="499"/>
      <c r="AM52" s="499"/>
      <c r="AN52" s="500"/>
      <c r="AO52" s="187"/>
      <c r="AP52" s="187"/>
      <c r="AQ52" s="187"/>
      <c r="AR52" s="188"/>
      <c r="AZ52" s="319"/>
      <c r="BA52" s="319"/>
      <c r="BK52" s="81"/>
    </row>
    <row r="53" spans="1:77" ht="15" customHeight="1" x14ac:dyDescent="0.2">
      <c r="A53" s="551"/>
      <c r="B53" s="551"/>
      <c r="C53" s="551"/>
      <c r="D53" s="551"/>
      <c r="E53" s="551"/>
      <c r="F53" s="551"/>
      <c r="G53" s="551"/>
      <c r="M53" s="450" t="s">
        <v>98</v>
      </c>
      <c r="N53" s="451"/>
      <c r="O53" s="451"/>
      <c r="P53" s="451"/>
      <c r="Q53" s="451"/>
      <c r="R53" s="451"/>
      <c r="S53" s="451"/>
      <c r="T53" s="451"/>
      <c r="U53" s="451"/>
      <c r="V53" s="451"/>
      <c r="W53" s="451"/>
      <c r="X53" s="451"/>
      <c r="Y53" s="451"/>
      <c r="Z53" s="452"/>
      <c r="AA53" s="452"/>
      <c r="AB53" s="452"/>
      <c r="AC53" s="452"/>
      <c r="AD53" s="452"/>
      <c r="AE53" s="452"/>
      <c r="AF53" s="452"/>
      <c r="AG53" s="452"/>
      <c r="AH53" s="452"/>
      <c r="AI53" s="452"/>
      <c r="AJ53" s="452"/>
      <c r="AK53" s="452"/>
      <c r="AL53" s="452"/>
      <c r="AM53" s="452"/>
      <c r="AN53" s="453"/>
      <c r="AO53" s="187"/>
      <c r="AP53" s="187"/>
      <c r="AQ53" s="187"/>
      <c r="AR53" s="188"/>
      <c r="AZ53" s="337"/>
      <c r="BA53" s="337"/>
      <c r="BK53" s="81"/>
    </row>
    <row r="54" spans="1:77" ht="15" customHeight="1" x14ac:dyDescent="0.2">
      <c r="A54" s="104"/>
      <c r="B54" s="104"/>
      <c r="C54" s="104"/>
      <c r="D54" s="104"/>
      <c r="E54" s="104"/>
      <c r="F54" s="104"/>
      <c r="G54" s="104"/>
      <c r="M54" s="205" t="s">
        <v>70</v>
      </c>
      <c r="N54" s="206"/>
      <c r="O54" s="207"/>
      <c r="P54" s="207"/>
      <c r="Q54" s="207"/>
      <c r="R54" s="208"/>
      <c r="S54" s="208"/>
      <c r="T54" s="208"/>
      <c r="U54" s="208"/>
      <c r="V54" s="208"/>
      <c r="W54" s="208"/>
      <c r="X54" s="208"/>
      <c r="Y54" s="209" t="s">
        <v>18</v>
      </c>
      <c r="Z54" s="578"/>
      <c r="AA54" s="578"/>
      <c r="AB54" s="578"/>
      <c r="AC54" s="578"/>
      <c r="AD54" s="578"/>
      <c r="AE54" s="578"/>
      <c r="AF54" s="578"/>
      <c r="AG54" s="578"/>
      <c r="AH54" s="578"/>
      <c r="AI54" s="578"/>
      <c r="AJ54" s="578"/>
      <c r="AK54" s="578"/>
      <c r="AL54" s="578"/>
      <c r="AM54" s="578"/>
      <c r="AN54" s="578"/>
      <c r="AO54" s="187"/>
      <c r="AP54" s="187"/>
      <c r="AQ54" s="187"/>
      <c r="AR54" s="188"/>
      <c r="AZ54" s="318"/>
      <c r="BA54" s="318"/>
      <c r="BK54" s="81"/>
    </row>
    <row r="55" spans="1:77" ht="15" customHeight="1" x14ac:dyDescent="0.2">
      <c r="A55" s="104"/>
      <c r="B55" s="104"/>
      <c r="C55" s="104"/>
      <c r="D55" s="104"/>
      <c r="E55" s="104"/>
      <c r="F55" s="104"/>
      <c r="G55" s="104"/>
      <c r="M55" s="161" t="s">
        <v>74</v>
      </c>
      <c r="N55" s="210"/>
      <c r="O55" s="162"/>
      <c r="P55" s="162"/>
      <c r="Q55" s="162"/>
      <c r="R55" s="163"/>
      <c r="S55" s="163"/>
      <c r="T55" s="163"/>
      <c r="U55" s="163"/>
      <c r="V55" s="163"/>
      <c r="W55" s="163"/>
      <c r="X55" s="163"/>
      <c r="Y55" s="164" t="s">
        <v>18</v>
      </c>
      <c r="Z55" s="577"/>
      <c r="AA55" s="577"/>
      <c r="AB55" s="577"/>
      <c r="AC55" s="577"/>
      <c r="AD55" s="577"/>
      <c r="AE55" s="577"/>
      <c r="AF55" s="577"/>
      <c r="AG55" s="577"/>
      <c r="AH55" s="577"/>
      <c r="AI55" s="577"/>
      <c r="AJ55" s="577"/>
      <c r="AK55" s="577"/>
      <c r="AL55" s="577"/>
      <c r="AM55" s="577"/>
      <c r="AN55" s="577"/>
      <c r="AO55" s="187"/>
      <c r="AP55" s="187"/>
      <c r="AQ55" s="187"/>
      <c r="AR55" s="188"/>
      <c r="AZ55" s="317"/>
      <c r="BA55" s="317"/>
      <c r="BK55" s="81"/>
    </row>
    <row r="56" spans="1:77" ht="15" customHeight="1" x14ac:dyDescent="0.2">
      <c r="A56" s="104"/>
      <c r="B56" s="104"/>
      <c r="C56" s="104"/>
      <c r="D56" s="104"/>
      <c r="E56" s="104"/>
      <c r="F56" s="104"/>
      <c r="G56" s="104"/>
      <c r="M56" s="154" t="s">
        <v>77</v>
      </c>
      <c r="N56" s="211"/>
      <c r="O56" s="212"/>
      <c r="P56" s="212"/>
      <c r="Q56" s="212"/>
      <c r="R56" s="213"/>
      <c r="S56" s="213"/>
      <c r="T56" s="213"/>
      <c r="U56" s="213"/>
      <c r="V56" s="213"/>
      <c r="W56" s="213"/>
      <c r="X56" s="213"/>
      <c r="Y56" s="214" t="s">
        <v>18</v>
      </c>
      <c r="Z56" s="576"/>
      <c r="AA56" s="576"/>
      <c r="AB56" s="576"/>
      <c r="AC56" s="576"/>
      <c r="AD56" s="576"/>
      <c r="AE56" s="576"/>
      <c r="AF56" s="576"/>
      <c r="AG56" s="576"/>
      <c r="AH56" s="576"/>
      <c r="AI56" s="576"/>
      <c r="AJ56" s="576"/>
      <c r="AK56" s="576"/>
      <c r="AL56" s="576"/>
      <c r="AM56" s="576"/>
      <c r="AN56" s="576"/>
      <c r="AO56" s="107"/>
      <c r="AP56" s="107"/>
      <c r="AQ56" s="107"/>
      <c r="AR56" s="108"/>
      <c r="AZ56" s="338"/>
      <c r="BA56" s="338"/>
      <c r="BK56" s="81"/>
    </row>
    <row r="57" spans="1:77" ht="9" customHeight="1" x14ac:dyDescent="0.2">
      <c r="A57" s="220"/>
      <c r="B57" s="220"/>
      <c r="C57" s="220"/>
      <c r="D57" s="220"/>
      <c r="E57" s="220"/>
      <c r="F57" s="220"/>
      <c r="G57" s="220"/>
      <c r="AZ57" s="339"/>
      <c r="BA57" s="339"/>
      <c r="BK57" s="81"/>
      <c r="BY57" s="81" t="s">
        <v>100</v>
      </c>
    </row>
    <row r="58" spans="1:77" ht="9" customHeight="1" x14ac:dyDescent="0.2">
      <c r="A58" s="220"/>
      <c r="B58" s="220"/>
      <c r="C58" s="220"/>
      <c r="D58" s="220"/>
      <c r="E58" s="220"/>
      <c r="F58" s="220"/>
      <c r="G58" s="220"/>
      <c r="AZ58" s="316"/>
      <c r="BA58" s="316"/>
      <c r="BK58" s="81"/>
    </row>
    <row r="59" spans="1:77" ht="27.95" customHeight="1" x14ac:dyDescent="0.2">
      <c r="A59" s="220"/>
      <c r="B59" s="220"/>
      <c r="C59" s="220"/>
      <c r="D59" s="220"/>
      <c r="E59" s="220"/>
      <c r="F59" s="220"/>
      <c r="G59" s="220"/>
      <c r="Z59" s="215"/>
      <c r="AA59" s="215"/>
      <c r="AB59" s="215"/>
      <c r="AC59" s="215"/>
      <c r="AD59" s="215"/>
      <c r="AE59" s="215"/>
      <c r="AF59" s="542"/>
      <c r="AG59" s="542"/>
      <c r="AH59" s="215"/>
      <c r="AI59" s="542"/>
      <c r="AJ59" s="542"/>
      <c r="AL59" s="215"/>
      <c r="AO59" s="105"/>
      <c r="AP59" s="105"/>
      <c r="AZ59" s="315"/>
      <c r="BA59" s="315"/>
      <c r="BK59" s="81"/>
    </row>
    <row r="60" spans="1:77" s="104" customFormat="1" ht="30" customHeight="1" x14ac:dyDescent="0.2">
      <c r="A60" s="220"/>
      <c r="B60" s="220"/>
      <c r="C60" s="220"/>
      <c r="D60" s="220"/>
      <c r="E60" s="220"/>
      <c r="F60" s="220"/>
      <c r="G60" s="220"/>
      <c r="Z60" s="216"/>
      <c r="AA60" s="216"/>
      <c r="AB60" s="216"/>
      <c r="AC60" s="216"/>
      <c r="AD60" s="216"/>
      <c r="AE60" s="216"/>
      <c r="AF60" s="216"/>
      <c r="AG60" s="216"/>
      <c r="AH60" s="216"/>
      <c r="AI60" s="216"/>
      <c r="AJ60" s="216"/>
      <c r="AK60" s="216"/>
      <c r="AL60" s="217"/>
      <c r="AM60" s="217"/>
      <c r="AN60" s="217"/>
      <c r="AO60" s="217"/>
      <c r="AP60" s="217"/>
      <c r="AR60" s="218"/>
      <c r="AZ60" s="219"/>
      <c r="BA60" s="219"/>
      <c r="BC60" s="130"/>
      <c r="BD60" s="130"/>
      <c r="BE60" s="130"/>
      <c r="BF60" s="130"/>
      <c r="BG60" s="130"/>
      <c r="BH60" s="130"/>
      <c r="BI60" s="130"/>
      <c r="BJ60" s="130"/>
    </row>
    <row r="61" spans="1:77" s="104" customFormat="1" ht="12.75" customHeight="1" x14ac:dyDescent="0.2">
      <c r="A61" s="220"/>
      <c r="B61" s="220"/>
      <c r="C61" s="220"/>
      <c r="D61" s="220"/>
      <c r="E61" s="220"/>
      <c r="F61" s="220"/>
      <c r="G61" s="220"/>
      <c r="Z61" s="216"/>
      <c r="AA61" s="216"/>
      <c r="AB61" s="216"/>
      <c r="AC61" s="216"/>
      <c r="AD61" s="216"/>
      <c r="AE61" s="216"/>
      <c r="AF61" s="216"/>
      <c r="AG61" s="216"/>
      <c r="AH61" s="216"/>
      <c r="AI61" s="216"/>
      <c r="AJ61" s="216"/>
      <c r="AK61" s="216"/>
      <c r="AL61" s="217"/>
      <c r="AM61" s="217"/>
      <c r="AN61" s="217"/>
      <c r="AO61" s="217"/>
      <c r="AP61" s="217"/>
      <c r="AR61" s="218"/>
      <c r="AS61" s="219"/>
      <c r="AT61" s="219"/>
      <c r="AU61" s="219"/>
      <c r="AV61" s="219"/>
      <c r="AW61" s="219"/>
      <c r="AX61" s="219"/>
      <c r="AY61" s="219"/>
      <c r="AZ61" s="219"/>
      <c r="BA61" s="219"/>
      <c r="BC61" s="130"/>
      <c r="BD61" s="130"/>
      <c r="BE61" s="130"/>
      <c r="BF61" s="130"/>
      <c r="BG61" s="130"/>
      <c r="BH61" s="130"/>
      <c r="BI61" s="130"/>
      <c r="BJ61" s="130"/>
      <c r="BK61" s="219"/>
    </row>
    <row r="62" spans="1:77" s="104" customFormat="1" ht="13.5" thickBot="1" x14ac:dyDescent="0.25">
      <c r="A62" s="220"/>
      <c r="B62" s="220"/>
      <c r="C62" s="220"/>
      <c r="D62" s="220"/>
      <c r="E62" s="220"/>
      <c r="F62" s="220"/>
      <c r="G62" s="220"/>
      <c r="Z62" s="216"/>
      <c r="AA62" s="216"/>
      <c r="AB62" s="216"/>
      <c r="AC62" s="216"/>
      <c r="AD62" s="216"/>
      <c r="AE62" s="216"/>
      <c r="AF62" s="216"/>
      <c r="AG62" s="216"/>
      <c r="AH62" s="216"/>
      <c r="AI62" s="216"/>
      <c r="AJ62" s="216"/>
      <c r="AK62" s="216"/>
      <c r="AL62" s="217"/>
      <c r="AM62" s="217"/>
      <c r="AN62" s="217"/>
      <c r="AR62" s="218"/>
      <c r="AS62" s="219"/>
      <c r="AT62" s="219"/>
      <c r="AU62" s="219"/>
      <c r="AV62" s="219"/>
      <c r="AW62" s="219"/>
      <c r="AX62" s="219"/>
      <c r="AY62" s="219"/>
      <c r="AZ62" s="219"/>
      <c r="BA62" s="219"/>
      <c r="BC62" s="130"/>
      <c r="BD62" s="130"/>
      <c r="BE62" s="130"/>
      <c r="BF62" s="130"/>
      <c r="BG62" s="130"/>
      <c r="BH62" s="130"/>
      <c r="BI62" s="130"/>
      <c r="BJ62" s="130"/>
      <c r="BK62" s="219"/>
    </row>
    <row r="63" spans="1:77" s="104" customFormat="1" ht="12" customHeight="1" x14ac:dyDescent="0.2">
      <c r="A63" s="220"/>
      <c r="B63" s="220"/>
      <c r="C63" s="220"/>
      <c r="D63" s="220"/>
      <c r="E63" s="220"/>
      <c r="F63" s="220"/>
      <c r="G63" s="220"/>
      <c r="Z63" s="216"/>
      <c r="AA63" s="216"/>
      <c r="AB63" s="216"/>
      <c r="AC63" s="216"/>
      <c r="AD63" s="216"/>
      <c r="AE63" s="216"/>
      <c r="AF63" s="216"/>
      <c r="AG63" s="216"/>
      <c r="AH63" s="216"/>
      <c r="AI63" s="216"/>
      <c r="AJ63" s="216"/>
      <c r="AK63" s="216"/>
      <c r="AL63" s="217"/>
      <c r="AM63" s="217"/>
      <c r="AN63" s="217"/>
      <c r="AR63" s="218"/>
      <c r="AS63" s="219"/>
      <c r="AT63" s="543" t="s">
        <v>102</v>
      </c>
      <c r="AU63" s="544"/>
      <c r="AV63" s="219"/>
      <c r="AW63" s="547" t="s">
        <v>102</v>
      </c>
      <c r="AX63" s="548"/>
      <c r="AY63" s="219"/>
      <c r="AZ63" s="219"/>
      <c r="BA63" s="219"/>
      <c r="BC63" s="130"/>
      <c r="BD63" s="130"/>
      <c r="BE63" s="130"/>
      <c r="BF63" s="130"/>
      <c r="BG63" s="130"/>
      <c r="BH63" s="130"/>
      <c r="BI63" s="130"/>
      <c r="BJ63" s="130"/>
      <c r="BK63" s="219"/>
    </row>
    <row r="64" spans="1:77" s="220" customFormat="1" ht="54" customHeight="1" x14ac:dyDescent="0.2"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21"/>
      <c r="AM64" s="221"/>
      <c r="AN64" s="221"/>
      <c r="AR64" s="222"/>
      <c r="AS64" s="219"/>
      <c r="AT64" s="545"/>
      <c r="AU64" s="546"/>
      <c r="AV64" s="219"/>
      <c r="AW64" s="549"/>
      <c r="AX64" s="550"/>
      <c r="AY64" s="219"/>
      <c r="AZ64" s="219"/>
      <c r="BA64" s="219"/>
      <c r="BB64" s="104"/>
      <c r="BC64" s="130"/>
      <c r="BD64" s="130"/>
      <c r="BE64" s="130"/>
      <c r="BF64" s="130"/>
      <c r="BG64" s="130"/>
      <c r="BH64" s="130"/>
      <c r="BI64" s="130"/>
      <c r="BJ64" s="130"/>
      <c r="BK64" s="219"/>
    </row>
    <row r="65" spans="1:63" s="220" customFormat="1" ht="30.75" thickBot="1" x14ac:dyDescent="0.25"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21"/>
      <c r="AM65" s="221"/>
      <c r="AN65" s="221"/>
      <c r="AR65" s="222"/>
      <c r="AS65" s="219"/>
      <c r="AT65" s="223" t="s">
        <v>103</v>
      </c>
      <c r="AU65" s="224" t="s">
        <v>95</v>
      </c>
      <c r="AV65" s="219"/>
      <c r="AW65" s="574" t="s">
        <v>104</v>
      </c>
      <c r="AX65" s="532" t="str">
        <f>IF([4]PROCTOR!J35="","",+[4]PROCTOR!J35)</f>
        <v/>
      </c>
      <c r="AY65" s="219"/>
      <c r="AZ65" s="219"/>
      <c r="BA65" s="219"/>
      <c r="BB65" s="104"/>
      <c r="BC65" s="130"/>
      <c r="BD65" s="130"/>
      <c r="BE65" s="130"/>
      <c r="BF65" s="130"/>
      <c r="BG65" s="130"/>
      <c r="BH65" s="130"/>
      <c r="BI65" s="130"/>
      <c r="BJ65" s="130"/>
      <c r="BK65" s="219"/>
    </row>
    <row r="66" spans="1:63" s="220" customFormat="1" ht="14.45" customHeight="1" thickBot="1" x14ac:dyDescent="0.3">
      <c r="A66" s="104"/>
      <c r="B66" s="104"/>
      <c r="C66" s="104"/>
      <c r="D66" s="104"/>
      <c r="E66" s="104"/>
      <c r="F66" s="104"/>
      <c r="G66" s="104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21"/>
      <c r="AM66" s="221"/>
      <c r="AN66" s="221"/>
      <c r="AR66" s="222"/>
      <c r="AS66" s="219"/>
      <c r="AT66" s="225" t="str">
        <f>+AY17</f>
        <v/>
      </c>
      <c r="AU66" s="226" t="str">
        <f>+AY20</f>
        <v/>
      </c>
      <c r="AV66" s="219"/>
      <c r="AW66" s="575"/>
      <c r="AX66" s="533"/>
      <c r="AY66" s="219"/>
      <c r="AZ66" s="219"/>
      <c r="BA66" s="219"/>
      <c r="BB66" s="104"/>
      <c r="BC66" s="130"/>
      <c r="BD66" s="130"/>
      <c r="BE66" s="130"/>
      <c r="BF66" s="130"/>
      <c r="BG66" s="130"/>
      <c r="BH66" s="130"/>
      <c r="BI66" s="130"/>
      <c r="BJ66" s="130"/>
      <c r="BK66" s="219"/>
    </row>
    <row r="67" spans="1:63" s="220" customFormat="1" ht="15.75" customHeight="1" x14ac:dyDescent="0.25">
      <c r="A67" s="104"/>
      <c r="B67" s="104"/>
      <c r="C67" s="104"/>
      <c r="D67" s="104"/>
      <c r="E67" s="104"/>
      <c r="F67" s="104"/>
      <c r="G67" s="104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21"/>
      <c r="AM67" s="221"/>
      <c r="AN67" s="221"/>
      <c r="AR67" s="222"/>
      <c r="AS67" s="219"/>
      <c r="AT67" s="227" t="str">
        <f>+AZ17</f>
        <v/>
      </c>
      <c r="AU67" s="228" t="str">
        <f>+AZ20</f>
        <v/>
      </c>
      <c r="AV67" s="219"/>
      <c r="AW67" s="219"/>
      <c r="AX67" s="219"/>
      <c r="AY67" s="219"/>
      <c r="AZ67" s="219"/>
      <c r="BA67" s="219"/>
      <c r="BB67" s="104"/>
      <c r="BC67" s="130"/>
      <c r="BD67" s="130"/>
      <c r="BE67" s="130"/>
      <c r="BF67" s="130"/>
      <c r="BG67" s="130"/>
      <c r="BH67" s="130"/>
      <c r="BI67" s="130"/>
      <c r="BJ67" s="130"/>
      <c r="BK67" s="219"/>
    </row>
    <row r="68" spans="1:63" s="220" customFormat="1" ht="9.75" customHeight="1" thickBot="1" x14ac:dyDescent="0.3">
      <c r="A68" s="104"/>
      <c r="B68" s="104"/>
      <c r="C68" s="104"/>
      <c r="D68" s="104"/>
      <c r="E68" s="104"/>
      <c r="F68" s="104"/>
      <c r="G68" s="104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21"/>
      <c r="AM68" s="221"/>
      <c r="AN68" s="221"/>
      <c r="AR68" s="222"/>
      <c r="AS68" s="219"/>
      <c r="AT68" s="229" t="str">
        <f>+BA17</f>
        <v/>
      </c>
      <c r="AU68" s="230" t="str">
        <f>+BA20</f>
        <v/>
      </c>
      <c r="AV68" s="219"/>
      <c r="AW68" s="534" t="s">
        <v>93</v>
      </c>
      <c r="AX68" s="534" t="s">
        <v>103</v>
      </c>
      <c r="AY68" s="219"/>
      <c r="AZ68" s="219"/>
      <c r="BA68" s="219"/>
      <c r="BB68" s="104"/>
      <c r="BC68" s="130"/>
      <c r="BD68" s="130"/>
      <c r="BE68" s="130"/>
      <c r="BF68" s="130"/>
      <c r="BG68" s="130"/>
      <c r="BH68" s="130"/>
      <c r="BI68" s="130"/>
      <c r="BJ68" s="130"/>
      <c r="BK68" s="219"/>
    </row>
    <row r="69" spans="1:63" s="220" customFormat="1" ht="18.75" customHeight="1" x14ac:dyDescent="0.2">
      <c r="A69" s="104"/>
      <c r="B69" s="104"/>
      <c r="C69" s="104"/>
      <c r="D69" s="104"/>
      <c r="E69" s="104"/>
      <c r="F69" s="104"/>
      <c r="G69" s="104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21"/>
      <c r="AM69" s="221"/>
      <c r="AN69" s="221"/>
      <c r="AR69" s="222"/>
      <c r="AS69" s="219"/>
      <c r="AT69" s="231"/>
      <c r="AU69" s="231"/>
      <c r="AV69" s="219"/>
      <c r="AW69" s="534"/>
      <c r="AX69" s="534"/>
      <c r="AY69" s="219"/>
      <c r="AZ69" s="219"/>
      <c r="BA69" s="219"/>
      <c r="BB69" s="104"/>
      <c r="BC69" s="130"/>
      <c r="BD69" s="130"/>
      <c r="BE69" s="130"/>
      <c r="BF69" s="130"/>
      <c r="BG69" s="130"/>
      <c r="BH69" s="130"/>
      <c r="BI69" s="130"/>
      <c r="BJ69" s="130"/>
      <c r="BK69" s="219"/>
    </row>
    <row r="70" spans="1:63" s="220" customFormat="1" ht="30" customHeight="1" x14ac:dyDescent="0.2">
      <c r="A70" s="104"/>
      <c r="B70" s="104"/>
      <c r="C70" s="104"/>
      <c r="D70" s="104"/>
      <c r="E70" s="104"/>
      <c r="F70" s="104"/>
      <c r="G70" s="104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21"/>
      <c r="AM70" s="221"/>
      <c r="AN70" s="221"/>
      <c r="AR70" s="222"/>
      <c r="AS70" s="219"/>
      <c r="AT70" s="231"/>
      <c r="AU70" s="231"/>
      <c r="AV70" s="219"/>
      <c r="AW70" s="232">
        <v>100</v>
      </c>
      <c r="AX70" s="233" t="str">
        <f>IF(AX65="","",$AX$65*AW70/100)</f>
        <v/>
      </c>
      <c r="AY70" s="219"/>
      <c r="AZ70" s="219"/>
      <c r="BA70" s="219"/>
      <c r="BB70" s="104"/>
      <c r="BC70" s="130"/>
      <c r="BD70" s="130"/>
      <c r="BE70" s="130"/>
      <c r="BF70" s="130"/>
      <c r="BG70" s="130"/>
      <c r="BH70" s="130"/>
      <c r="BI70" s="130"/>
      <c r="BJ70" s="130"/>
      <c r="BK70" s="219"/>
    </row>
    <row r="71" spans="1:63" s="220" customFormat="1" ht="33" customHeight="1" x14ac:dyDescent="0.2">
      <c r="A71" s="104"/>
      <c r="B71" s="104"/>
      <c r="C71" s="104"/>
      <c r="D71" s="104"/>
      <c r="E71" s="104"/>
      <c r="F71" s="104"/>
      <c r="G71" s="104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21"/>
      <c r="AM71" s="221"/>
      <c r="AN71" s="221"/>
      <c r="AR71" s="222"/>
      <c r="AS71" s="535" t="s">
        <v>105</v>
      </c>
      <c r="AT71" s="535"/>
      <c r="AU71" s="535"/>
      <c r="AV71" s="219"/>
      <c r="AW71" s="232">
        <v>98</v>
      </c>
      <c r="AX71" s="233" t="str">
        <f>IF(AX65="","",$AX$65*AW71/100)</f>
        <v/>
      </c>
      <c r="AY71" s="219"/>
      <c r="AZ71" s="219"/>
      <c r="BA71" s="219"/>
      <c r="BB71" s="104"/>
      <c r="BC71" s="130"/>
      <c r="BD71" s="130"/>
      <c r="BE71" s="130"/>
      <c r="BF71" s="130"/>
      <c r="BG71" s="130"/>
      <c r="BH71" s="130"/>
      <c r="BI71" s="130"/>
      <c r="BJ71" s="130"/>
      <c r="BK71" s="219"/>
    </row>
    <row r="72" spans="1:63" s="220" customFormat="1" ht="16.5" customHeight="1" x14ac:dyDescent="0.2">
      <c r="A72" s="104"/>
      <c r="B72" s="104"/>
      <c r="C72" s="104"/>
      <c r="D72" s="104"/>
      <c r="E72" s="104"/>
      <c r="F72" s="104"/>
      <c r="G72" s="104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21"/>
      <c r="AM72" s="221"/>
      <c r="AN72" s="221"/>
      <c r="AR72" s="222"/>
      <c r="AS72" s="535"/>
      <c r="AT72" s="535"/>
      <c r="AU72" s="535"/>
      <c r="AV72" s="219"/>
      <c r="AW72" s="232">
        <v>95</v>
      </c>
      <c r="AX72" s="233" t="str">
        <f>IF(AX65="","",$AX$65*AW72/100)</f>
        <v/>
      </c>
      <c r="AY72" s="219"/>
      <c r="AZ72" s="219"/>
      <c r="BA72" s="219"/>
      <c r="BB72" s="104"/>
      <c r="BC72" s="130"/>
      <c r="BD72" s="130"/>
      <c r="BE72" s="130"/>
      <c r="BF72" s="130"/>
      <c r="BG72" s="130"/>
      <c r="BH72" s="130"/>
      <c r="BI72" s="130"/>
      <c r="BJ72" s="130"/>
      <c r="BK72" s="219"/>
    </row>
    <row r="73" spans="1:63" s="104" customFormat="1" ht="16.5" customHeight="1" x14ac:dyDescent="0.2"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7"/>
      <c r="AM73" s="217"/>
      <c r="AN73" s="217"/>
      <c r="AR73" s="218"/>
      <c r="AS73" s="535" t="s">
        <v>106</v>
      </c>
      <c r="AT73" s="234" t="s">
        <v>107</v>
      </c>
      <c r="AU73" s="234" t="e">
        <f>AT91</f>
        <v>#VALUE!</v>
      </c>
      <c r="AV73" s="219"/>
      <c r="AW73" s="232">
        <v>90</v>
      </c>
      <c r="AX73" s="233" t="str">
        <f>IF(AX65="","",$AX$65*AW73/100)</f>
        <v/>
      </c>
      <c r="AY73" s="219"/>
      <c r="AZ73" s="219"/>
      <c r="BA73" s="219"/>
      <c r="BC73" s="130"/>
      <c r="BD73" s="130"/>
      <c r="BE73" s="130"/>
      <c r="BF73" s="130"/>
      <c r="BG73" s="130"/>
      <c r="BH73" s="130"/>
      <c r="BI73" s="130"/>
      <c r="BJ73" s="130"/>
      <c r="BK73" s="219"/>
    </row>
    <row r="74" spans="1:63" s="104" customFormat="1" ht="16.5" customHeight="1" thickBot="1" x14ac:dyDescent="0.25">
      <c r="Z74" s="217"/>
      <c r="AA74" s="217"/>
      <c r="AB74" s="217"/>
      <c r="AC74" s="217"/>
      <c r="AD74" s="217"/>
      <c r="AE74" s="217"/>
      <c r="AF74" s="217"/>
      <c r="AG74" s="217"/>
      <c r="AH74" s="217"/>
      <c r="AI74" s="217"/>
      <c r="AJ74" s="217"/>
      <c r="AK74" s="217"/>
      <c r="AL74" s="217"/>
      <c r="AM74" s="217"/>
      <c r="AN74" s="217"/>
      <c r="AR74" s="218"/>
      <c r="AS74" s="535"/>
      <c r="AT74" s="234" t="s">
        <v>108</v>
      </c>
      <c r="AU74" s="234" t="e">
        <f>AU91</f>
        <v>#VALUE!</v>
      </c>
      <c r="AV74" s="219"/>
      <c r="AW74" s="219"/>
      <c r="AX74" s="219"/>
      <c r="AY74" s="219"/>
      <c r="AZ74" s="219"/>
      <c r="BA74" s="219"/>
      <c r="BC74" s="130"/>
      <c r="BD74" s="130"/>
      <c r="BE74" s="130"/>
      <c r="BF74" s="130"/>
      <c r="BG74" s="130"/>
      <c r="BH74" s="130"/>
      <c r="BI74" s="130"/>
      <c r="BJ74" s="130"/>
      <c r="BK74" s="219"/>
    </row>
    <row r="75" spans="1:63" s="104" customFormat="1" ht="16.5" customHeight="1" thickTop="1" x14ac:dyDescent="0.2">
      <c r="Z75" s="217"/>
      <c r="AA75" s="217"/>
      <c r="AB75" s="217"/>
      <c r="AC75" s="217"/>
      <c r="AD75" s="217"/>
      <c r="AE75" s="217"/>
      <c r="AF75" s="217"/>
      <c r="AG75" s="217"/>
      <c r="AH75" s="217"/>
      <c r="AI75" s="217"/>
      <c r="AJ75" s="217"/>
      <c r="AK75" s="217"/>
      <c r="AL75" s="217"/>
      <c r="AM75" s="217"/>
      <c r="AN75" s="217"/>
      <c r="AR75" s="218"/>
      <c r="AS75" s="535"/>
      <c r="AT75" s="234" t="s">
        <v>109</v>
      </c>
      <c r="AU75" s="234" t="e">
        <f>AT93</f>
        <v>#VALUE!</v>
      </c>
      <c r="AV75" s="219"/>
      <c r="AW75" s="536" t="s">
        <v>110</v>
      </c>
      <c r="AX75" s="537"/>
      <c r="AY75" s="219"/>
      <c r="AZ75" s="219"/>
      <c r="BA75" s="219"/>
      <c r="BC75" s="130"/>
      <c r="BD75" s="130"/>
      <c r="BE75" s="130"/>
      <c r="BF75" s="130"/>
      <c r="BG75" s="130"/>
      <c r="BH75" s="130"/>
      <c r="BI75" s="130"/>
      <c r="BJ75" s="130"/>
      <c r="BK75" s="219"/>
    </row>
    <row r="76" spans="1:63" s="104" customFormat="1" ht="16.5" customHeight="1" x14ac:dyDescent="0.2">
      <c r="Z76" s="217"/>
      <c r="AA76" s="217"/>
      <c r="AB76" s="217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R76" s="218"/>
      <c r="AS76" s="219"/>
      <c r="AT76" s="219"/>
      <c r="AU76" s="234"/>
      <c r="AV76" s="219"/>
      <c r="AW76" s="538"/>
      <c r="AX76" s="539"/>
      <c r="AY76" s="219"/>
      <c r="AZ76" s="219"/>
      <c r="BA76" s="219"/>
      <c r="BC76" s="130"/>
      <c r="BD76" s="130"/>
      <c r="BE76" s="130"/>
      <c r="BF76" s="130"/>
      <c r="BG76" s="130"/>
      <c r="BH76" s="130"/>
      <c r="BI76" s="130"/>
      <c r="BJ76" s="130"/>
      <c r="BK76" s="219"/>
    </row>
    <row r="77" spans="1:63" s="104" customFormat="1" ht="16.5" customHeight="1" x14ac:dyDescent="0.2">
      <c r="J77" s="235"/>
      <c r="K77" s="235"/>
      <c r="L77" s="235"/>
      <c r="M77" s="235"/>
      <c r="N77" s="235"/>
      <c r="O77" s="235"/>
      <c r="P77" s="235"/>
      <c r="Q77" s="235"/>
      <c r="R77" s="235"/>
      <c r="S77" s="235"/>
      <c r="T77" s="235"/>
      <c r="U77" s="235"/>
      <c r="V77" s="235"/>
      <c r="W77" s="235"/>
      <c r="X77" s="235"/>
      <c r="Y77" s="235"/>
      <c r="Z77" s="235"/>
      <c r="AA77" s="235"/>
      <c r="AB77" s="235"/>
      <c r="AC77" s="235"/>
      <c r="AD77" s="235"/>
      <c r="AE77" s="235"/>
      <c r="AF77" s="217"/>
      <c r="AG77" s="217"/>
      <c r="AH77" s="217"/>
      <c r="AI77" s="217"/>
      <c r="AJ77" s="217"/>
      <c r="AK77" s="217"/>
      <c r="AL77" s="217"/>
      <c r="AM77" s="217"/>
      <c r="AN77" s="217"/>
      <c r="AR77" s="218"/>
      <c r="AS77" s="535" t="s">
        <v>111</v>
      </c>
      <c r="AT77" s="234" t="s">
        <v>107</v>
      </c>
      <c r="AU77" s="234" t="e">
        <f>AT98</f>
        <v>#VALUE!</v>
      </c>
      <c r="AV77" s="219"/>
      <c r="AW77" s="538"/>
      <c r="AX77" s="539"/>
      <c r="AY77" s="219"/>
      <c r="AZ77" s="219"/>
      <c r="BA77" s="219"/>
      <c r="BC77" s="130"/>
      <c r="BD77" s="130"/>
      <c r="BE77" s="130"/>
      <c r="BF77" s="130"/>
      <c r="BG77" s="130"/>
      <c r="BH77" s="130"/>
      <c r="BI77" s="130"/>
      <c r="BJ77" s="130"/>
      <c r="BK77" s="219"/>
    </row>
    <row r="78" spans="1:63" s="104" customFormat="1" ht="16.5" customHeight="1" x14ac:dyDescent="0.2">
      <c r="J78" s="235"/>
      <c r="K78" s="235"/>
      <c r="L78" s="235"/>
      <c r="M78" s="235"/>
      <c r="N78" s="235"/>
      <c r="O78" s="235"/>
      <c r="P78" s="235"/>
      <c r="Q78" s="235"/>
      <c r="R78" s="235"/>
      <c r="S78" s="235"/>
      <c r="T78" s="235"/>
      <c r="U78" s="235"/>
      <c r="V78" s="235"/>
      <c r="W78" s="235"/>
      <c r="X78" s="235"/>
      <c r="Y78" s="235"/>
      <c r="Z78" s="235"/>
      <c r="AA78" s="235"/>
      <c r="AB78" s="235"/>
      <c r="AC78" s="235"/>
      <c r="AD78" s="235"/>
      <c r="AE78" s="235"/>
      <c r="AF78" s="217"/>
      <c r="AG78" s="217"/>
      <c r="AH78" s="217"/>
      <c r="AI78" s="217"/>
      <c r="AJ78" s="217"/>
      <c r="AK78" s="217"/>
      <c r="AL78" s="217"/>
      <c r="AM78" s="217"/>
      <c r="AN78" s="217"/>
      <c r="AR78" s="218"/>
      <c r="AS78" s="535"/>
      <c r="AT78" s="234" t="s">
        <v>108</v>
      </c>
      <c r="AU78" s="234" t="e">
        <f>AU98</f>
        <v>#VALUE!</v>
      </c>
      <c r="AV78" s="219"/>
      <c r="AW78" s="538"/>
      <c r="AX78" s="539"/>
      <c r="AY78" s="219"/>
      <c r="AZ78" s="219"/>
      <c r="BA78" s="219"/>
      <c r="BC78" s="130"/>
      <c r="BD78" s="130"/>
      <c r="BE78" s="130"/>
      <c r="BF78" s="130"/>
      <c r="BG78" s="130"/>
      <c r="BH78" s="130"/>
      <c r="BI78" s="130"/>
      <c r="BJ78" s="130"/>
      <c r="BK78" s="219"/>
    </row>
    <row r="79" spans="1:63" s="104" customFormat="1" ht="15" thickBot="1" x14ac:dyDescent="0.25">
      <c r="Z79" s="217"/>
      <c r="AA79" s="217"/>
      <c r="AB79" s="217"/>
      <c r="AC79" s="217"/>
      <c r="AD79" s="217"/>
      <c r="AE79" s="217"/>
      <c r="AF79" s="217"/>
      <c r="AG79" s="217"/>
      <c r="AH79" s="217"/>
      <c r="AI79" s="217"/>
      <c r="AJ79" s="217"/>
      <c r="AK79" s="217"/>
      <c r="AL79" s="217"/>
      <c r="AM79" s="217"/>
      <c r="AN79" s="217"/>
      <c r="AR79" s="218"/>
      <c r="AS79" s="535"/>
      <c r="AT79" s="234" t="s">
        <v>109</v>
      </c>
      <c r="AU79" s="234" t="e">
        <f>AT100</f>
        <v>#VALUE!</v>
      </c>
      <c r="AV79" s="219"/>
      <c r="AW79" s="540"/>
      <c r="AX79" s="541"/>
      <c r="AY79" s="219"/>
      <c r="AZ79" s="219"/>
      <c r="BA79" s="219"/>
      <c r="BC79" s="130"/>
      <c r="BD79" s="130"/>
      <c r="BE79" s="130"/>
      <c r="BF79" s="130"/>
      <c r="BG79" s="130"/>
      <c r="BH79" s="130"/>
      <c r="BI79" s="130"/>
      <c r="BJ79" s="130"/>
      <c r="BK79" s="219"/>
    </row>
    <row r="80" spans="1:63" s="104" customFormat="1" ht="14.25" thickTop="1" thickBot="1" x14ac:dyDescent="0.25">
      <c r="Z80" s="217"/>
      <c r="AA80" s="217"/>
      <c r="AB80" s="217"/>
      <c r="AC80" s="217"/>
      <c r="AD80" s="217"/>
      <c r="AE80" s="217"/>
      <c r="AF80" s="217"/>
      <c r="AG80" s="217"/>
      <c r="AH80" s="217"/>
      <c r="AI80" s="217"/>
      <c r="AJ80" s="217"/>
      <c r="AK80" s="217"/>
      <c r="AL80" s="217"/>
      <c r="AM80" s="217"/>
      <c r="AN80" s="217"/>
      <c r="AR80" s="218"/>
      <c r="AS80" s="219"/>
      <c r="AT80" s="234"/>
      <c r="AU80" s="234"/>
      <c r="AV80" s="219"/>
      <c r="AW80" s="219"/>
      <c r="AX80" s="219"/>
      <c r="AY80" s="219"/>
      <c r="AZ80" s="219"/>
      <c r="BA80" s="219"/>
      <c r="BC80" s="130"/>
      <c r="BD80" s="130"/>
      <c r="BE80" s="130"/>
      <c r="BF80" s="130"/>
      <c r="BG80" s="130"/>
      <c r="BH80" s="130"/>
      <c r="BI80" s="130"/>
      <c r="BJ80" s="130"/>
      <c r="BK80" s="219"/>
    </row>
    <row r="81" spans="26:63" s="104" customFormat="1" x14ac:dyDescent="0.2">
      <c r="Z81" s="217"/>
      <c r="AA81" s="217"/>
      <c r="AB81" s="217"/>
      <c r="AC81" s="217"/>
      <c r="AD81" s="217"/>
      <c r="AE81" s="217"/>
      <c r="AF81" s="217"/>
      <c r="AG81" s="217"/>
      <c r="AH81" s="217"/>
      <c r="AI81" s="217"/>
      <c r="AJ81" s="217"/>
      <c r="AK81" s="217"/>
      <c r="AL81" s="217"/>
      <c r="AM81" s="217"/>
      <c r="AN81" s="217"/>
      <c r="AR81" s="218"/>
      <c r="AS81" s="219"/>
      <c r="AT81" s="564" t="s">
        <v>93</v>
      </c>
      <c r="AU81" s="566" t="s">
        <v>94</v>
      </c>
      <c r="AV81" s="566" t="s">
        <v>95</v>
      </c>
      <c r="AW81" s="568"/>
      <c r="AX81" s="219"/>
      <c r="AY81" s="219"/>
      <c r="AZ81" s="219"/>
      <c r="BA81" s="219"/>
      <c r="BC81" s="130"/>
      <c r="BD81" s="130"/>
      <c r="BE81" s="130"/>
      <c r="BF81" s="130"/>
      <c r="BG81" s="130"/>
      <c r="BH81" s="130"/>
      <c r="BI81" s="130"/>
      <c r="BJ81" s="130"/>
      <c r="BK81" s="219"/>
    </row>
    <row r="82" spans="26:63" s="104" customFormat="1" x14ac:dyDescent="0.2">
      <c r="Z82" s="217"/>
      <c r="AA82" s="217"/>
      <c r="AB82" s="217"/>
      <c r="AC82" s="217"/>
      <c r="AD82" s="217"/>
      <c r="AE82" s="217"/>
      <c r="AF82" s="217"/>
      <c r="AG82" s="217"/>
      <c r="AH82" s="217"/>
      <c r="AI82" s="217"/>
      <c r="AJ82" s="217"/>
      <c r="AK82" s="217"/>
      <c r="AL82" s="217"/>
      <c r="AM82" s="217"/>
      <c r="AN82" s="217"/>
      <c r="AR82" s="218"/>
      <c r="AS82" s="219"/>
      <c r="AT82" s="565"/>
      <c r="AU82" s="567"/>
      <c r="AV82" s="567"/>
      <c r="AW82" s="569"/>
      <c r="AX82" s="219"/>
      <c r="AY82" s="219"/>
      <c r="AZ82" s="219"/>
      <c r="BA82" s="219"/>
      <c r="BC82" s="130"/>
      <c r="BD82" s="130"/>
      <c r="BE82" s="130"/>
      <c r="BF82" s="130"/>
      <c r="BG82" s="130"/>
      <c r="BH82" s="130"/>
      <c r="BI82" s="130"/>
      <c r="BJ82" s="130"/>
      <c r="BK82" s="219"/>
    </row>
    <row r="83" spans="26:63" s="104" customFormat="1" ht="15" thickBot="1" x14ac:dyDescent="0.25">
      <c r="Z83" s="217"/>
      <c r="AA83" s="217"/>
      <c r="AB83" s="217"/>
      <c r="AC83" s="217"/>
      <c r="AD83" s="217"/>
      <c r="AE83" s="217"/>
      <c r="AF83" s="217"/>
      <c r="AG83" s="217"/>
      <c r="AH83" s="217"/>
      <c r="AI83" s="217"/>
      <c r="AJ83" s="217"/>
      <c r="AK83" s="217"/>
      <c r="AL83" s="217"/>
      <c r="AM83" s="217"/>
      <c r="AN83" s="217"/>
      <c r="AR83" s="218"/>
      <c r="AS83" s="219"/>
      <c r="AT83" s="236" t="s">
        <v>112</v>
      </c>
      <c r="AU83" s="237" t="s">
        <v>113</v>
      </c>
      <c r="AV83" s="570" t="s">
        <v>112</v>
      </c>
      <c r="AW83" s="571"/>
      <c r="AX83" s="219"/>
      <c r="AY83" s="219"/>
      <c r="AZ83" s="240"/>
      <c r="BA83" s="240"/>
      <c r="BC83" s="246"/>
      <c r="BD83" s="246"/>
      <c r="BE83" s="246"/>
      <c r="BF83" s="246"/>
      <c r="BG83" s="246"/>
      <c r="BH83" s="246"/>
      <c r="BI83" s="246"/>
      <c r="BJ83" s="219"/>
      <c r="BK83" s="219"/>
    </row>
    <row r="84" spans="26:63" s="104" customFormat="1" ht="15.75" x14ac:dyDescent="0.25">
      <c r="Z84" s="217"/>
      <c r="AA84" s="217"/>
      <c r="AB84" s="217"/>
      <c r="AC84" s="217"/>
      <c r="AD84" s="217"/>
      <c r="AE84" s="217"/>
      <c r="AF84" s="217"/>
      <c r="AG84" s="217"/>
      <c r="AH84" s="217"/>
      <c r="AI84" s="217"/>
      <c r="AJ84" s="217"/>
      <c r="AK84" s="217"/>
      <c r="AL84" s="217"/>
      <c r="AM84" s="217"/>
      <c r="AN84" s="217"/>
      <c r="AR84" s="218"/>
      <c r="AS84" s="219"/>
      <c r="AT84" s="238">
        <f t="shared" ref="AT84:AU87" si="9">AW70</f>
        <v>100</v>
      </c>
      <c r="AU84" s="239" t="str">
        <f t="shared" si="9"/>
        <v/>
      </c>
      <c r="AV84" s="572" t="str">
        <f>IF(AND(AU84="",AT67=""),"",IF(AU84&gt;AT67,AU84*AU73+AU74,AU84*AU77+AU78))</f>
        <v/>
      </c>
      <c r="AW84" s="573"/>
      <c r="AX84" s="219"/>
      <c r="AY84" s="240"/>
      <c r="AZ84" s="240"/>
      <c r="BA84" s="240"/>
      <c r="BC84" s="246"/>
      <c r="BD84" s="246"/>
      <c r="BE84" s="246"/>
      <c r="BF84" s="246"/>
      <c r="BG84" s="246"/>
      <c r="BH84" s="246"/>
      <c r="BI84" s="246"/>
      <c r="BJ84" s="219"/>
      <c r="BK84" s="219"/>
    </row>
    <row r="85" spans="26:63" s="104" customFormat="1" ht="15.75" x14ac:dyDescent="0.25">
      <c r="Z85" s="217"/>
      <c r="AA85" s="217"/>
      <c r="AB85" s="217"/>
      <c r="AC85" s="217"/>
      <c r="AD85" s="217"/>
      <c r="AE85" s="217"/>
      <c r="AF85" s="217"/>
      <c r="AG85" s="217"/>
      <c r="AH85" s="217"/>
      <c r="AI85" s="217"/>
      <c r="AJ85" s="217"/>
      <c r="AK85" s="217"/>
      <c r="AL85" s="217"/>
      <c r="AM85" s="217"/>
      <c r="AN85" s="217"/>
      <c r="AR85" s="218"/>
      <c r="AS85" s="219"/>
      <c r="AT85" s="241">
        <f t="shared" si="9"/>
        <v>98</v>
      </c>
      <c r="AU85" s="242" t="str">
        <f t="shared" si="9"/>
        <v/>
      </c>
      <c r="AV85" s="561" t="str">
        <f>IF(AND(AU85="",AT67=""),"",IF(AU85&gt;AT67,AU85*AU73+AU74,AU85*AU77+AU78))</f>
        <v/>
      </c>
      <c r="AW85" s="562"/>
      <c r="AX85" s="219"/>
      <c r="AY85" s="240"/>
      <c r="AZ85" s="240"/>
      <c r="BA85" s="240"/>
      <c r="BC85" s="246"/>
      <c r="BD85" s="246"/>
      <c r="BE85" s="246"/>
      <c r="BF85" s="246"/>
      <c r="BG85" s="246"/>
      <c r="BH85" s="246"/>
      <c r="BI85" s="246"/>
      <c r="BJ85" s="219"/>
      <c r="BK85" s="219"/>
    </row>
    <row r="86" spans="26:63" s="104" customFormat="1" ht="15.75" x14ac:dyDescent="0.25">
      <c r="Z86" s="217"/>
      <c r="AA86" s="217"/>
      <c r="AB86" s="217"/>
      <c r="AC86" s="217"/>
      <c r="AD86" s="217"/>
      <c r="AE86" s="217"/>
      <c r="AF86" s="217"/>
      <c r="AG86" s="217"/>
      <c r="AH86" s="217"/>
      <c r="AI86" s="217"/>
      <c r="AJ86" s="217"/>
      <c r="AK86" s="217"/>
      <c r="AL86" s="217"/>
      <c r="AM86" s="217"/>
      <c r="AN86" s="217"/>
      <c r="AR86" s="218"/>
      <c r="AS86" s="219"/>
      <c r="AT86" s="241">
        <f t="shared" si="9"/>
        <v>95</v>
      </c>
      <c r="AU86" s="242" t="str">
        <f t="shared" si="9"/>
        <v/>
      </c>
      <c r="AV86" s="561" t="str">
        <f>IF(AND(AU86="",AT67=""),"",IF(AU86&gt;AT67,AU86*AU73+AU74,AU86*AU77+AU78))</f>
        <v/>
      </c>
      <c r="AW86" s="562"/>
      <c r="AX86" s="219"/>
      <c r="AY86" s="240"/>
      <c r="AZ86" s="240"/>
      <c r="BA86" s="240"/>
      <c r="BC86" s="246"/>
      <c r="BD86" s="246"/>
      <c r="BE86" s="246"/>
      <c r="BF86" s="246"/>
      <c r="BG86" s="246"/>
      <c r="BH86" s="246"/>
      <c r="BI86" s="246"/>
      <c r="BJ86" s="219"/>
      <c r="BK86" s="219"/>
    </row>
    <row r="87" spans="26:63" s="104" customFormat="1" ht="16.5" thickBot="1" x14ac:dyDescent="0.3">
      <c r="Z87" s="217"/>
      <c r="AA87" s="217"/>
      <c r="AB87" s="217"/>
      <c r="AC87" s="217"/>
      <c r="AD87" s="217"/>
      <c r="AE87" s="217"/>
      <c r="AF87" s="217"/>
      <c r="AG87" s="217"/>
      <c r="AH87" s="217"/>
      <c r="AI87" s="217"/>
      <c r="AJ87" s="217"/>
      <c r="AK87" s="217"/>
      <c r="AL87" s="217"/>
      <c r="AM87" s="217"/>
      <c r="AN87" s="217"/>
      <c r="AR87" s="218"/>
      <c r="AS87" s="219"/>
      <c r="AT87" s="243">
        <f t="shared" si="9"/>
        <v>90</v>
      </c>
      <c r="AU87" s="244" t="str">
        <f t="shared" si="9"/>
        <v/>
      </c>
      <c r="AV87" s="561" t="str">
        <f>IF(AND(AU87="",AT68=""),"",IF(AU87&gt;AT68,AU87*AU73+AU74,AU87*AU77+AU78))</f>
        <v/>
      </c>
      <c r="AW87" s="562"/>
      <c r="AX87" s="219"/>
      <c r="AY87" s="240"/>
      <c r="AZ87" s="219"/>
      <c r="BA87" s="219"/>
      <c r="BC87" s="219"/>
      <c r="BD87" s="219"/>
      <c r="BE87" s="219"/>
      <c r="BF87" s="219"/>
      <c r="BG87" s="219"/>
      <c r="BH87" s="219"/>
      <c r="BI87" s="219"/>
      <c r="BJ87" s="219"/>
      <c r="BK87" s="219"/>
    </row>
    <row r="88" spans="26:63" s="104" customFormat="1" x14ac:dyDescent="0.2">
      <c r="Z88" s="217"/>
      <c r="AA88" s="217"/>
      <c r="AB88" s="217"/>
      <c r="AC88" s="217"/>
      <c r="AD88" s="217"/>
      <c r="AE88" s="217"/>
      <c r="AF88" s="217"/>
      <c r="AG88" s="217"/>
      <c r="AH88" s="217"/>
      <c r="AI88" s="217"/>
      <c r="AJ88" s="217"/>
      <c r="AK88" s="217"/>
      <c r="AL88" s="217"/>
      <c r="AM88" s="217"/>
      <c r="AN88" s="217"/>
      <c r="AR88" s="218"/>
      <c r="AS88" s="245"/>
      <c r="AT88" s="245"/>
      <c r="AU88" s="245"/>
      <c r="AV88" s="245"/>
      <c r="AW88" s="245"/>
      <c r="AX88" s="219"/>
      <c r="AY88" s="219"/>
      <c r="AZ88" s="219"/>
      <c r="BA88" s="219"/>
      <c r="BC88" s="219"/>
      <c r="BD88" s="219"/>
      <c r="BE88" s="219"/>
      <c r="BF88" s="219"/>
      <c r="BG88" s="219"/>
      <c r="BH88" s="219"/>
      <c r="BI88" s="219"/>
      <c r="BJ88" s="219"/>
      <c r="BK88" s="219"/>
    </row>
    <row r="89" spans="26:63" s="104" customFormat="1" x14ac:dyDescent="0.2">
      <c r="Z89" s="217"/>
      <c r="AA89" s="217"/>
      <c r="AB89" s="217"/>
      <c r="AC89" s="217"/>
      <c r="AD89" s="217"/>
      <c r="AE89" s="217"/>
      <c r="AF89" s="217"/>
      <c r="AG89" s="217"/>
      <c r="AH89" s="217"/>
      <c r="AI89" s="217"/>
      <c r="AJ89" s="217"/>
      <c r="AK89" s="217"/>
      <c r="AL89" s="217"/>
      <c r="AM89" s="217"/>
      <c r="AN89" s="217"/>
      <c r="AR89" s="218"/>
      <c r="AS89" s="245"/>
      <c r="AT89" s="245"/>
      <c r="AU89" s="245"/>
      <c r="AV89" s="245"/>
      <c r="AW89" s="245"/>
      <c r="AX89" s="246"/>
      <c r="AY89" s="219"/>
      <c r="AZ89" s="219"/>
      <c r="BA89" s="219"/>
      <c r="BC89" s="219"/>
      <c r="BD89" s="219"/>
      <c r="BE89" s="219"/>
      <c r="BF89" s="219"/>
      <c r="BG89" s="219"/>
      <c r="BH89" s="219"/>
      <c r="BI89" s="219"/>
      <c r="BJ89" s="219"/>
      <c r="BK89" s="219"/>
    </row>
    <row r="90" spans="26:63" s="104" customFormat="1" x14ac:dyDescent="0.2">
      <c r="Z90" s="217"/>
      <c r="AA90" s="217"/>
      <c r="AB90" s="217"/>
      <c r="AC90" s="217"/>
      <c r="AD90" s="217"/>
      <c r="AE90" s="217"/>
      <c r="AF90" s="217"/>
      <c r="AG90" s="217"/>
      <c r="AH90" s="217"/>
      <c r="AI90" s="217"/>
      <c r="AJ90" s="217"/>
      <c r="AK90" s="217"/>
      <c r="AL90" s="217"/>
      <c r="AM90" s="217"/>
      <c r="AN90" s="217"/>
      <c r="AR90" s="218"/>
      <c r="AS90" s="245"/>
      <c r="AT90" s="563" t="s">
        <v>114</v>
      </c>
      <c r="AU90" s="563"/>
      <c r="AV90" s="245"/>
      <c r="AW90" s="245"/>
      <c r="AX90" s="246"/>
      <c r="AY90" s="219"/>
      <c r="AZ90" s="219"/>
      <c r="BA90" s="219"/>
      <c r="BC90" s="219"/>
      <c r="BD90" s="219"/>
      <c r="BE90" s="219"/>
      <c r="BF90" s="219"/>
      <c r="BG90" s="219"/>
      <c r="BH90" s="219"/>
      <c r="BI90" s="219"/>
      <c r="BJ90" s="219"/>
      <c r="BK90" s="219"/>
    </row>
    <row r="91" spans="26:63" s="104" customFormat="1" x14ac:dyDescent="0.2">
      <c r="Z91" s="217"/>
      <c r="AA91" s="217"/>
      <c r="AB91" s="217"/>
      <c r="AC91" s="217"/>
      <c r="AD91" s="217"/>
      <c r="AE91" s="217"/>
      <c r="AF91" s="217"/>
      <c r="AG91" s="217"/>
      <c r="AH91" s="217"/>
      <c r="AI91" s="217"/>
      <c r="AJ91" s="217"/>
      <c r="AK91" s="217"/>
      <c r="AL91" s="217"/>
      <c r="AM91" s="217"/>
      <c r="AN91" s="217"/>
      <c r="AR91" s="218"/>
      <c r="AS91" s="245"/>
      <c r="AT91" s="245" t="e">
        <f t="array" ref="AT91:AU95">LINEST(AU66:AU67,AT66:AT67,TRUE,TRUE)</f>
        <v>#VALUE!</v>
      </c>
      <c r="AU91" s="245" t="e">
        <v>#VALUE!</v>
      </c>
      <c r="AV91" s="245"/>
      <c r="AW91" s="245" t="e">
        <f>LINEST(AT66:AT67,AU66:AU67,TRUE,TRUE)</f>
        <v>#VALUE!</v>
      </c>
      <c r="AX91" s="245" t="e">
        <f>LINEST(AT66:AT67,AU66:AU67,TRUE,FALSE)</f>
        <v>#VALUE!</v>
      </c>
      <c r="AY91" s="219"/>
      <c r="AZ91" s="219"/>
      <c r="BA91" s="219"/>
      <c r="BC91" s="219"/>
      <c r="BD91" s="219"/>
      <c r="BE91" s="219"/>
      <c r="BF91" s="219"/>
      <c r="BG91" s="219"/>
      <c r="BH91" s="219"/>
      <c r="BI91" s="219"/>
      <c r="BJ91" s="219"/>
      <c r="BK91" s="219"/>
    </row>
    <row r="92" spans="26:63" s="104" customFormat="1" x14ac:dyDescent="0.2">
      <c r="Z92" s="217"/>
      <c r="AA92" s="217"/>
      <c r="AB92" s="217"/>
      <c r="AC92" s="217"/>
      <c r="AD92" s="217"/>
      <c r="AE92" s="217"/>
      <c r="AF92" s="217"/>
      <c r="AG92" s="217"/>
      <c r="AH92" s="217"/>
      <c r="AI92" s="217"/>
      <c r="AJ92" s="217"/>
      <c r="AK92" s="217"/>
      <c r="AL92" s="217"/>
      <c r="AM92" s="217"/>
      <c r="AN92" s="217"/>
      <c r="AR92" s="218"/>
      <c r="AS92" s="245"/>
      <c r="AT92" s="245" t="e">
        <v>#VALUE!</v>
      </c>
      <c r="AU92" s="245" t="e">
        <v>#VALUE!</v>
      </c>
      <c r="AV92" s="245"/>
      <c r="AW92" s="245"/>
      <c r="AX92" s="246"/>
      <c r="AY92" s="219"/>
      <c r="AZ92" s="219"/>
      <c r="BA92" s="219"/>
      <c r="BC92" s="219"/>
      <c r="BD92" s="219"/>
      <c r="BE92" s="219"/>
      <c r="BF92" s="219"/>
      <c r="BG92" s="219"/>
      <c r="BH92" s="219"/>
      <c r="BI92" s="219"/>
      <c r="BJ92" s="219"/>
      <c r="BK92" s="219"/>
    </row>
    <row r="93" spans="26:63" s="104" customFormat="1" x14ac:dyDescent="0.2">
      <c r="Z93" s="217"/>
      <c r="AA93" s="217"/>
      <c r="AB93" s="217"/>
      <c r="AC93" s="217"/>
      <c r="AD93" s="217"/>
      <c r="AE93" s="217"/>
      <c r="AF93" s="217"/>
      <c r="AG93" s="217"/>
      <c r="AH93" s="217"/>
      <c r="AI93" s="217"/>
      <c r="AJ93" s="217"/>
      <c r="AK93" s="217"/>
      <c r="AL93" s="217"/>
      <c r="AM93" s="217"/>
      <c r="AN93" s="217"/>
      <c r="AR93" s="218"/>
      <c r="AS93" s="245"/>
      <c r="AT93" s="245" t="e">
        <v>#VALUE!</v>
      </c>
      <c r="AU93" s="245" t="e">
        <v>#VALUE!</v>
      </c>
      <c r="AV93" s="245"/>
      <c r="AW93" s="245"/>
      <c r="AX93" s="246"/>
      <c r="AY93" s="219"/>
      <c r="AZ93" s="219"/>
      <c r="BA93" s="219"/>
      <c r="BC93" s="219"/>
      <c r="BD93" s="219"/>
      <c r="BE93" s="219"/>
      <c r="BF93" s="219"/>
      <c r="BG93" s="219"/>
      <c r="BH93" s="219"/>
      <c r="BI93" s="219"/>
      <c r="BJ93" s="219"/>
      <c r="BK93" s="219"/>
    </row>
    <row r="94" spans="26:63" s="104" customFormat="1" x14ac:dyDescent="0.2">
      <c r="Z94" s="217"/>
      <c r="AA94" s="217"/>
      <c r="AB94" s="217"/>
      <c r="AC94" s="217"/>
      <c r="AD94" s="217"/>
      <c r="AE94" s="217"/>
      <c r="AF94" s="217"/>
      <c r="AG94" s="217"/>
      <c r="AH94" s="217"/>
      <c r="AI94" s="217"/>
      <c r="AJ94" s="217"/>
      <c r="AK94" s="217"/>
      <c r="AL94" s="217"/>
      <c r="AM94" s="217"/>
      <c r="AN94" s="217"/>
      <c r="AR94" s="218"/>
      <c r="AS94" s="245"/>
      <c r="AT94" s="245" t="e">
        <v>#VALUE!</v>
      </c>
      <c r="AU94" s="245" t="e">
        <v>#VALUE!</v>
      </c>
      <c r="AV94" s="245"/>
      <c r="AW94" s="245"/>
      <c r="AX94" s="246"/>
      <c r="AY94" s="219"/>
      <c r="AZ94" s="219"/>
      <c r="BA94" s="219"/>
      <c r="BC94" s="219"/>
      <c r="BD94" s="219"/>
      <c r="BE94" s="219"/>
      <c r="BF94" s="219"/>
      <c r="BG94" s="219"/>
      <c r="BH94" s="219"/>
      <c r="BI94" s="219"/>
      <c r="BJ94" s="219"/>
      <c r="BK94" s="219"/>
    </row>
    <row r="95" spans="26:63" s="104" customFormat="1" x14ac:dyDescent="0.2">
      <c r="Z95" s="217"/>
      <c r="AA95" s="217"/>
      <c r="AB95" s="217"/>
      <c r="AC95" s="217"/>
      <c r="AD95" s="217"/>
      <c r="AE95" s="217"/>
      <c r="AF95" s="217"/>
      <c r="AG95" s="217"/>
      <c r="AH95" s="217"/>
      <c r="AI95" s="217"/>
      <c r="AJ95" s="217"/>
      <c r="AK95" s="217"/>
      <c r="AL95" s="217"/>
      <c r="AM95" s="217"/>
      <c r="AN95" s="217"/>
      <c r="AR95" s="218"/>
      <c r="AS95" s="245"/>
      <c r="AT95" s="245" t="e">
        <v>#VALUE!</v>
      </c>
      <c r="AU95" s="245" t="e">
        <v>#VALUE!</v>
      </c>
      <c r="AV95" s="245"/>
      <c r="AW95" s="245"/>
      <c r="AX95" s="246"/>
      <c r="AY95" s="219"/>
      <c r="AZ95" s="219"/>
      <c r="BA95" s="219"/>
      <c r="BC95" s="219"/>
      <c r="BD95" s="219"/>
      <c r="BE95" s="219"/>
      <c r="BF95" s="219"/>
      <c r="BG95" s="219"/>
      <c r="BH95" s="219"/>
      <c r="BI95" s="219"/>
      <c r="BJ95" s="219"/>
      <c r="BK95" s="219"/>
    </row>
    <row r="96" spans="26:63" s="104" customFormat="1" x14ac:dyDescent="0.2">
      <c r="Z96" s="217"/>
      <c r="AA96" s="217"/>
      <c r="AB96" s="217"/>
      <c r="AC96" s="217"/>
      <c r="AD96" s="217"/>
      <c r="AE96" s="217"/>
      <c r="AF96" s="217"/>
      <c r="AG96" s="217"/>
      <c r="AH96" s="217"/>
      <c r="AI96" s="217"/>
      <c r="AJ96" s="217"/>
      <c r="AK96" s="217"/>
      <c r="AL96" s="217"/>
      <c r="AM96" s="217"/>
      <c r="AN96" s="217"/>
      <c r="AR96" s="218"/>
      <c r="AS96" s="245"/>
      <c r="AT96" s="245"/>
      <c r="AU96" s="245"/>
      <c r="AV96" s="245"/>
      <c r="AW96" s="245"/>
      <c r="AX96" s="246"/>
      <c r="AY96" s="219"/>
      <c r="AZ96" s="219"/>
      <c r="BA96" s="219"/>
      <c r="BC96" s="219"/>
      <c r="BD96" s="219"/>
      <c r="BE96" s="219"/>
      <c r="BF96" s="219"/>
      <c r="BG96" s="219"/>
      <c r="BH96" s="219"/>
      <c r="BI96" s="219"/>
      <c r="BJ96" s="219"/>
      <c r="BK96" s="219"/>
    </row>
    <row r="97" spans="1:63" s="104" customFormat="1" x14ac:dyDescent="0.2">
      <c r="Z97" s="217"/>
      <c r="AA97" s="217"/>
      <c r="AB97" s="217"/>
      <c r="AC97" s="217"/>
      <c r="AD97" s="217"/>
      <c r="AE97" s="217"/>
      <c r="AF97" s="217"/>
      <c r="AG97" s="217"/>
      <c r="AH97" s="217"/>
      <c r="AI97" s="217"/>
      <c r="AJ97" s="217"/>
      <c r="AK97" s="217"/>
      <c r="AL97" s="217"/>
      <c r="AM97" s="217"/>
      <c r="AN97" s="217"/>
      <c r="AR97" s="218"/>
      <c r="AS97" s="245"/>
      <c r="AT97" s="563" t="s">
        <v>115</v>
      </c>
      <c r="AU97" s="563"/>
      <c r="AV97" s="245"/>
      <c r="AW97" s="245"/>
      <c r="AX97" s="246"/>
      <c r="AY97" s="219"/>
      <c r="AZ97" s="219"/>
      <c r="BA97" s="219"/>
      <c r="BC97" s="130"/>
      <c r="BD97" s="130"/>
      <c r="BE97" s="130"/>
      <c r="BF97" s="130"/>
      <c r="BG97" s="130"/>
      <c r="BH97" s="130"/>
      <c r="BI97" s="130"/>
      <c r="BJ97" s="130"/>
      <c r="BK97" s="219"/>
    </row>
    <row r="98" spans="1:63" s="104" customFormat="1" x14ac:dyDescent="0.2">
      <c r="A98" s="81"/>
      <c r="B98" s="81"/>
      <c r="C98" s="81"/>
      <c r="D98" s="81"/>
      <c r="E98" s="81"/>
      <c r="F98" s="81"/>
      <c r="G98" s="81"/>
      <c r="Z98" s="217"/>
      <c r="AA98" s="217"/>
      <c r="AB98" s="217"/>
      <c r="AC98" s="217"/>
      <c r="AD98" s="217"/>
      <c r="AE98" s="217"/>
      <c r="AF98" s="217"/>
      <c r="AG98" s="217"/>
      <c r="AH98" s="217"/>
      <c r="AI98" s="217"/>
      <c r="AJ98" s="217"/>
      <c r="AK98" s="217"/>
      <c r="AL98" s="217"/>
      <c r="AM98" s="217"/>
      <c r="AN98" s="217"/>
      <c r="AR98" s="218"/>
      <c r="AS98" s="245"/>
      <c r="AT98" s="245" t="e">
        <f t="array" ref="AT98:AU102">LINEST(AU67:AU68,AT67:AT68,TRUE,TRUE)</f>
        <v>#VALUE!</v>
      </c>
      <c r="AU98" s="245" t="e">
        <v>#VALUE!</v>
      </c>
      <c r="AV98" s="245"/>
      <c r="AW98" s="245"/>
      <c r="AX98" s="246"/>
      <c r="AY98" s="219"/>
      <c r="AZ98" s="219"/>
      <c r="BA98" s="219"/>
      <c r="BC98" s="130"/>
      <c r="BD98" s="130"/>
      <c r="BE98" s="130"/>
      <c r="BF98" s="130"/>
      <c r="BG98" s="130"/>
      <c r="BH98" s="130"/>
      <c r="BI98" s="130"/>
      <c r="BJ98" s="130"/>
      <c r="BK98" s="219"/>
    </row>
    <row r="99" spans="1:63" s="104" customFormat="1" x14ac:dyDescent="0.2">
      <c r="A99" s="81"/>
      <c r="B99" s="81"/>
      <c r="C99" s="81"/>
      <c r="D99" s="81"/>
      <c r="E99" s="81"/>
      <c r="F99" s="81"/>
      <c r="G99" s="81"/>
      <c r="Z99" s="217"/>
      <c r="AA99" s="217"/>
      <c r="AB99" s="217"/>
      <c r="AC99" s="217"/>
      <c r="AD99" s="217"/>
      <c r="AE99" s="217"/>
      <c r="AF99" s="217"/>
      <c r="AG99" s="217"/>
      <c r="AH99" s="217"/>
      <c r="AI99" s="217"/>
      <c r="AJ99" s="217"/>
      <c r="AK99" s="217"/>
      <c r="AL99" s="217"/>
      <c r="AM99" s="217"/>
      <c r="AN99" s="217"/>
      <c r="AR99" s="218"/>
      <c r="AS99" s="245"/>
      <c r="AT99" s="245" t="e">
        <v>#VALUE!</v>
      </c>
      <c r="AU99" s="245" t="e">
        <v>#VALUE!</v>
      </c>
      <c r="AV99" s="245"/>
      <c r="AW99" s="245"/>
      <c r="AX99" s="246"/>
      <c r="AY99" s="219"/>
      <c r="AZ99" s="219"/>
      <c r="BA99" s="219"/>
      <c r="BC99" s="130"/>
      <c r="BD99" s="130"/>
      <c r="BE99" s="130"/>
      <c r="BF99" s="130"/>
      <c r="BG99" s="130"/>
      <c r="BH99" s="130"/>
      <c r="BI99" s="130"/>
      <c r="BJ99" s="130"/>
      <c r="BK99" s="219"/>
    </row>
    <row r="100" spans="1:63" s="104" customFormat="1" x14ac:dyDescent="0.2">
      <c r="A100" s="81"/>
      <c r="B100" s="81"/>
      <c r="C100" s="81"/>
      <c r="D100" s="81"/>
      <c r="E100" s="81"/>
      <c r="F100" s="81"/>
      <c r="G100" s="81"/>
      <c r="Z100" s="217"/>
      <c r="AA100" s="217"/>
      <c r="AB100" s="217"/>
      <c r="AC100" s="217"/>
      <c r="AD100" s="217"/>
      <c r="AE100" s="217"/>
      <c r="AF100" s="217"/>
      <c r="AG100" s="217"/>
      <c r="AH100" s="217"/>
      <c r="AI100" s="217"/>
      <c r="AJ100" s="217"/>
      <c r="AK100" s="217"/>
      <c r="AL100" s="217"/>
      <c r="AM100" s="217"/>
      <c r="AN100" s="217"/>
      <c r="AR100" s="218"/>
      <c r="AS100" s="245"/>
      <c r="AT100" s="245" t="e">
        <v>#VALUE!</v>
      </c>
      <c r="AU100" s="245" t="e">
        <v>#VALUE!</v>
      </c>
      <c r="AV100" s="245"/>
      <c r="AW100" s="245"/>
      <c r="AX100" s="246"/>
      <c r="AY100" s="219"/>
      <c r="AZ100" s="219"/>
      <c r="BA100" s="219"/>
      <c r="BC100" s="130"/>
      <c r="BD100" s="130"/>
      <c r="BE100" s="130"/>
      <c r="BF100" s="130"/>
      <c r="BG100" s="130"/>
      <c r="BH100" s="130"/>
      <c r="BI100" s="130"/>
      <c r="BJ100" s="130"/>
      <c r="BK100" s="219"/>
    </row>
    <row r="101" spans="1:63" s="104" customFormat="1" x14ac:dyDescent="0.2">
      <c r="A101" s="81"/>
      <c r="B101" s="81"/>
      <c r="C101" s="81"/>
      <c r="D101" s="81"/>
      <c r="E101" s="81"/>
      <c r="F101" s="81"/>
      <c r="G101" s="81"/>
      <c r="Z101" s="217"/>
      <c r="AA101" s="217"/>
      <c r="AB101" s="217"/>
      <c r="AC101" s="217"/>
      <c r="AD101" s="217"/>
      <c r="AE101" s="217"/>
      <c r="AF101" s="217"/>
      <c r="AG101" s="217"/>
      <c r="AH101" s="217"/>
      <c r="AI101" s="217"/>
      <c r="AJ101" s="217"/>
      <c r="AK101" s="217"/>
      <c r="AL101" s="217"/>
      <c r="AM101" s="217"/>
      <c r="AN101" s="217"/>
      <c r="AR101" s="218"/>
      <c r="AS101" s="245"/>
      <c r="AT101" s="245" t="e">
        <v>#VALUE!</v>
      </c>
      <c r="AU101" s="245" t="e">
        <v>#VALUE!</v>
      </c>
      <c r="AV101" s="245"/>
      <c r="AW101" s="245"/>
      <c r="AX101" s="246"/>
      <c r="AY101" s="219"/>
      <c r="AZ101" s="219"/>
      <c r="BA101" s="219"/>
      <c r="BC101" s="130"/>
      <c r="BD101" s="130"/>
      <c r="BE101" s="130"/>
      <c r="BF101" s="130"/>
      <c r="BG101" s="130"/>
      <c r="BH101" s="130"/>
      <c r="BI101" s="130"/>
      <c r="BJ101" s="130"/>
      <c r="BK101" s="219"/>
    </row>
    <row r="102" spans="1:63" s="104" customFormat="1" x14ac:dyDescent="0.2">
      <c r="A102" s="81"/>
      <c r="B102" s="81"/>
      <c r="C102" s="81"/>
      <c r="D102" s="81"/>
      <c r="E102" s="81"/>
      <c r="F102" s="81"/>
      <c r="G102" s="81"/>
      <c r="Z102" s="217"/>
      <c r="AA102" s="217"/>
      <c r="AB102" s="217"/>
      <c r="AC102" s="217"/>
      <c r="AD102" s="217"/>
      <c r="AE102" s="217"/>
      <c r="AF102" s="217"/>
      <c r="AG102" s="217"/>
      <c r="AH102" s="217"/>
      <c r="AI102" s="217"/>
      <c r="AJ102" s="217"/>
      <c r="AK102" s="217"/>
      <c r="AL102" s="217"/>
      <c r="AM102" s="217"/>
      <c r="AN102" s="217"/>
      <c r="AR102" s="218"/>
      <c r="AS102" s="245"/>
      <c r="AT102" s="245" t="e">
        <v>#VALUE!</v>
      </c>
      <c r="AU102" s="245" t="e">
        <v>#VALUE!</v>
      </c>
      <c r="AV102" s="245"/>
      <c r="AW102" s="245"/>
      <c r="AX102" s="246"/>
      <c r="AY102" s="219"/>
      <c r="AZ102" s="219"/>
      <c r="BA102" s="219"/>
      <c r="BC102" s="130"/>
      <c r="BD102" s="130"/>
      <c r="BE102" s="130"/>
      <c r="BF102" s="130"/>
      <c r="BG102" s="130"/>
      <c r="BH102" s="130"/>
      <c r="BI102" s="130"/>
      <c r="BJ102" s="130"/>
      <c r="BK102" s="219"/>
    </row>
    <row r="103" spans="1:63" s="104" customFormat="1" x14ac:dyDescent="0.2">
      <c r="A103" s="81"/>
      <c r="B103" s="81"/>
      <c r="C103" s="81"/>
      <c r="D103" s="81"/>
      <c r="E103" s="81"/>
      <c r="F103" s="81"/>
      <c r="G103" s="81"/>
      <c r="Z103" s="217"/>
      <c r="AA103" s="217"/>
      <c r="AB103" s="217"/>
      <c r="AC103" s="217"/>
      <c r="AD103" s="217"/>
      <c r="AE103" s="217"/>
      <c r="AF103" s="217"/>
      <c r="AG103" s="217"/>
      <c r="AH103" s="217"/>
      <c r="AI103" s="217"/>
      <c r="AJ103" s="217"/>
      <c r="AK103" s="217"/>
      <c r="AL103" s="217"/>
      <c r="AM103" s="217"/>
      <c r="AN103" s="217"/>
      <c r="AR103" s="218"/>
      <c r="AS103" s="245"/>
      <c r="AT103" s="245"/>
      <c r="AU103" s="245"/>
      <c r="AV103" s="245"/>
      <c r="AW103" s="245"/>
      <c r="AX103" s="246"/>
      <c r="AY103" s="219"/>
      <c r="AZ103" s="219"/>
      <c r="BA103" s="219"/>
      <c r="BC103" s="130"/>
      <c r="BD103" s="130"/>
      <c r="BE103" s="130"/>
      <c r="BF103" s="130"/>
      <c r="BG103" s="130"/>
      <c r="BH103" s="130"/>
      <c r="BI103" s="130"/>
      <c r="BJ103" s="130"/>
      <c r="BK103" s="219"/>
    </row>
    <row r="104" spans="1:63" s="104" customFormat="1" x14ac:dyDescent="0.2">
      <c r="A104" s="81"/>
      <c r="B104" s="81"/>
      <c r="C104" s="81"/>
      <c r="D104" s="81"/>
      <c r="E104" s="81"/>
      <c r="F104" s="81"/>
      <c r="G104" s="81"/>
      <c r="Z104" s="217"/>
      <c r="AA104" s="217"/>
      <c r="AB104" s="217"/>
      <c r="AC104" s="217"/>
      <c r="AD104" s="217"/>
      <c r="AE104" s="217"/>
      <c r="AF104" s="217"/>
      <c r="AG104" s="217"/>
      <c r="AH104" s="217"/>
      <c r="AI104" s="217"/>
      <c r="AJ104" s="217"/>
      <c r="AK104" s="217"/>
      <c r="AL104" s="217"/>
      <c r="AM104" s="217"/>
      <c r="AN104" s="217"/>
      <c r="AR104" s="218"/>
      <c r="AS104" s="245"/>
      <c r="AT104" s="245"/>
      <c r="AU104" s="245"/>
      <c r="AV104" s="245"/>
      <c r="AW104" s="245"/>
      <c r="AX104" s="246"/>
      <c r="AY104" s="219"/>
      <c r="BC104" s="130"/>
      <c r="BD104" s="130"/>
      <c r="BE104" s="130"/>
      <c r="BF104" s="130"/>
      <c r="BG104" s="130"/>
      <c r="BH104" s="130"/>
      <c r="BI104" s="130"/>
      <c r="BJ104" s="130"/>
      <c r="BK104" s="219"/>
    </row>
    <row r="105" spans="1:63" x14ac:dyDescent="0.2">
      <c r="AS105" s="247"/>
      <c r="AT105" s="247"/>
      <c r="AU105" s="247"/>
      <c r="AV105" s="247"/>
      <c r="AW105" s="247"/>
      <c r="AX105" s="104"/>
      <c r="AY105" s="104"/>
      <c r="BK105" s="248"/>
    </row>
    <row r="106" spans="1:63" x14ac:dyDescent="0.2">
      <c r="BK106" s="248"/>
    </row>
    <row r="107" spans="1:63" x14ac:dyDescent="0.2">
      <c r="BK107" s="248"/>
    </row>
    <row r="108" spans="1:63" x14ac:dyDescent="0.2">
      <c r="BK108" s="248"/>
    </row>
    <row r="109" spans="1:63" x14ac:dyDescent="0.2">
      <c r="BK109" s="248"/>
    </row>
    <row r="110" spans="1:63" x14ac:dyDescent="0.2">
      <c r="BK110" s="248"/>
    </row>
    <row r="111" spans="1:63" x14ac:dyDescent="0.2">
      <c r="BK111" s="248"/>
    </row>
    <row r="112" spans="1:63" x14ac:dyDescent="0.2">
      <c r="BK112" s="248"/>
    </row>
    <row r="113" spans="63:63" x14ac:dyDescent="0.2">
      <c r="BK113" s="248"/>
    </row>
    <row r="114" spans="63:63" x14ac:dyDescent="0.2">
      <c r="BK114" s="248"/>
    </row>
    <row r="115" spans="63:63" x14ac:dyDescent="0.2">
      <c r="BK115" s="248"/>
    </row>
    <row r="116" spans="63:63" x14ac:dyDescent="0.2">
      <c r="BK116" s="248"/>
    </row>
    <row r="117" spans="63:63" x14ac:dyDescent="0.2">
      <c r="BK117" s="248"/>
    </row>
  </sheetData>
  <sheetProtection formatCells="0" formatColumns="0" formatRows="0"/>
  <mergeCells count="216">
    <mergeCell ref="Z56:AD56"/>
    <mergeCell ref="AE56:AI56"/>
    <mergeCell ref="AJ56:AN56"/>
    <mergeCell ref="Z55:AD55"/>
    <mergeCell ref="AE55:AI55"/>
    <mergeCell ref="AJ55:AN55"/>
    <mergeCell ref="M53:AN53"/>
    <mergeCell ref="Z54:AD54"/>
    <mergeCell ref="AE54:AI54"/>
    <mergeCell ref="AJ54:AN54"/>
    <mergeCell ref="AV86:AW86"/>
    <mergeCell ref="AV87:AW87"/>
    <mergeCell ref="AT90:AU90"/>
    <mergeCell ref="AT97:AU97"/>
    <mergeCell ref="AT81:AT82"/>
    <mergeCell ref="AU81:AU82"/>
    <mergeCell ref="AV81:AW82"/>
    <mergeCell ref="AV83:AW83"/>
    <mergeCell ref="AV84:AW84"/>
    <mergeCell ref="AV85:AW85"/>
    <mergeCell ref="AX65:AX66"/>
    <mergeCell ref="AW68:AW69"/>
    <mergeCell ref="AX68:AX69"/>
    <mergeCell ref="AS71:AU72"/>
    <mergeCell ref="AS73:AS75"/>
    <mergeCell ref="AW75:AX79"/>
    <mergeCell ref="AS77:AS79"/>
    <mergeCell ref="AF59:AG59"/>
    <mergeCell ref="AI59:AJ59"/>
    <mergeCell ref="AT63:AU64"/>
    <mergeCell ref="AW63:AX64"/>
    <mergeCell ref="AW65:AW66"/>
    <mergeCell ref="M47:R47"/>
    <mergeCell ref="S47:Y47"/>
    <mergeCell ref="Z47:AD47"/>
    <mergeCell ref="AE47:AI47"/>
    <mergeCell ref="AJ47:AN47"/>
    <mergeCell ref="A31:G50"/>
    <mergeCell ref="S52:Y52"/>
    <mergeCell ref="Z52:AD52"/>
    <mergeCell ref="AE52:AI52"/>
    <mergeCell ref="AJ52:AN52"/>
    <mergeCell ref="M51:R51"/>
    <mergeCell ref="S51:Y51"/>
    <mergeCell ref="Z51:AD51"/>
    <mergeCell ref="AE51:AI51"/>
    <mergeCell ref="AJ51:AN51"/>
    <mergeCell ref="A52:G53"/>
    <mergeCell ref="M52:R52"/>
    <mergeCell ref="M50:R50"/>
    <mergeCell ref="S50:Y50"/>
    <mergeCell ref="Z50:AD50"/>
    <mergeCell ref="AE50:AI50"/>
    <mergeCell ref="AJ50:AN50"/>
    <mergeCell ref="M48:R48"/>
    <mergeCell ref="S48:Y48"/>
    <mergeCell ref="Z48:AD48"/>
    <mergeCell ref="AE48:AI48"/>
    <mergeCell ref="AJ48:AN48"/>
    <mergeCell ref="M49:R49"/>
    <mergeCell ref="S49:Y49"/>
    <mergeCell ref="Z49:AD49"/>
    <mergeCell ref="AE49:AI49"/>
    <mergeCell ref="AJ49:AN49"/>
    <mergeCell ref="M46:R46"/>
    <mergeCell ref="S46:Y46"/>
    <mergeCell ref="Z46:AD46"/>
    <mergeCell ref="AE46:AI46"/>
    <mergeCell ref="AJ46:AN46"/>
    <mergeCell ref="AZ37:BA37"/>
    <mergeCell ref="M45:R45"/>
    <mergeCell ref="S45:Y45"/>
    <mergeCell ref="Z45:AD45"/>
    <mergeCell ref="AE45:AI45"/>
    <mergeCell ref="AJ45:AN45"/>
    <mergeCell ref="M41:R41"/>
    <mergeCell ref="S41:Y41"/>
    <mergeCell ref="Z41:AD41"/>
    <mergeCell ref="AE41:AI41"/>
    <mergeCell ref="AJ41:AN41"/>
    <mergeCell ref="AT42:BB42"/>
    <mergeCell ref="AT41:BB41"/>
    <mergeCell ref="M44:R44"/>
    <mergeCell ref="S44:Y44"/>
    <mergeCell ref="Z44:AD44"/>
    <mergeCell ref="AE44:AI44"/>
    <mergeCell ref="AJ44:AN44"/>
    <mergeCell ref="AZ35:BA35"/>
    <mergeCell ref="AZ33:BA34"/>
    <mergeCell ref="BB33:BB34"/>
    <mergeCell ref="M43:R43"/>
    <mergeCell ref="S43:Y43"/>
    <mergeCell ref="Z43:AD43"/>
    <mergeCell ref="AE43:AI43"/>
    <mergeCell ref="AJ43:AN43"/>
    <mergeCell ref="M42:R42"/>
    <mergeCell ref="S42:Y42"/>
    <mergeCell ref="Z42:AD42"/>
    <mergeCell ref="AE42:AI42"/>
    <mergeCell ref="AJ42:AN42"/>
    <mergeCell ref="AY33:AY34"/>
    <mergeCell ref="M39:AN39"/>
    <mergeCell ref="M40:R40"/>
    <mergeCell ref="S40:Y40"/>
    <mergeCell ref="Z40:AN40"/>
    <mergeCell ref="AZ38:BA38"/>
    <mergeCell ref="M38:R38"/>
    <mergeCell ref="U38:Y38"/>
    <mergeCell ref="Z38:AD38"/>
    <mergeCell ref="AE38:AG38"/>
    <mergeCell ref="AH38:AN38"/>
    <mergeCell ref="AZ29:BA29"/>
    <mergeCell ref="Z30:AD30"/>
    <mergeCell ref="AE30:AI30"/>
    <mergeCell ref="AJ30:AN30"/>
    <mergeCell ref="AZ36:BA36"/>
    <mergeCell ref="Z36:AD36"/>
    <mergeCell ref="AE36:AI36"/>
    <mergeCell ref="M28:AN28"/>
    <mergeCell ref="B28:C28"/>
    <mergeCell ref="D28:E28"/>
    <mergeCell ref="AJ36:AN36"/>
    <mergeCell ref="Z37:AD37"/>
    <mergeCell ref="AE37:AI37"/>
    <mergeCell ref="AJ37:AN37"/>
    <mergeCell ref="Z33:AD33"/>
    <mergeCell ref="AE33:AI33"/>
    <mergeCell ref="AJ33:AN33"/>
    <mergeCell ref="AZ24:BA24"/>
    <mergeCell ref="Z34:AD34"/>
    <mergeCell ref="AE34:AI34"/>
    <mergeCell ref="AJ34:AN34"/>
    <mergeCell ref="M35:AN35"/>
    <mergeCell ref="AY26:BB27"/>
    <mergeCell ref="AZ28:BA28"/>
    <mergeCell ref="B30:C30"/>
    <mergeCell ref="D30:E30"/>
    <mergeCell ref="F30:G30"/>
    <mergeCell ref="M31:AN31"/>
    <mergeCell ref="AY22:BB22"/>
    <mergeCell ref="Z32:AD32"/>
    <mergeCell ref="AE32:AI32"/>
    <mergeCell ref="AJ32:AN32"/>
    <mergeCell ref="AZ23:BA23"/>
    <mergeCell ref="F28:G28"/>
    <mergeCell ref="AT19:AU19"/>
    <mergeCell ref="M29:Y29"/>
    <mergeCell ref="Z29:AD29"/>
    <mergeCell ref="AE29:AI29"/>
    <mergeCell ref="AJ29:AN29"/>
    <mergeCell ref="B29:C29"/>
    <mergeCell ref="D29:E29"/>
    <mergeCell ref="F29:G29"/>
    <mergeCell ref="AT20:AU20"/>
    <mergeCell ref="X26:Y26"/>
    <mergeCell ref="Z26:AD26"/>
    <mergeCell ref="AE26:AI26"/>
    <mergeCell ref="AJ26:AN26"/>
    <mergeCell ref="M22:R22"/>
    <mergeCell ref="Z24:AN24"/>
    <mergeCell ref="AT15:AU15"/>
    <mergeCell ref="X25:Y25"/>
    <mergeCell ref="Z25:AD25"/>
    <mergeCell ref="AE25:AI25"/>
    <mergeCell ref="AJ25:AN25"/>
    <mergeCell ref="AT16:BB16"/>
    <mergeCell ref="U22:Y22"/>
    <mergeCell ref="Z22:AD22"/>
    <mergeCell ref="M23:R23"/>
    <mergeCell ref="U23:Y23"/>
    <mergeCell ref="Z23:AD23"/>
    <mergeCell ref="AT14:AU14"/>
    <mergeCell ref="U19:Y19"/>
    <mergeCell ref="AT10:AU10"/>
    <mergeCell ref="U20:Y20"/>
    <mergeCell ref="AT11:AU11"/>
    <mergeCell ref="U21:Y21"/>
    <mergeCell ref="AT12:AU12"/>
    <mergeCell ref="AT17:AU17"/>
    <mergeCell ref="AT18:AU18"/>
    <mergeCell ref="G14:G15"/>
    <mergeCell ref="AT5:AU5"/>
    <mergeCell ref="AT6:AU6"/>
    <mergeCell ref="AT7:AU7"/>
    <mergeCell ref="AT8:AU8"/>
    <mergeCell ref="AT9:BB9"/>
    <mergeCell ref="A14:A15"/>
    <mergeCell ref="B14:B15"/>
    <mergeCell ref="C14:C15"/>
    <mergeCell ref="D14:D15"/>
    <mergeCell ref="E14:E15"/>
    <mergeCell ref="F14:F15"/>
    <mergeCell ref="B12:C12"/>
    <mergeCell ref="D12:E12"/>
    <mergeCell ref="F12:G12"/>
    <mergeCell ref="A1:A5"/>
    <mergeCell ref="AT13:AU13"/>
    <mergeCell ref="B1:G3"/>
    <mergeCell ref="AT3:AU3"/>
    <mergeCell ref="I13:M13"/>
    <mergeCell ref="B13:C13"/>
    <mergeCell ref="D13:E13"/>
    <mergeCell ref="F13:G13"/>
    <mergeCell ref="AT4:AU4"/>
    <mergeCell ref="E10:F10"/>
    <mergeCell ref="BB1:BF1"/>
    <mergeCell ref="B11:C11"/>
    <mergeCell ref="D11:E11"/>
    <mergeCell ref="F11:G11"/>
    <mergeCell ref="AT2:AU2"/>
    <mergeCell ref="AW2:AX2"/>
    <mergeCell ref="E8:F8"/>
    <mergeCell ref="B5:G5"/>
    <mergeCell ref="B4:E4"/>
    <mergeCell ref="F4:G4"/>
    <mergeCell ref="E7:F7"/>
  </mergeCells>
  <printOptions horizontalCentered="1"/>
  <pageMargins left="0.59055118110236227" right="0.39370078740157483" top="0.59055118110236227" bottom="0.59055118110236227" header="0" footer="0.19685039370078741"/>
  <pageSetup orientation="portrait" copies="2" r:id="rId1"/>
  <headerFooter scaleWithDoc="0">
    <oddHeader xml:space="preserve">&amp;L&amp;"Eurostile Extended,Regular Negrita"&amp;16
</oddHeader>
    <oddFooter>&amp;L&amp;6Calle 26 No. 57-41 Torre 8 Piso 8 CEMSA - CP: 1113111            
Pbx: 3779555  - Información: Línea 195     
www.umv.gov.co111311&amp;C&amp;6Página 1 de 2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'\\Pr-lab-12781\laboratorio\9. Acreditacion\Formatos Marzo\[Materiales Granulares (Mensual).xlsx]firmas'!#REF!</xm:f>
          </x14:formula1>
          <xm:sqref>AZ55:BA55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V114"/>
  <sheetViews>
    <sheetView showGridLines="0" view="pageBreakPreview" topLeftCell="A39" zoomScaleSheetLayoutView="100" workbookViewId="0">
      <selection activeCell="A28" sqref="A28:C28"/>
    </sheetView>
  </sheetViews>
  <sheetFormatPr baseColWidth="10" defaultRowHeight="12.75" x14ac:dyDescent="0.2"/>
  <cols>
    <col min="1" max="1" width="12.28515625" style="81" customWidth="1"/>
    <col min="2" max="2" width="12.28515625" style="88" customWidth="1"/>
    <col min="3" max="3" width="10.42578125" style="88" customWidth="1"/>
    <col min="4" max="5" width="12.28515625" style="88" customWidth="1"/>
    <col min="6" max="8" width="11.7109375" style="88" customWidth="1"/>
    <col min="9" max="9" width="16.28515625" style="88" customWidth="1"/>
    <col min="10" max="214" width="11.42578125" style="81"/>
    <col min="215" max="226" width="2.7109375" style="81" customWidth="1"/>
    <col min="227" max="228" width="6.140625" style="81" customWidth="1"/>
    <col min="229" max="237" width="2.7109375" style="81" customWidth="1"/>
    <col min="238" max="238" width="14.7109375" style="81" customWidth="1"/>
    <col min="239" max="239" width="6.28515625" style="81" customWidth="1"/>
    <col min="240" max="250" width="2.7109375" style="81" customWidth="1"/>
    <col min="251" max="251" width="25.42578125" style="81" customWidth="1"/>
    <col min="252" max="252" width="17.85546875" style="81" customWidth="1"/>
    <col min="253" max="253" width="15.85546875" style="81" customWidth="1"/>
    <col min="254" max="254" width="14.7109375" style="81" customWidth="1"/>
    <col min="255" max="255" width="15.85546875" style="81" customWidth="1"/>
    <col min="256" max="256" width="15" style="81" customWidth="1"/>
    <col min="257" max="257" width="18.140625" style="81" customWidth="1"/>
    <col min="258" max="258" width="22.42578125" style="81" customWidth="1"/>
    <col min="259" max="259" width="23.7109375" style="81" customWidth="1"/>
    <col min="260" max="260" width="14" style="81" customWidth="1"/>
    <col min="261" max="261" width="15" style="81" customWidth="1"/>
    <col min="262" max="262" width="21.28515625" style="81" customWidth="1"/>
    <col min="263" max="263" width="15.85546875" style="81" customWidth="1"/>
    <col min="264" max="264" width="18.28515625" style="81" customWidth="1"/>
    <col min="265" max="265" width="16.28515625" style="81" customWidth="1"/>
    <col min="266" max="470" width="11.42578125" style="81"/>
    <col min="471" max="482" width="2.7109375" style="81" customWidth="1"/>
    <col min="483" max="484" width="6.140625" style="81" customWidth="1"/>
    <col min="485" max="493" width="2.7109375" style="81" customWidth="1"/>
    <col min="494" max="494" width="14.7109375" style="81" customWidth="1"/>
    <col min="495" max="495" width="6.28515625" style="81" customWidth="1"/>
    <col min="496" max="506" width="2.7109375" style="81" customWidth="1"/>
    <col min="507" max="507" width="25.42578125" style="81" customWidth="1"/>
    <col min="508" max="508" width="17.85546875" style="81" customWidth="1"/>
    <col min="509" max="509" width="15.85546875" style="81" customWidth="1"/>
    <col min="510" max="510" width="14.7109375" style="81" customWidth="1"/>
    <col min="511" max="511" width="15.85546875" style="81" customWidth="1"/>
    <col min="512" max="512" width="15" style="81" customWidth="1"/>
    <col min="513" max="513" width="18.140625" style="81" customWidth="1"/>
    <col min="514" max="514" width="22.42578125" style="81" customWidth="1"/>
    <col min="515" max="515" width="23.7109375" style="81" customWidth="1"/>
    <col min="516" max="516" width="14" style="81" customWidth="1"/>
    <col min="517" max="517" width="15" style="81" customWidth="1"/>
    <col min="518" max="518" width="21.28515625" style="81" customWidth="1"/>
    <col min="519" max="519" width="15.85546875" style="81" customWidth="1"/>
    <col min="520" max="520" width="18.28515625" style="81" customWidth="1"/>
    <col min="521" max="521" width="16.28515625" style="81" customWidth="1"/>
    <col min="522" max="726" width="11.42578125" style="81"/>
    <col min="727" max="738" width="2.7109375" style="81" customWidth="1"/>
    <col min="739" max="740" width="6.140625" style="81" customWidth="1"/>
    <col min="741" max="749" width="2.7109375" style="81" customWidth="1"/>
    <col min="750" max="750" width="14.7109375" style="81" customWidth="1"/>
    <col min="751" max="751" width="6.28515625" style="81" customWidth="1"/>
    <col min="752" max="762" width="2.7109375" style="81" customWidth="1"/>
    <col min="763" max="763" width="25.42578125" style="81" customWidth="1"/>
    <col min="764" max="764" width="17.85546875" style="81" customWidth="1"/>
    <col min="765" max="765" width="15.85546875" style="81" customWidth="1"/>
    <col min="766" max="766" width="14.7109375" style="81" customWidth="1"/>
    <col min="767" max="767" width="15.85546875" style="81" customWidth="1"/>
    <col min="768" max="768" width="15" style="81" customWidth="1"/>
    <col min="769" max="769" width="18.140625" style="81" customWidth="1"/>
    <col min="770" max="770" width="22.42578125" style="81" customWidth="1"/>
    <col min="771" max="771" width="23.7109375" style="81" customWidth="1"/>
    <col min="772" max="772" width="14" style="81" customWidth="1"/>
    <col min="773" max="773" width="15" style="81" customWidth="1"/>
    <col min="774" max="774" width="21.28515625" style="81" customWidth="1"/>
    <col min="775" max="775" width="15.85546875" style="81" customWidth="1"/>
    <col min="776" max="776" width="18.28515625" style="81" customWidth="1"/>
    <col min="777" max="777" width="16.28515625" style="81" customWidth="1"/>
    <col min="778" max="982" width="11.42578125" style="81"/>
    <col min="983" max="994" width="2.7109375" style="81" customWidth="1"/>
    <col min="995" max="996" width="6.140625" style="81" customWidth="1"/>
    <col min="997" max="1005" width="2.7109375" style="81" customWidth="1"/>
    <col min="1006" max="1006" width="14.7109375" style="81" customWidth="1"/>
    <col min="1007" max="1007" width="6.28515625" style="81" customWidth="1"/>
    <col min="1008" max="1018" width="2.7109375" style="81" customWidth="1"/>
    <col min="1019" max="1019" width="25.42578125" style="81" customWidth="1"/>
    <col min="1020" max="1020" width="17.85546875" style="81" customWidth="1"/>
    <col min="1021" max="1021" width="15.85546875" style="81" customWidth="1"/>
    <col min="1022" max="1022" width="14.7109375" style="81" customWidth="1"/>
    <col min="1023" max="1023" width="15.85546875" style="81" customWidth="1"/>
    <col min="1024" max="1024" width="15" style="81" customWidth="1"/>
    <col min="1025" max="1025" width="18.140625" style="81" customWidth="1"/>
    <col min="1026" max="1026" width="22.42578125" style="81" customWidth="1"/>
    <col min="1027" max="1027" width="23.7109375" style="81" customWidth="1"/>
    <col min="1028" max="1028" width="14" style="81" customWidth="1"/>
    <col min="1029" max="1029" width="15" style="81" customWidth="1"/>
    <col min="1030" max="1030" width="21.28515625" style="81" customWidth="1"/>
    <col min="1031" max="1031" width="15.85546875" style="81" customWidth="1"/>
    <col min="1032" max="1032" width="18.28515625" style="81" customWidth="1"/>
    <col min="1033" max="1033" width="16.28515625" style="81" customWidth="1"/>
    <col min="1034" max="1238" width="11.42578125" style="81"/>
    <col min="1239" max="1250" width="2.7109375" style="81" customWidth="1"/>
    <col min="1251" max="1252" width="6.140625" style="81" customWidth="1"/>
    <col min="1253" max="1261" width="2.7109375" style="81" customWidth="1"/>
    <col min="1262" max="1262" width="14.7109375" style="81" customWidth="1"/>
    <col min="1263" max="1263" width="6.28515625" style="81" customWidth="1"/>
    <col min="1264" max="1274" width="2.7109375" style="81" customWidth="1"/>
    <col min="1275" max="1275" width="25.42578125" style="81" customWidth="1"/>
    <col min="1276" max="1276" width="17.85546875" style="81" customWidth="1"/>
    <col min="1277" max="1277" width="15.85546875" style="81" customWidth="1"/>
    <col min="1278" max="1278" width="14.7109375" style="81" customWidth="1"/>
    <col min="1279" max="1279" width="15.85546875" style="81" customWidth="1"/>
    <col min="1280" max="1280" width="15" style="81" customWidth="1"/>
    <col min="1281" max="1281" width="18.140625" style="81" customWidth="1"/>
    <col min="1282" max="1282" width="22.42578125" style="81" customWidth="1"/>
    <col min="1283" max="1283" width="23.7109375" style="81" customWidth="1"/>
    <col min="1284" max="1284" width="14" style="81" customWidth="1"/>
    <col min="1285" max="1285" width="15" style="81" customWidth="1"/>
    <col min="1286" max="1286" width="21.28515625" style="81" customWidth="1"/>
    <col min="1287" max="1287" width="15.85546875" style="81" customWidth="1"/>
    <col min="1288" max="1288" width="18.28515625" style="81" customWidth="1"/>
    <col min="1289" max="1289" width="16.28515625" style="81" customWidth="1"/>
    <col min="1290" max="1494" width="11.42578125" style="81"/>
    <col min="1495" max="1506" width="2.7109375" style="81" customWidth="1"/>
    <col min="1507" max="1508" width="6.140625" style="81" customWidth="1"/>
    <col min="1509" max="1517" width="2.7109375" style="81" customWidth="1"/>
    <col min="1518" max="1518" width="14.7109375" style="81" customWidth="1"/>
    <col min="1519" max="1519" width="6.28515625" style="81" customWidth="1"/>
    <col min="1520" max="1530" width="2.7109375" style="81" customWidth="1"/>
    <col min="1531" max="1531" width="25.42578125" style="81" customWidth="1"/>
    <col min="1532" max="1532" width="17.85546875" style="81" customWidth="1"/>
    <col min="1533" max="1533" width="15.85546875" style="81" customWidth="1"/>
    <col min="1534" max="1534" width="14.7109375" style="81" customWidth="1"/>
    <col min="1535" max="1535" width="15.85546875" style="81" customWidth="1"/>
    <col min="1536" max="1536" width="15" style="81" customWidth="1"/>
    <col min="1537" max="1537" width="18.140625" style="81" customWidth="1"/>
    <col min="1538" max="1538" width="22.42578125" style="81" customWidth="1"/>
    <col min="1539" max="1539" width="23.7109375" style="81" customWidth="1"/>
    <col min="1540" max="1540" width="14" style="81" customWidth="1"/>
    <col min="1541" max="1541" width="15" style="81" customWidth="1"/>
    <col min="1542" max="1542" width="21.28515625" style="81" customWidth="1"/>
    <col min="1543" max="1543" width="15.85546875" style="81" customWidth="1"/>
    <col min="1544" max="1544" width="18.28515625" style="81" customWidth="1"/>
    <col min="1545" max="1545" width="16.28515625" style="81" customWidth="1"/>
    <col min="1546" max="1750" width="11.42578125" style="81"/>
    <col min="1751" max="1762" width="2.7109375" style="81" customWidth="1"/>
    <col min="1763" max="1764" width="6.140625" style="81" customWidth="1"/>
    <col min="1765" max="1773" width="2.7109375" style="81" customWidth="1"/>
    <col min="1774" max="1774" width="14.7109375" style="81" customWidth="1"/>
    <col min="1775" max="1775" width="6.28515625" style="81" customWidth="1"/>
    <col min="1776" max="1786" width="2.7109375" style="81" customWidth="1"/>
    <col min="1787" max="1787" width="25.42578125" style="81" customWidth="1"/>
    <col min="1788" max="1788" width="17.85546875" style="81" customWidth="1"/>
    <col min="1789" max="1789" width="15.85546875" style="81" customWidth="1"/>
    <col min="1790" max="1790" width="14.7109375" style="81" customWidth="1"/>
    <col min="1791" max="1791" width="15.85546875" style="81" customWidth="1"/>
    <col min="1792" max="1792" width="15" style="81" customWidth="1"/>
    <col min="1793" max="1793" width="18.140625" style="81" customWidth="1"/>
    <col min="1794" max="1794" width="22.42578125" style="81" customWidth="1"/>
    <col min="1795" max="1795" width="23.7109375" style="81" customWidth="1"/>
    <col min="1796" max="1796" width="14" style="81" customWidth="1"/>
    <col min="1797" max="1797" width="15" style="81" customWidth="1"/>
    <col min="1798" max="1798" width="21.28515625" style="81" customWidth="1"/>
    <col min="1799" max="1799" width="15.85546875" style="81" customWidth="1"/>
    <col min="1800" max="1800" width="18.28515625" style="81" customWidth="1"/>
    <col min="1801" max="1801" width="16.28515625" style="81" customWidth="1"/>
    <col min="1802" max="2006" width="11.42578125" style="81"/>
    <col min="2007" max="2018" width="2.7109375" style="81" customWidth="1"/>
    <col min="2019" max="2020" width="6.140625" style="81" customWidth="1"/>
    <col min="2021" max="2029" width="2.7109375" style="81" customWidth="1"/>
    <col min="2030" max="2030" width="14.7109375" style="81" customWidth="1"/>
    <col min="2031" max="2031" width="6.28515625" style="81" customWidth="1"/>
    <col min="2032" max="2042" width="2.7109375" style="81" customWidth="1"/>
    <col min="2043" max="2043" width="25.42578125" style="81" customWidth="1"/>
    <col min="2044" max="2044" width="17.85546875" style="81" customWidth="1"/>
    <col min="2045" max="2045" width="15.85546875" style="81" customWidth="1"/>
    <col min="2046" max="2046" width="14.7109375" style="81" customWidth="1"/>
    <col min="2047" max="2047" width="15.85546875" style="81" customWidth="1"/>
    <col min="2048" max="2048" width="15" style="81" customWidth="1"/>
    <col min="2049" max="2049" width="18.140625" style="81" customWidth="1"/>
    <col min="2050" max="2050" width="22.42578125" style="81" customWidth="1"/>
    <col min="2051" max="2051" width="23.7109375" style="81" customWidth="1"/>
    <col min="2052" max="2052" width="14" style="81" customWidth="1"/>
    <col min="2053" max="2053" width="15" style="81" customWidth="1"/>
    <col min="2054" max="2054" width="21.28515625" style="81" customWidth="1"/>
    <col min="2055" max="2055" width="15.85546875" style="81" customWidth="1"/>
    <col min="2056" max="2056" width="18.28515625" style="81" customWidth="1"/>
    <col min="2057" max="2057" width="16.28515625" style="81" customWidth="1"/>
    <col min="2058" max="2262" width="11.42578125" style="81"/>
    <col min="2263" max="2274" width="2.7109375" style="81" customWidth="1"/>
    <col min="2275" max="2276" width="6.140625" style="81" customWidth="1"/>
    <col min="2277" max="2285" width="2.7109375" style="81" customWidth="1"/>
    <col min="2286" max="2286" width="14.7109375" style="81" customWidth="1"/>
    <col min="2287" max="2287" width="6.28515625" style="81" customWidth="1"/>
    <col min="2288" max="2298" width="2.7109375" style="81" customWidth="1"/>
    <col min="2299" max="2299" width="25.42578125" style="81" customWidth="1"/>
    <col min="2300" max="2300" width="17.85546875" style="81" customWidth="1"/>
    <col min="2301" max="2301" width="15.85546875" style="81" customWidth="1"/>
    <col min="2302" max="2302" width="14.7109375" style="81" customWidth="1"/>
    <col min="2303" max="2303" width="15.85546875" style="81" customWidth="1"/>
    <col min="2304" max="2304" width="15" style="81" customWidth="1"/>
    <col min="2305" max="2305" width="18.140625" style="81" customWidth="1"/>
    <col min="2306" max="2306" width="22.42578125" style="81" customWidth="1"/>
    <col min="2307" max="2307" width="23.7109375" style="81" customWidth="1"/>
    <col min="2308" max="2308" width="14" style="81" customWidth="1"/>
    <col min="2309" max="2309" width="15" style="81" customWidth="1"/>
    <col min="2310" max="2310" width="21.28515625" style="81" customWidth="1"/>
    <col min="2311" max="2311" width="15.85546875" style="81" customWidth="1"/>
    <col min="2312" max="2312" width="18.28515625" style="81" customWidth="1"/>
    <col min="2313" max="2313" width="16.28515625" style="81" customWidth="1"/>
    <col min="2314" max="2518" width="11.42578125" style="81"/>
    <col min="2519" max="2530" width="2.7109375" style="81" customWidth="1"/>
    <col min="2531" max="2532" width="6.140625" style="81" customWidth="1"/>
    <col min="2533" max="2541" width="2.7109375" style="81" customWidth="1"/>
    <col min="2542" max="2542" width="14.7109375" style="81" customWidth="1"/>
    <col min="2543" max="2543" width="6.28515625" style="81" customWidth="1"/>
    <col min="2544" max="2554" width="2.7109375" style="81" customWidth="1"/>
    <col min="2555" max="2555" width="25.42578125" style="81" customWidth="1"/>
    <col min="2556" max="2556" width="17.85546875" style="81" customWidth="1"/>
    <col min="2557" max="2557" width="15.85546875" style="81" customWidth="1"/>
    <col min="2558" max="2558" width="14.7109375" style="81" customWidth="1"/>
    <col min="2559" max="2559" width="15.85546875" style="81" customWidth="1"/>
    <col min="2560" max="2560" width="15" style="81" customWidth="1"/>
    <col min="2561" max="2561" width="18.140625" style="81" customWidth="1"/>
    <col min="2562" max="2562" width="22.42578125" style="81" customWidth="1"/>
    <col min="2563" max="2563" width="23.7109375" style="81" customWidth="1"/>
    <col min="2564" max="2564" width="14" style="81" customWidth="1"/>
    <col min="2565" max="2565" width="15" style="81" customWidth="1"/>
    <col min="2566" max="2566" width="21.28515625" style="81" customWidth="1"/>
    <col min="2567" max="2567" width="15.85546875" style="81" customWidth="1"/>
    <col min="2568" max="2568" width="18.28515625" style="81" customWidth="1"/>
    <col min="2569" max="2569" width="16.28515625" style="81" customWidth="1"/>
    <col min="2570" max="2774" width="11.42578125" style="81"/>
    <col min="2775" max="2786" width="2.7109375" style="81" customWidth="1"/>
    <col min="2787" max="2788" width="6.140625" style="81" customWidth="1"/>
    <col min="2789" max="2797" width="2.7109375" style="81" customWidth="1"/>
    <col min="2798" max="2798" width="14.7109375" style="81" customWidth="1"/>
    <col min="2799" max="2799" width="6.28515625" style="81" customWidth="1"/>
    <col min="2800" max="2810" width="2.7109375" style="81" customWidth="1"/>
    <col min="2811" max="2811" width="25.42578125" style="81" customWidth="1"/>
    <col min="2812" max="2812" width="17.85546875" style="81" customWidth="1"/>
    <col min="2813" max="2813" width="15.85546875" style="81" customWidth="1"/>
    <col min="2814" max="2814" width="14.7109375" style="81" customWidth="1"/>
    <col min="2815" max="2815" width="15.85546875" style="81" customWidth="1"/>
    <col min="2816" max="2816" width="15" style="81" customWidth="1"/>
    <col min="2817" max="2817" width="18.140625" style="81" customWidth="1"/>
    <col min="2818" max="2818" width="22.42578125" style="81" customWidth="1"/>
    <col min="2819" max="2819" width="23.7109375" style="81" customWidth="1"/>
    <col min="2820" max="2820" width="14" style="81" customWidth="1"/>
    <col min="2821" max="2821" width="15" style="81" customWidth="1"/>
    <col min="2822" max="2822" width="21.28515625" style="81" customWidth="1"/>
    <col min="2823" max="2823" width="15.85546875" style="81" customWidth="1"/>
    <col min="2824" max="2824" width="18.28515625" style="81" customWidth="1"/>
    <col min="2825" max="2825" width="16.28515625" style="81" customWidth="1"/>
    <col min="2826" max="3030" width="11.42578125" style="81"/>
    <col min="3031" max="3042" width="2.7109375" style="81" customWidth="1"/>
    <col min="3043" max="3044" width="6.140625" style="81" customWidth="1"/>
    <col min="3045" max="3053" width="2.7109375" style="81" customWidth="1"/>
    <col min="3054" max="3054" width="14.7109375" style="81" customWidth="1"/>
    <col min="3055" max="3055" width="6.28515625" style="81" customWidth="1"/>
    <col min="3056" max="3066" width="2.7109375" style="81" customWidth="1"/>
    <col min="3067" max="3067" width="25.42578125" style="81" customWidth="1"/>
    <col min="3068" max="3068" width="17.85546875" style="81" customWidth="1"/>
    <col min="3069" max="3069" width="15.85546875" style="81" customWidth="1"/>
    <col min="3070" max="3070" width="14.7109375" style="81" customWidth="1"/>
    <col min="3071" max="3071" width="15.85546875" style="81" customWidth="1"/>
    <col min="3072" max="3072" width="15" style="81" customWidth="1"/>
    <col min="3073" max="3073" width="18.140625" style="81" customWidth="1"/>
    <col min="3074" max="3074" width="22.42578125" style="81" customWidth="1"/>
    <col min="3075" max="3075" width="23.7109375" style="81" customWidth="1"/>
    <col min="3076" max="3076" width="14" style="81" customWidth="1"/>
    <col min="3077" max="3077" width="15" style="81" customWidth="1"/>
    <col min="3078" max="3078" width="21.28515625" style="81" customWidth="1"/>
    <col min="3079" max="3079" width="15.85546875" style="81" customWidth="1"/>
    <col min="3080" max="3080" width="18.28515625" style="81" customWidth="1"/>
    <col min="3081" max="3081" width="16.28515625" style="81" customWidth="1"/>
    <col min="3082" max="3286" width="11.42578125" style="81"/>
    <col min="3287" max="3298" width="2.7109375" style="81" customWidth="1"/>
    <col min="3299" max="3300" width="6.140625" style="81" customWidth="1"/>
    <col min="3301" max="3309" width="2.7109375" style="81" customWidth="1"/>
    <col min="3310" max="3310" width="14.7109375" style="81" customWidth="1"/>
    <col min="3311" max="3311" width="6.28515625" style="81" customWidth="1"/>
    <col min="3312" max="3322" width="2.7109375" style="81" customWidth="1"/>
    <col min="3323" max="3323" width="25.42578125" style="81" customWidth="1"/>
    <col min="3324" max="3324" width="17.85546875" style="81" customWidth="1"/>
    <col min="3325" max="3325" width="15.85546875" style="81" customWidth="1"/>
    <col min="3326" max="3326" width="14.7109375" style="81" customWidth="1"/>
    <col min="3327" max="3327" width="15.85546875" style="81" customWidth="1"/>
    <col min="3328" max="3328" width="15" style="81" customWidth="1"/>
    <col min="3329" max="3329" width="18.140625" style="81" customWidth="1"/>
    <col min="3330" max="3330" width="22.42578125" style="81" customWidth="1"/>
    <col min="3331" max="3331" width="23.7109375" style="81" customWidth="1"/>
    <col min="3332" max="3332" width="14" style="81" customWidth="1"/>
    <col min="3333" max="3333" width="15" style="81" customWidth="1"/>
    <col min="3334" max="3334" width="21.28515625" style="81" customWidth="1"/>
    <col min="3335" max="3335" width="15.85546875" style="81" customWidth="1"/>
    <col min="3336" max="3336" width="18.28515625" style="81" customWidth="1"/>
    <col min="3337" max="3337" width="16.28515625" style="81" customWidth="1"/>
    <col min="3338" max="3542" width="11.42578125" style="81"/>
    <col min="3543" max="3554" width="2.7109375" style="81" customWidth="1"/>
    <col min="3555" max="3556" width="6.140625" style="81" customWidth="1"/>
    <col min="3557" max="3565" width="2.7109375" style="81" customWidth="1"/>
    <col min="3566" max="3566" width="14.7109375" style="81" customWidth="1"/>
    <col min="3567" max="3567" width="6.28515625" style="81" customWidth="1"/>
    <col min="3568" max="3578" width="2.7109375" style="81" customWidth="1"/>
    <col min="3579" max="3579" width="25.42578125" style="81" customWidth="1"/>
    <col min="3580" max="3580" width="17.85546875" style="81" customWidth="1"/>
    <col min="3581" max="3581" width="15.85546875" style="81" customWidth="1"/>
    <col min="3582" max="3582" width="14.7109375" style="81" customWidth="1"/>
    <col min="3583" max="3583" width="15.85546875" style="81" customWidth="1"/>
    <col min="3584" max="3584" width="15" style="81" customWidth="1"/>
    <col min="3585" max="3585" width="18.140625" style="81" customWidth="1"/>
    <col min="3586" max="3586" width="22.42578125" style="81" customWidth="1"/>
    <col min="3587" max="3587" width="23.7109375" style="81" customWidth="1"/>
    <col min="3588" max="3588" width="14" style="81" customWidth="1"/>
    <col min="3589" max="3589" width="15" style="81" customWidth="1"/>
    <col min="3590" max="3590" width="21.28515625" style="81" customWidth="1"/>
    <col min="3591" max="3591" width="15.85546875" style="81" customWidth="1"/>
    <col min="3592" max="3592" width="18.28515625" style="81" customWidth="1"/>
    <col min="3593" max="3593" width="16.28515625" style="81" customWidth="1"/>
    <col min="3594" max="3798" width="11.42578125" style="81"/>
    <col min="3799" max="3810" width="2.7109375" style="81" customWidth="1"/>
    <col min="3811" max="3812" width="6.140625" style="81" customWidth="1"/>
    <col min="3813" max="3821" width="2.7109375" style="81" customWidth="1"/>
    <col min="3822" max="3822" width="14.7109375" style="81" customWidth="1"/>
    <col min="3823" max="3823" width="6.28515625" style="81" customWidth="1"/>
    <col min="3824" max="3834" width="2.7109375" style="81" customWidth="1"/>
    <col min="3835" max="3835" width="25.42578125" style="81" customWidth="1"/>
    <col min="3836" max="3836" width="17.85546875" style="81" customWidth="1"/>
    <col min="3837" max="3837" width="15.85546875" style="81" customWidth="1"/>
    <col min="3838" max="3838" width="14.7109375" style="81" customWidth="1"/>
    <col min="3839" max="3839" width="15.85546875" style="81" customWidth="1"/>
    <col min="3840" max="3840" width="15" style="81" customWidth="1"/>
    <col min="3841" max="3841" width="18.140625" style="81" customWidth="1"/>
    <col min="3842" max="3842" width="22.42578125" style="81" customWidth="1"/>
    <col min="3843" max="3843" width="23.7109375" style="81" customWidth="1"/>
    <col min="3844" max="3844" width="14" style="81" customWidth="1"/>
    <col min="3845" max="3845" width="15" style="81" customWidth="1"/>
    <col min="3846" max="3846" width="21.28515625" style="81" customWidth="1"/>
    <col min="3847" max="3847" width="15.85546875" style="81" customWidth="1"/>
    <col min="3848" max="3848" width="18.28515625" style="81" customWidth="1"/>
    <col min="3849" max="3849" width="16.28515625" style="81" customWidth="1"/>
    <col min="3850" max="4054" width="11.42578125" style="81"/>
    <col min="4055" max="4066" width="2.7109375" style="81" customWidth="1"/>
    <col min="4067" max="4068" width="6.140625" style="81" customWidth="1"/>
    <col min="4069" max="4077" width="2.7109375" style="81" customWidth="1"/>
    <col min="4078" max="4078" width="14.7109375" style="81" customWidth="1"/>
    <col min="4079" max="4079" width="6.28515625" style="81" customWidth="1"/>
    <col min="4080" max="4090" width="2.7109375" style="81" customWidth="1"/>
    <col min="4091" max="4091" width="25.42578125" style="81" customWidth="1"/>
    <col min="4092" max="4092" width="17.85546875" style="81" customWidth="1"/>
    <col min="4093" max="4093" width="15.85546875" style="81" customWidth="1"/>
    <col min="4094" max="4094" width="14.7109375" style="81" customWidth="1"/>
    <col min="4095" max="4095" width="15.85546875" style="81" customWidth="1"/>
    <col min="4096" max="4096" width="15" style="81" customWidth="1"/>
    <col min="4097" max="4097" width="18.140625" style="81" customWidth="1"/>
    <col min="4098" max="4098" width="22.42578125" style="81" customWidth="1"/>
    <col min="4099" max="4099" width="23.7109375" style="81" customWidth="1"/>
    <col min="4100" max="4100" width="14" style="81" customWidth="1"/>
    <col min="4101" max="4101" width="15" style="81" customWidth="1"/>
    <col min="4102" max="4102" width="21.28515625" style="81" customWidth="1"/>
    <col min="4103" max="4103" width="15.85546875" style="81" customWidth="1"/>
    <col min="4104" max="4104" width="18.28515625" style="81" customWidth="1"/>
    <col min="4105" max="4105" width="16.28515625" style="81" customWidth="1"/>
    <col min="4106" max="4310" width="11.42578125" style="81"/>
    <col min="4311" max="4322" width="2.7109375" style="81" customWidth="1"/>
    <col min="4323" max="4324" width="6.140625" style="81" customWidth="1"/>
    <col min="4325" max="4333" width="2.7109375" style="81" customWidth="1"/>
    <col min="4334" max="4334" width="14.7109375" style="81" customWidth="1"/>
    <col min="4335" max="4335" width="6.28515625" style="81" customWidth="1"/>
    <col min="4336" max="4346" width="2.7109375" style="81" customWidth="1"/>
    <col min="4347" max="4347" width="25.42578125" style="81" customWidth="1"/>
    <col min="4348" max="4348" width="17.85546875" style="81" customWidth="1"/>
    <col min="4349" max="4349" width="15.85546875" style="81" customWidth="1"/>
    <col min="4350" max="4350" width="14.7109375" style="81" customWidth="1"/>
    <col min="4351" max="4351" width="15.85546875" style="81" customWidth="1"/>
    <col min="4352" max="4352" width="15" style="81" customWidth="1"/>
    <col min="4353" max="4353" width="18.140625" style="81" customWidth="1"/>
    <col min="4354" max="4354" width="22.42578125" style="81" customWidth="1"/>
    <col min="4355" max="4355" width="23.7109375" style="81" customWidth="1"/>
    <col min="4356" max="4356" width="14" style="81" customWidth="1"/>
    <col min="4357" max="4357" width="15" style="81" customWidth="1"/>
    <col min="4358" max="4358" width="21.28515625" style="81" customWidth="1"/>
    <col min="4359" max="4359" width="15.85546875" style="81" customWidth="1"/>
    <col min="4360" max="4360" width="18.28515625" style="81" customWidth="1"/>
    <col min="4361" max="4361" width="16.28515625" style="81" customWidth="1"/>
    <col min="4362" max="4566" width="11.42578125" style="81"/>
    <col min="4567" max="4578" width="2.7109375" style="81" customWidth="1"/>
    <col min="4579" max="4580" width="6.140625" style="81" customWidth="1"/>
    <col min="4581" max="4589" width="2.7109375" style="81" customWidth="1"/>
    <col min="4590" max="4590" width="14.7109375" style="81" customWidth="1"/>
    <col min="4591" max="4591" width="6.28515625" style="81" customWidth="1"/>
    <col min="4592" max="4602" width="2.7109375" style="81" customWidth="1"/>
    <col min="4603" max="4603" width="25.42578125" style="81" customWidth="1"/>
    <col min="4604" max="4604" width="17.85546875" style="81" customWidth="1"/>
    <col min="4605" max="4605" width="15.85546875" style="81" customWidth="1"/>
    <col min="4606" max="4606" width="14.7109375" style="81" customWidth="1"/>
    <col min="4607" max="4607" width="15.85546875" style="81" customWidth="1"/>
    <col min="4608" max="4608" width="15" style="81" customWidth="1"/>
    <col min="4609" max="4609" width="18.140625" style="81" customWidth="1"/>
    <col min="4610" max="4610" width="22.42578125" style="81" customWidth="1"/>
    <col min="4611" max="4611" width="23.7109375" style="81" customWidth="1"/>
    <col min="4612" max="4612" width="14" style="81" customWidth="1"/>
    <col min="4613" max="4613" width="15" style="81" customWidth="1"/>
    <col min="4614" max="4614" width="21.28515625" style="81" customWidth="1"/>
    <col min="4615" max="4615" width="15.85546875" style="81" customWidth="1"/>
    <col min="4616" max="4616" width="18.28515625" style="81" customWidth="1"/>
    <col min="4617" max="4617" width="16.28515625" style="81" customWidth="1"/>
    <col min="4618" max="4822" width="11.42578125" style="81"/>
    <col min="4823" max="4834" width="2.7109375" style="81" customWidth="1"/>
    <col min="4835" max="4836" width="6.140625" style="81" customWidth="1"/>
    <col min="4837" max="4845" width="2.7109375" style="81" customWidth="1"/>
    <col min="4846" max="4846" width="14.7109375" style="81" customWidth="1"/>
    <col min="4847" max="4847" width="6.28515625" style="81" customWidth="1"/>
    <col min="4848" max="4858" width="2.7109375" style="81" customWidth="1"/>
    <col min="4859" max="4859" width="25.42578125" style="81" customWidth="1"/>
    <col min="4860" max="4860" width="17.85546875" style="81" customWidth="1"/>
    <col min="4861" max="4861" width="15.85546875" style="81" customWidth="1"/>
    <col min="4862" max="4862" width="14.7109375" style="81" customWidth="1"/>
    <col min="4863" max="4863" width="15.85546875" style="81" customWidth="1"/>
    <col min="4864" max="4864" width="15" style="81" customWidth="1"/>
    <col min="4865" max="4865" width="18.140625" style="81" customWidth="1"/>
    <col min="4866" max="4866" width="22.42578125" style="81" customWidth="1"/>
    <col min="4867" max="4867" width="23.7109375" style="81" customWidth="1"/>
    <col min="4868" max="4868" width="14" style="81" customWidth="1"/>
    <col min="4869" max="4869" width="15" style="81" customWidth="1"/>
    <col min="4870" max="4870" width="21.28515625" style="81" customWidth="1"/>
    <col min="4871" max="4871" width="15.85546875" style="81" customWidth="1"/>
    <col min="4872" max="4872" width="18.28515625" style="81" customWidth="1"/>
    <col min="4873" max="4873" width="16.28515625" style="81" customWidth="1"/>
    <col min="4874" max="5078" width="11.42578125" style="81"/>
    <col min="5079" max="5090" width="2.7109375" style="81" customWidth="1"/>
    <col min="5091" max="5092" width="6.140625" style="81" customWidth="1"/>
    <col min="5093" max="5101" width="2.7109375" style="81" customWidth="1"/>
    <col min="5102" max="5102" width="14.7109375" style="81" customWidth="1"/>
    <col min="5103" max="5103" width="6.28515625" style="81" customWidth="1"/>
    <col min="5104" max="5114" width="2.7109375" style="81" customWidth="1"/>
    <col min="5115" max="5115" width="25.42578125" style="81" customWidth="1"/>
    <col min="5116" max="5116" width="17.85546875" style="81" customWidth="1"/>
    <col min="5117" max="5117" width="15.85546875" style="81" customWidth="1"/>
    <col min="5118" max="5118" width="14.7109375" style="81" customWidth="1"/>
    <col min="5119" max="5119" width="15.85546875" style="81" customWidth="1"/>
    <col min="5120" max="5120" width="15" style="81" customWidth="1"/>
    <col min="5121" max="5121" width="18.140625" style="81" customWidth="1"/>
    <col min="5122" max="5122" width="22.42578125" style="81" customWidth="1"/>
    <col min="5123" max="5123" width="23.7109375" style="81" customWidth="1"/>
    <col min="5124" max="5124" width="14" style="81" customWidth="1"/>
    <col min="5125" max="5125" width="15" style="81" customWidth="1"/>
    <col min="5126" max="5126" width="21.28515625" style="81" customWidth="1"/>
    <col min="5127" max="5127" width="15.85546875" style="81" customWidth="1"/>
    <col min="5128" max="5128" width="18.28515625" style="81" customWidth="1"/>
    <col min="5129" max="5129" width="16.28515625" style="81" customWidth="1"/>
    <col min="5130" max="5334" width="11.42578125" style="81"/>
    <col min="5335" max="5346" width="2.7109375" style="81" customWidth="1"/>
    <col min="5347" max="5348" width="6.140625" style="81" customWidth="1"/>
    <col min="5349" max="5357" width="2.7109375" style="81" customWidth="1"/>
    <col min="5358" max="5358" width="14.7109375" style="81" customWidth="1"/>
    <col min="5359" max="5359" width="6.28515625" style="81" customWidth="1"/>
    <col min="5360" max="5370" width="2.7109375" style="81" customWidth="1"/>
    <col min="5371" max="5371" width="25.42578125" style="81" customWidth="1"/>
    <col min="5372" max="5372" width="17.85546875" style="81" customWidth="1"/>
    <col min="5373" max="5373" width="15.85546875" style="81" customWidth="1"/>
    <col min="5374" max="5374" width="14.7109375" style="81" customWidth="1"/>
    <col min="5375" max="5375" width="15.85546875" style="81" customWidth="1"/>
    <col min="5376" max="5376" width="15" style="81" customWidth="1"/>
    <col min="5377" max="5377" width="18.140625" style="81" customWidth="1"/>
    <col min="5378" max="5378" width="22.42578125" style="81" customWidth="1"/>
    <col min="5379" max="5379" width="23.7109375" style="81" customWidth="1"/>
    <col min="5380" max="5380" width="14" style="81" customWidth="1"/>
    <col min="5381" max="5381" width="15" style="81" customWidth="1"/>
    <col min="5382" max="5382" width="21.28515625" style="81" customWidth="1"/>
    <col min="5383" max="5383" width="15.85546875" style="81" customWidth="1"/>
    <col min="5384" max="5384" width="18.28515625" style="81" customWidth="1"/>
    <col min="5385" max="5385" width="16.28515625" style="81" customWidth="1"/>
    <col min="5386" max="5590" width="11.42578125" style="81"/>
    <col min="5591" max="5602" width="2.7109375" style="81" customWidth="1"/>
    <col min="5603" max="5604" width="6.140625" style="81" customWidth="1"/>
    <col min="5605" max="5613" width="2.7109375" style="81" customWidth="1"/>
    <col min="5614" max="5614" width="14.7109375" style="81" customWidth="1"/>
    <col min="5615" max="5615" width="6.28515625" style="81" customWidth="1"/>
    <col min="5616" max="5626" width="2.7109375" style="81" customWidth="1"/>
    <col min="5627" max="5627" width="25.42578125" style="81" customWidth="1"/>
    <col min="5628" max="5628" width="17.85546875" style="81" customWidth="1"/>
    <col min="5629" max="5629" width="15.85546875" style="81" customWidth="1"/>
    <col min="5630" max="5630" width="14.7109375" style="81" customWidth="1"/>
    <col min="5631" max="5631" width="15.85546875" style="81" customWidth="1"/>
    <col min="5632" max="5632" width="15" style="81" customWidth="1"/>
    <col min="5633" max="5633" width="18.140625" style="81" customWidth="1"/>
    <col min="5634" max="5634" width="22.42578125" style="81" customWidth="1"/>
    <col min="5635" max="5635" width="23.7109375" style="81" customWidth="1"/>
    <col min="5636" max="5636" width="14" style="81" customWidth="1"/>
    <col min="5637" max="5637" width="15" style="81" customWidth="1"/>
    <col min="5638" max="5638" width="21.28515625" style="81" customWidth="1"/>
    <col min="5639" max="5639" width="15.85546875" style="81" customWidth="1"/>
    <col min="5640" max="5640" width="18.28515625" style="81" customWidth="1"/>
    <col min="5641" max="5641" width="16.28515625" style="81" customWidth="1"/>
    <col min="5642" max="5846" width="11.42578125" style="81"/>
    <col min="5847" max="5858" width="2.7109375" style="81" customWidth="1"/>
    <col min="5859" max="5860" width="6.140625" style="81" customWidth="1"/>
    <col min="5861" max="5869" width="2.7109375" style="81" customWidth="1"/>
    <col min="5870" max="5870" width="14.7109375" style="81" customWidth="1"/>
    <col min="5871" max="5871" width="6.28515625" style="81" customWidth="1"/>
    <col min="5872" max="5882" width="2.7109375" style="81" customWidth="1"/>
    <col min="5883" max="5883" width="25.42578125" style="81" customWidth="1"/>
    <col min="5884" max="5884" width="17.85546875" style="81" customWidth="1"/>
    <col min="5885" max="5885" width="15.85546875" style="81" customWidth="1"/>
    <col min="5886" max="5886" width="14.7109375" style="81" customWidth="1"/>
    <col min="5887" max="5887" width="15.85546875" style="81" customWidth="1"/>
    <col min="5888" max="5888" width="15" style="81" customWidth="1"/>
    <col min="5889" max="5889" width="18.140625" style="81" customWidth="1"/>
    <col min="5890" max="5890" width="22.42578125" style="81" customWidth="1"/>
    <col min="5891" max="5891" width="23.7109375" style="81" customWidth="1"/>
    <col min="5892" max="5892" width="14" style="81" customWidth="1"/>
    <col min="5893" max="5893" width="15" style="81" customWidth="1"/>
    <col min="5894" max="5894" width="21.28515625" style="81" customWidth="1"/>
    <col min="5895" max="5895" width="15.85546875" style="81" customWidth="1"/>
    <col min="5896" max="5896" width="18.28515625" style="81" customWidth="1"/>
    <col min="5897" max="5897" width="16.28515625" style="81" customWidth="1"/>
    <col min="5898" max="6102" width="11.42578125" style="81"/>
    <col min="6103" max="6114" width="2.7109375" style="81" customWidth="1"/>
    <col min="6115" max="6116" width="6.140625" style="81" customWidth="1"/>
    <col min="6117" max="6125" width="2.7109375" style="81" customWidth="1"/>
    <col min="6126" max="6126" width="14.7109375" style="81" customWidth="1"/>
    <col min="6127" max="6127" width="6.28515625" style="81" customWidth="1"/>
    <col min="6128" max="6138" width="2.7109375" style="81" customWidth="1"/>
    <col min="6139" max="6139" width="25.42578125" style="81" customWidth="1"/>
    <col min="6140" max="6140" width="17.85546875" style="81" customWidth="1"/>
    <col min="6141" max="6141" width="15.85546875" style="81" customWidth="1"/>
    <col min="6142" max="6142" width="14.7109375" style="81" customWidth="1"/>
    <col min="6143" max="6143" width="15.85546875" style="81" customWidth="1"/>
    <col min="6144" max="6144" width="15" style="81" customWidth="1"/>
    <col min="6145" max="6145" width="18.140625" style="81" customWidth="1"/>
    <col min="6146" max="6146" width="22.42578125" style="81" customWidth="1"/>
    <col min="6147" max="6147" width="23.7109375" style="81" customWidth="1"/>
    <col min="6148" max="6148" width="14" style="81" customWidth="1"/>
    <col min="6149" max="6149" width="15" style="81" customWidth="1"/>
    <col min="6150" max="6150" width="21.28515625" style="81" customWidth="1"/>
    <col min="6151" max="6151" width="15.85546875" style="81" customWidth="1"/>
    <col min="6152" max="6152" width="18.28515625" style="81" customWidth="1"/>
    <col min="6153" max="6153" width="16.28515625" style="81" customWidth="1"/>
    <col min="6154" max="6358" width="11.42578125" style="81"/>
    <col min="6359" max="6370" width="2.7109375" style="81" customWidth="1"/>
    <col min="6371" max="6372" width="6.140625" style="81" customWidth="1"/>
    <col min="6373" max="6381" width="2.7109375" style="81" customWidth="1"/>
    <col min="6382" max="6382" width="14.7109375" style="81" customWidth="1"/>
    <col min="6383" max="6383" width="6.28515625" style="81" customWidth="1"/>
    <col min="6384" max="6394" width="2.7109375" style="81" customWidth="1"/>
    <col min="6395" max="6395" width="25.42578125" style="81" customWidth="1"/>
    <col min="6396" max="6396" width="17.85546875" style="81" customWidth="1"/>
    <col min="6397" max="6397" width="15.85546875" style="81" customWidth="1"/>
    <col min="6398" max="6398" width="14.7109375" style="81" customWidth="1"/>
    <col min="6399" max="6399" width="15.85546875" style="81" customWidth="1"/>
    <col min="6400" max="6400" width="15" style="81" customWidth="1"/>
    <col min="6401" max="6401" width="18.140625" style="81" customWidth="1"/>
    <col min="6402" max="6402" width="22.42578125" style="81" customWidth="1"/>
    <col min="6403" max="6403" width="23.7109375" style="81" customWidth="1"/>
    <col min="6404" max="6404" width="14" style="81" customWidth="1"/>
    <col min="6405" max="6405" width="15" style="81" customWidth="1"/>
    <col min="6406" max="6406" width="21.28515625" style="81" customWidth="1"/>
    <col min="6407" max="6407" width="15.85546875" style="81" customWidth="1"/>
    <col min="6408" max="6408" width="18.28515625" style="81" customWidth="1"/>
    <col min="6409" max="6409" width="16.28515625" style="81" customWidth="1"/>
    <col min="6410" max="6614" width="11.42578125" style="81"/>
    <col min="6615" max="6626" width="2.7109375" style="81" customWidth="1"/>
    <col min="6627" max="6628" width="6.140625" style="81" customWidth="1"/>
    <col min="6629" max="6637" width="2.7109375" style="81" customWidth="1"/>
    <col min="6638" max="6638" width="14.7109375" style="81" customWidth="1"/>
    <col min="6639" max="6639" width="6.28515625" style="81" customWidth="1"/>
    <col min="6640" max="6650" width="2.7109375" style="81" customWidth="1"/>
    <col min="6651" max="6651" width="25.42578125" style="81" customWidth="1"/>
    <col min="6652" max="6652" width="17.85546875" style="81" customWidth="1"/>
    <col min="6653" max="6653" width="15.85546875" style="81" customWidth="1"/>
    <col min="6654" max="6654" width="14.7109375" style="81" customWidth="1"/>
    <col min="6655" max="6655" width="15.85546875" style="81" customWidth="1"/>
    <col min="6656" max="6656" width="15" style="81" customWidth="1"/>
    <col min="6657" max="6657" width="18.140625" style="81" customWidth="1"/>
    <col min="6658" max="6658" width="22.42578125" style="81" customWidth="1"/>
    <col min="6659" max="6659" width="23.7109375" style="81" customWidth="1"/>
    <col min="6660" max="6660" width="14" style="81" customWidth="1"/>
    <col min="6661" max="6661" width="15" style="81" customWidth="1"/>
    <col min="6662" max="6662" width="21.28515625" style="81" customWidth="1"/>
    <col min="6663" max="6663" width="15.85546875" style="81" customWidth="1"/>
    <col min="6664" max="6664" width="18.28515625" style="81" customWidth="1"/>
    <col min="6665" max="6665" width="16.28515625" style="81" customWidth="1"/>
    <col min="6666" max="6870" width="11.42578125" style="81"/>
    <col min="6871" max="6882" width="2.7109375" style="81" customWidth="1"/>
    <col min="6883" max="6884" width="6.140625" style="81" customWidth="1"/>
    <col min="6885" max="6893" width="2.7109375" style="81" customWidth="1"/>
    <col min="6894" max="6894" width="14.7109375" style="81" customWidth="1"/>
    <col min="6895" max="6895" width="6.28515625" style="81" customWidth="1"/>
    <col min="6896" max="6906" width="2.7109375" style="81" customWidth="1"/>
    <col min="6907" max="6907" width="25.42578125" style="81" customWidth="1"/>
    <col min="6908" max="6908" width="17.85546875" style="81" customWidth="1"/>
    <col min="6909" max="6909" width="15.85546875" style="81" customWidth="1"/>
    <col min="6910" max="6910" width="14.7109375" style="81" customWidth="1"/>
    <col min="6911" max="6911" width="15.85546875" style="81" customWidth="1"/>
    <col min="6912" max="6912" width="15" style="81" customWidth="1"/>
    <col min="6913" max="6913" width="18.140625" style="81" customWidth="1"/>
    <col min="6914" max="6914" width="22.42578125" style="81" customWidth="1"/>
    <col min="6915" max="6915" width="23.7109375" style="81" customWidth="1"/>
    <col min="6916" max="6916" width="14" style="81" customWidth="1"/>
    <col min="6917" max="6917" width="15" style="81" customWidth="1"/>
    <col min="6918" max="6918" width="21.28515625" style="81" customWidth="1"/>
    <col min="6919" max="6919" width="15.85546875" style="81" customWidth="1"/>
    <col min="6920" max="6920" width="18.28515625" style="81" customWidth="1"/>
    <col min="6921" max="6921" width="16.28515625" style="81" customWidth="1"/>
    <col min="6922" max="7126" width="11.42578125" style="81"/>
    <col min="7127" max="7138" width="2.7109375" style="81" customWidth="1"/>
    <col min="7139" max="7140" width="6.140625" style="81" customWidth="1"/>
    <col min="7141" max="7149" width="2.7109375" style="81" customWidth="1"/>
    <col min="7150" max="7150" width="14.7109375" style="81" customWidth="1"/>
    <col min="7151" max="7151" width="6.28515625" style="81" customWidth="1"/>
    <col min="7152" max="7162" width="2.7109375" style="81" customWidth="1"/>
    <col min="7163" max="7163" width="25.42578125" style="81" customWidth="1"/>
    <col min="7164" max="7164" width="17.85546875" style="81" customWidth="1"/>
    <col min="7165" max="7165" width="15.85546875" style="81" customWidth="1"/>
    <col min="7166" max="7166" width="14.7109375" style="81" customWidth="1"/>
    <col min="7167" max="7167" width="15.85546875" style="81" customWidth="1"/>
    <col min="7168" max="7168" width="15" style="81" customWidth="1"/>
    <col min="7169" max="7169" width="18.140625" style="81" customWidth="1"/>
    <col min="7170" max="7170" width="22.42578125" style="81" customWidth="1"/>
    <col min="7171" max="7171" width="23.7109375" style="81" customWidth="1"/>
    <col min="7172" max="7172" width="14" style="81" customWidth="1"/>
    <col min="7173" max="7173" width="15" style="81" customWidth="1"/>
    <col min="7174" max="7174" width="21.28515625" style="81" customWidth="1"/>
    <col min="7175" max="7175" width="15.85546875" style="81" customWidth="1"/>
    <col min="7176" max="7176" width="18.28515625" style="81" customWidth="1"/>
    <col min="7177" max="7177" width="16.28515625" style="81" customWidth="1"/>
    <col min="7178" max="7382" width="11.42578125" style="81"/>
    <col min="7383" max="7394" width="2.7109375" style="81" customWidth="1"/>
    <col min="7395" max="7396" width="6.140625" style="81" customWidth="1"/>
    <col min="7397" max="7405" width="2.7109375" style="81" customWidth="1"/>
    <col min="7406" max="7406" width="14.7109375" style="81" customWidth="1"/>
    <col min="7407" max="7407" width="6.28515625" style="81" customWidth="1"/>
    <col min="7408" max="7418" width="2.7109375" style="81" customWidth="1"/>
    <col min="7419" max="7419" width="25.42578125" style="81" customWidth="1"/>
    <col min="7420" max="7420" width="17.85546875" style="81" customWidth="1"/>
    <col min="7421" max="7421" width="15.85546875" style="81" customWidth="1"/>
    <col min="7422" max="7422" width="14.7109375" style="81" customWidth="1"/>
    <col min="7423" max="7423" width="15.85546875" style="81" customWidth="1"/>
    <col min="7424" max="7424" width="15" style="81" customWidth="1"/>
    <col min="7425" max="7425" width="18.140625" style="81" customWidth="1"/>
    <col min="7426" max="7426" width="22.42578125" style="81" customWidth="1"/>
    <col min="7427" max="7427" width="23.7109375" style="81" customWidth="1"/>
    <col min="7428" max="7428" width="14" style="81" customWidth="1"/>
    <col min="7429" max="7429" width="15" style="81" customWidth="1"/>
    <col min="7430" max="7430" width="21.28515625" style="81" customWidth="1"/>
    <col min="7431" max="7431" width="15.85546875" style="81" customWidth="1"/>
    <col min="7432" max="7432" width="18.28515625" style="81" customWidth="1"/>
    <col min="7433" max="7433" width="16.28515625" style="81" customWidth="1"/>
    <col min="7434" max="7638" width="11.42578125" style="81"/>
    <col min="7639" max="7650" width="2.7109375" style="81" customWidth="1"/>
    <col min="7651" max="7652" width="6.140625" style="81" customWidth="1"/>
    <col min="7653" max="7661" width="2.7109375" style="81" customWidth="1"/>
    <col min="7662" max="7662" width="14.7109375" style="81" customWidth="1"/>
    <col min="7663" max="7663" width="6.28515625" style="81" customWidth="1"/>
    <col min="7664" max="7674" width="2.7109375" style="81" customWidth="1"/>
    <col min="7675" max="7675" width="25.42578125" style="81" customWidth="1"/>
    <col min="7676" max="7676" width="17.85546875" style="81" customWidth="1"/>
    <col min="7677" max="7677" width="15.85546875" style="81" customWidth="1"/>
    <col min="7678" max="7678" width="14.7109375" style="81" customWidth="1"/>
    <col min="7679" max="7679" width="15.85546875" style="81" customWidth="1"/>
    <col min="7680" max="7680" width="15" style="81" customWidth="1"/>
    <col min="7681" max="7681" width="18.140625" style="81" customWidth="1"/>
    <col min="7682" max="7682" width="22.42578125" style="81" customWidth="1"/>
    <col min="7683" max="7683" width="23.7109375" style="81" customWidth="1"/>
    <col min="7684" max="7684" width="14" style="81" customWidth="1"/>
    <col min="7685" max="7685" width="15" style="81" customWidth="1"/>
    <col min="7686" max="7686" width="21.28515625" style="81" customWidth="1"/>
    <col min="7687" max="7687" width="15.85546875" style="81" customWidth="1"/>
    <col min="7688" max="7688" width="18.28515625" style="81" customWidth="1"/>
    <col min="7689" max="7689" width="16.28515625" style="81" customWidth="1"/>
    <col min="7690" max="7894" width="11.42578125" style="81"/>
    <col min="7895" max="7906" width="2.7109375" style="81" customWidth="1"/>
    <col min="7907" max="7908" width="6.140625" style="81" customWidth="1"/>
    <col min="7909" max="7917" width="2.7109375" style="81" customWidth="1"/>
    <col min="7918" max="7918" width="14.7109375" style="81" customWidth="1"/>
    <col min="7919" max="7919" width="6.28515625" style="81" customWidth="1"/>
    <col min="7920" max="7930" width="2.7109375" style="81" customWidth="1"/>
    <col min="7931" max="7931" width="25.42578125" style="81" customWidth="1"/>
    <col min="7932" max="7932" width="17.85546875" style="81" customWidth="1"/>
    <col min="7933" max="7933" width="15.85546875" style="81" customWidth="1"/>
    <col min="7934" max="7934" width="14.7109375" style="81" customWidth="1"/>
    <col min="7935" max="7935" width="15.85546875" style="81" customWidth="1"/>
    <col min="7936" max="7936" width="15" style="81" customWidth="1"/>
    <col min="7937" max="7937" width="18.140625" style="81" customWidth="1"/>
    <col min="7938" max="7938" width="22.42578125" style="81" customWidth="1"/>
    <col min="7939" max="7939" width="23.7109375" style="81" customWidth="1"/>
    <col min="7940" max="7940" width="14" style="81" customWidth="1"/>
    <col min="7941" max="7941" width="15" style="81" customWidth="1"/>
    <col min="7942" max="7942" width="21.28515625" style="81" customWidth="1"/>
    <col min="7943" max="7943" width="15.85546875" style="81" customWidth="1"/>
    <col min="7944" max="7944" width="18.28515625" style="81" customWidth="1"/>
    <col min="7945" max="7945" width="16.28515625" style="81" customWidth="1"/>
    <col min="7946" max="8150" width="11.42578125" style="81"/>
    <col min="8151" max="8162" width="2.7109375" style="81" customWidth="1"/>
    <col min="8163" max="8164" width="6.140625" style="81" customWidth="1"/>
    <col min="8165" max="8173" width="2.7109375" style="81" customWidth="1"/>
    <col min="8174" max="8174" width="14.7109375" style="81" customWidth="1"/>
    <col min="8175" max="8175" width="6.28515625" style="81" customWidth="1"/>
    <col min="8176" max="8186" width="2.7109375" style="81" customWidth="1"/>
    <col min="8187" max="8187" width="25.42578125" style="81" customWidth="1"/>
    <col min="8188" max="8188" width="17.85546875" style="81" customWidth="1"/>
    <col min="8189" max="8189" width="15.85546875" style="81" customWidth="1"/>
    <col min="8190" max="8190" width="14.7109375" style="81" customWidth="1"/>
    <col min="8191" max="8191" width="15.85546875" style="81" customWidth="1"/>
    <col min="8192" max="8192" width="15" style="81" customWidth="1"/>
    <col min="8193" max="8193" width="18.140625" style="81" customWidth="1"/>
    <col min="8194" max="8194" width="22.42578125" style="81" customWidth="1"/>
    <col min="8195" max="8195" width="23.7109375" style="81" customWidth="1"/>
    <col min="8196" max="8196" width="14" style="81" customWidth="1"/>
    <col min="8197" max="8197" width="15" style="81" customWidth="1"/>
    <col min="8198" max="8198" width="21.28515625" style="81" customWidth="1"/>
    <col min="8199" max="8199" width="15.85546875" style="81" customWidth="1"/>
    <col min="8200" max="8200" width="18.28515625" style="81" customWidth="1"/>
    <col min="8201" max="8201" width="16.28515625" style="81" customWidth="1"/>
    <col min="8202" max="8406" width="11.42578125" style="81"/>
    <col min="8407" max="8418" width="2.7109375" style="81" customWidth="1"/>
    <col min="8419" max="8420" width="6.140625" style="81" customWidth="1"/>
    <col min="8421" max="8429" width="2.7109375" style="81" customWidth="1"/>
    <col min="8430" max="8430" width="14.7109375" style="81" customWidth="1"/>
    <col min="8431" max="8431" width="6.28515625" style="81" customWidth="1"/>
    <col min="8432" max="8442" width="2.7109375" style="81" customWidth="1"/>
    <col min="8443" max="8443" width="25.42578125" style="81" customWidth="1"/>
    <col min="8444" max="8444" width="17.85546875" style="81" customWidth="1"/>
    <col min="8445" max="8445" width="15.85546875" style="81" customWidth="1"/>
    <col min="8446" max="8446" width="14.7109375" style="81" customWidth="1"/>
    <col min="8447" max="8447" width="15.85546875" style="81" customWidth="1"/>
    <col min="8448" max="8448" width="15" style="81" customWidth="1"/>
    <col min="8449" max="8449" width="18.140625" style="81" customWidth="1"/>
    <col min="8450" max="8450" width="22.42578125" style="81" customWidth="1"/>
    <col min="8451" max="8451" width="23.7109375" style="81" customWidth="1"/>
    <col min="8452" max="8452" width="14" style="81" customWidth="1"/>
    <col min="8453" max="8453" width="15" style="81" customWidth="1"/>
    <col min="8454" max="8454" width="21.28515625" style="81" customWidth="1"/>
    <col min="8455" max="8455" width="15.85546875" style="81" customWidth="1"/>
    <col min="8456" max="8456" width="18.28515625" style="81" customWidth="1"/>
    <col min="8457" max="8457" width="16.28515625" style="81" customWidth="1"/>
    <col min="8458" max="8662" width="11.42578125" style="81"/>
    <col min="8663" max="8674" width="2.7109375" style="81" customWidth="1"/>
    <col min="8675" max="8676" width="6.140625" style="81" customWidth="1"/>
    <col min="8677" max="8685" width="2.7109375" style="81" customWidth="1"/>
    <col min="8686" max="8686" width="14.7109375" style="81" customWidth="1"/>
    <col min="8687" max="8687" width="6.28515625" style="81" customWidth="1"/>
    <col min="8688" max="8698" width="2.7109375" style="81" customWidth="1"/>
    <col min="8699" max="8699" width="25.42578125" style="81" customWidth="1"/>
    <col min="8700" max="8700" width="17.85546875" style="81" customWidth="1"/>
    <col min="8701" max="8701" width="15.85546875" style="81" customWidth="1"/>
    <col min="8702" max="8702" width="14.7109375" style="81" customWidth="1"/>
    <col min="8703" max="8703" width="15.85546875" style="81" customWidth="1"/>
    <col min="8704" max="8704" width="15" style="81" customWidth="1"/>
    <col min="8705" max="8705" width="18.140625" style="81" customWidth="1"/>
    <col min="8706" max="8706" width="22.42578125" style="81" customWidth="1"/>
    <col min="8707" max="8707" width="23.7109375" style="81" customWidth="1"/>
    <col min="8708" max="8708" width="14" style="81" customWidth="1"/>
    <col min="8709" max="8709" width="15" style="81" customWidth="1"/>
    <col min="8710" max="8710" width="21.28515625" style="81" customWidth="1"/>
    <col min="8711" max="8711" width="15.85546875" style="81" customWidth="1"/>
    <col min="8712" max="8712" width="18.28515625" style="81" customWidth="1"/>
    <col min="8713" max="8713" width="16.28515625" style="81" customWidth="1"/>
    <col min="8714" max="8918" width="11.42578125" style="81"/>
    <col min="8919" max="8930" width="2.7109375" style="81" customWidth="1"/>
    <col min="8931" max="8932" width="6.140625" style="81" customWidth="1"/>
    <col min="8933" max="8941" width="2.7109375" style="81" customWidth="1"/>
    <col min="8942" max="8942" width="14.7109375" style="81" customWidth="1"/>
    <col min="8943" max="8943" width="6.28515625" style="81" customWidth="1"/>
    <col min="8944" max="8954" width="2.7109375" style="81" customWidth="1"/>
    <col min="8955" max="8955" width="25.42578125" style="81" customWidth="1"/>
    <col min="8956" max="8956" width="17.85546875" style="81" customWidth="1"/>
    <col min="8957" max="8957" width="15.85546875" style="81" customWidth="1"/>
    <col min="8958" max="8958" width="14.7109375" style="81" customWidth="1"/>
    <col min="8959" max="8959" width="15.85546875" style="81" customWidth="1"/>
    <col min="8960" max="8960" width="15" style="81" customWidth="1"/>
    <col min="8961" max="8961" width="18.140625" style="81" customWidth="1"/>
    <col min="8962" max="8962" width="22.42578125" style="81" customWidth="1"/>
    <col min="8963" max="8963" width="23.7109375" style="81" customWidth="1"/>
    <col min="8964" max="8964" width="14" style="81" customWidth="1"/>
    <col min="8965" max="8965" width="15" style="81" customWidth="1"/>
    <col min="8966" max="8966" width="21.28515625" style="81" customWidth="1"/>
    <col min="8967" max="8967" width="15.85546875" style="81" customWidth="1"/>
    <col min="8968" max="8968" width="18.28515625" style="81" customWidth="1"/>
    <col min="8969" max="8969" width="16.28515625" style="81" customWidth="1"/>
    <col min="8970" max="9174" width="11.42578125" style="81"/>
    <col min="9175" max="9186" width="2.7109375" style="81" customWidth="1"/>
    <col min="9187" max="9188" width="6.140625" style="81" customWidth="1"/>
    <col min="9189" max="9197" width="2.7109375" style="81" customWidth="1"/>
    <col min="9198" max="9198" width="14.7109375" style="81" customWidth="1"/>
    <col min="9199" max="9199" width="6.28515625" style="81" customWidth="1"/>
    <col min="9200" max="9210" width="2.7109375" style="81" customWidth="1"/>
    <col min="9211" max="9211" width="25.42578125" style="81" customWidth="1"/>
    <col min="9212" max="9212" width="17.85546875" style="81" customWidth="1"/>
    <col min="9213" max="9213" width="15.85546875" style="81" customWidth="1"/>
    <col min="9214" max="9214" width="14.7109375" style="81" customWidth="1"/>
    <col min="9215" max="9215" width="15.85546875" style="81" customWidth="1"/>
    <col min="9216" max="9216" width="15" style="81" customWidth="1"/>
    <col min="9217" max="9217" width="18.140625" style="81" customWidth="1"/>
    <col min="9218" max="9218" width="22.42578125" style="81" customWidth="1"/>
    <col min="9219" max="9219" width="23.7109375" style="81" customWidth="1"/>
    <col min="9220" max="9220" width="14" style="81" customWidth="1"/>
    <col min="9221" max="9221" width="15" style="81" customWidth="1"/>
    <col min="9222" max="9222" width="21.28515625" style="81" customWidth="1"/>
    <col min="9223" max="9223" width="15.85546875" style="81" customWidth="1"/>
    <col min="9224" max="9224" width="18.28515625" style="81" customWidth="1"/>
    <col min="9225" max="9225" width="16.28515625" style="81" customWidth="1"/>
    <col min="9226" max="9430" width="11.42578125" style="81"/>
    <col min="9431" max="9442" width="2.7109375" style="81" customWidth="1"/>
    <col min="9443" max="9444" width="6.140625" style="81" customWidth="1"/>
    <col min="9445" max="9453" width="2.7109375" style="81" customWidth="1"/>
    <col min="9454" max="9454" width="14.7109375" style="81" customWidth="1"/>
    <col min="9455" max="9455" width="6.28515625" style="81" customWidth="1"/>
    <col min="9456" max="9466" width="2.7109375" style="81" customWidth="1"/>
    <col min="9467" max="9467" width="25.42578125" style="81" customWidth="1"/>
    <col min="9468" max="9468" width="17.85546875" style="81" customWidth="1"/>
    <col min="9469" max="9469" width="15.85546875" style="81" customWidth="1"/>
    <col min="9470" max="9470" width="14.7109375" style="81" customWidth="1"/>
    <col min="9471" max="9471" width="15.85546875" style="81" customWidth="1"/>
    <col min="9472" max="9472" width="15" style="81" customWidth="1"/>
    <col min="9473" max="9473" width="18.140625" style="81" customWidth="1"/>
    <col min="9474" max="9474" width="22.42578125" style="81" customWidth="1"/>
    <col min="9475" max="9475" width="23.7109375" style="81" customWidth="1"/>
    <col min="9476" max="9476" width="14" style="81" customWidth="1"/>
    <col min="9477" max="9477" width="15" style="81" customWidth="1"/>
    <col min="9478" max="9478" width="21.28515625" style="81" customWidth="1"/>
    <col min="9479" max="9479" width="15.85546875" style="81" customWidth="1"/>
    <col min="9480" max="9480" width="18.28515625" style="81" customWidth="1"/>
    <col min="9481" max="9481" width="16.28515625" style="81" customWidth="1"/>
    <col min="9482" max="9686" width="11.42578125" style="81"/>
    <col min="9687" max="9698" width="2.7109375" style="81" customWidth="1"/>
    <col min="9699" max="9700" width="6.140625" style="81" customWidth="1"/>
    <col min="9701" max="9709" width="2.7109375" style="81" customWidth="1"/>
    <col min="9710" max="9710" width="14.7109375" style="81" customWidth="1"/>
    <col min="9711" max="9711" width="6.28515625" style="81" customWidth="1"/>
    <col min="9712" max="9722" width="2.7109375" style="81" customWidth="1"/>
    <col min="9723" max="9723" width="25.42578125" style="81" customWidth="1"/>
    <col min="9724" max="9724" width="17.85546875" style="81" customWidth="1"/>
    <col min="9725" max="9725" width="15.85546875" style="81" customWidth="1"/>
    <col min="9726" max="9726" width="14.7109375" style="81" customWidth="1"/>
    <col min="9727" max="9727" width="15.85546875" style="81" customWidth="1"/>
    <col min="9728" max="9728" width="15" style="81" customWidth="1"/>
    <col min="9729" max="9729" width="18.140625" style="81" customWidth="1"/>
    <col min="9730" max="9730" width="22.42578125" style="81" customWidth="1"/>
    <col min="9731" max="9731" width="23.7109375" style="81" customWidth="1"/>
    <col min="9732" max="9732" width="14" style="81" customWidth="1"/>
    <col min="9733" max="9733" width="15" style="81" customWidth="1"/>
    <col min="9734" max="9734" width="21.28515625" style="81" customWidth="1"/>
    <col min="9735" max="9735" width="15.85546875" style="81" customWidth="1"/>
    <col min="9736" max="9736" width="18.28515625" style="81" customWidth="1"/>
    <col min="9737" max="9737" width="16.28515625" style="81" customWidth="1"/>
    <col min="9738" max="9942" width="11.42578125" style="81"/>
    <col min="9943" max="9954" width="2.7109375" style="81" customWidth="1"/>
    <col min="9955" max="9956" width="6.140625" style="81" customWidth="1"/>
    <col min="9957" max="9965" width="2.7109375" style="81" customWidth="1"/>
    <col min="9966" max="9966" width="14.7109375" style="81" customWidth="1"/>
    <col min="9967" max="9967" width="6.28515625" style="81" customWidth="1"/>
    <col min="9968" max="9978" width="2.7109375" style="81" customWidth="1"/>
    <col min="9979" max="9979" width="25.42578125" style="81" customWidth="1"/>
    <col min="9980" max="9980" width="17.85546875" style="81" customWidth="1"/>
    <col min="9981" max="9981" width="15.85546875" style="81" customWidth="1"/>
    <col min="9982" max="9982" width="14.7109375" style="81" customWidth="1"/>
    <col min="9983" max="9983" width="15.85546875" style="81" customWidth="1"/>
    <col min="9984" max="9984" width="15" style="81" customWidth="1"/>
    <col min="9985" max="9985" width="18.140625" style="81" customWidth="1"/>
    <col min="9986" max="9986" width="22.42578125" style="81" customWidth="1"/>
    <col min="9987" max="9987" width="23.7109375" style="81" customWidth="1"/>
    <col min="9988" max="9988" width="14" style="81" customWidth="1"/>
    <col min="9989" max="9989" width="15" style="81" customWidth="1"/>
    <col min="9990" max="9990" width="21.28515625" style="81" customWidth="1"/>
    <col min="9991" max="9991" width="15.85546875" style="81" customWidth="1"/>
    <col min="9992" max="9992" width="18.28515625" style="81" customWidth="1"/>
    <col min="9993" max="9993" width="16.28515625" style="81" customWidth="1"/>
    <col min="9994" max="10198" width="11.42578125" style="81"/>
    <col min="10199" max="10210" width="2.7109375" style="81" customWidth="1"/>
    <col min="10211" max="10212" width="6.140625" style="81" customWidth="1"/>
    <col min="10213" max="10221" width="2.7109375" style="81" customWidth="1"/>
    <col min="10222" max="10222" width="14.7109375" style="81" customWidth="1"/>
    <col min="10223" max="10223" width="6.28515625" style="81" customWidth="1"/>
    <col min="10224" max="10234" width="2.7109375" style="81" customWidth="1"/>
    <col min="10235" max="10235" width="25.42578125" style="81" customWidth="1"/>
    <col min="10236" max="10236" width="17.85546875" style="81" customWidth="1"/>
    <col min="10237" max="10237" width="15.85546875" style="81" customWidth="1"/>
    <col min="10238" max="10238" width="14.7109375" style="81" customWidth="1"/>
    <col min="10239" max="10239" width="15.85546875" style="81" customWidth="1"/>
    <col min="10240" max="10240" width="15" style="81" customWidth="1"/>
    <col min="10241" max="10241" width="18.140625" style="81" customWidth="1"/>
    <col min="10242" max="10242" width="22.42578125" style="81" customWidth="1"/>
    <col min="10243" max="10243" width="23.7109375" style="81" customWidth="1"/>
    <col min="10244" max="10244" width="14" style="81" customWidth="1"/>
    <col min="10245" max="10245" width="15" style="81" customWidth="1"/>
    <col min="10246" max="10246" width="21.28515625" style="81" customWidth="1"/>
    <col min="10247" max="10247" width="15.85546875" style="81" customWidth="1"/>
    <col min="10248" max="10248" width="18.28515625" style="81" customWidth="1"/>
    <col min="10249" max="10249" width="16.28515625" style="81" customWidth="1"/>
    <col min="10250" max="10454" width="11.42578125" style="81"/>
    <col min="10455" max="10466" width="2.7109375" style="81" customWidth="1"/>
    <col min="10467" max="10468" width="6.140625" style="81" customWidth="1"/>
    <col min="10469" max="10477" width="2.7109375" style="81" customWidth="1"/>
    <col min="10478" max="10478" width="14.7109375" style="81" customWidth="1"/>
    <col min="10479" max="10479" width="6.28515625" style="81" customWidth="1"/>
    <col min="10480" max="10490" width="2.7109375" style="81" customWidth="1"/>
    <col min="10491" max="10491" width="25.42578125" style="81" customWidth="1"/>
    <col min="10492" max="10492" width="17.85546875" style="81" customWidth="1"/>
    <col min="10493" max="10493" width="15.85546875" style="81" customWidth="1"/>
    <col min="10494" max="10494" width="14.7109375" style="81" customWidth="1"/>
    <col min="10495" max="10495" width="15.85546875" style="81" customWidth="1"/>
    <col min="10496" max="10496" width="15" style="81" customWidth="1"/>
    <col min="10497" max="10497" width="18.140625" style="81" customWidth="1"/>
    <col min="10498" max="10498" width="22.42578125" style="81" customWidth="1"/>
    <col min="10499" max="10499" width="23.7109375" style="81" customWidth="1"/>
    <col min="10500" max="10500" width="14" style="81" customWidth="1"/>
    <col min="10501" max="10501" width="15" style="81" customWidth="1"/>
    <col min="10502" max="10502" width="21.28515625" style="81" customWidth="1"/>
    <col min="10503" max="10503" width="15.85546875" style="81" customWidth="1"/>
    <col min="10504" max="10504" width="18.28515625" style="81" customWidth="1"/>
    <col min="10505" max="10505" width="16.28515625" style="81" customWidth="1"/>
    <col min="10506" max="10710" width="11.42578125" style="81"/>
    <col min="10711" max="10722" width="2.7109375" style="81" customWidth="1"/>
    <col min="10723" max="10724" width="6.140625" style="81" customWidth="1"/>
    <col min="10725" max="10733" width="2.7109375" style="81" customWidth="1"/>
    <col min="10734" max="10734" width="14.7109375" style="81" customWidth="1"/>
    <col min="10735" max="10735" width="6.28515625" style="81" customWidth="1"/>
    <col min="10736" max="10746" width="2.7109375" style="81" customWidth="1"/>
    <col min="10747" max="10747" width="25.42578125" style="81" customWidth="1"/>
    <col min="10748" max="10748" width="17.85546875" style="81" customWidth="1"/>
    <col min="10749" max="10749" width="15.85546875" style="81" customWidth="1"/>
    <col min="10750" max="10750" width="14.7109375" style="81" customWidth="1"/>
    <col min="10751" max="10751" width="15.85546875" style="81" customWidth="1"/>
    <col min="10752" max="10752" width="15" style="81" customWidth="1"/>
    <col min="10753" max="10753" width="18.140625" style="81" customWidth="1"/>
    <col min="10754" max="10754" width="22.42578125" style="81" customWidth="1"/>
    <col min="10755" max="10755" width="23.7109375" style="81" customWidth="1"/>
    <col min="10756" max="10756" width="14" style="81" customWidth="1"/>
    <col min="10757" max="10757" width="15" style="81" customWidth="1"/>
    <col min="10758" max="10758" width="21.28515625" style="81" customWidth="1"/>
    <col min="10759" max="10759" width="15.85546875" style="81" customWidth="1"/>
    <col min="10760" max="10760" width="18.28515625" style="81" customWidth="1"/>
    <col min="10761" max="10761" width="16.28515625" style="81" customWidth="1"/>
    <col min="10762" max="10966" width="11.42578125" style="81"/>
    <col min="10967" max="10978" width="2.7109375" style="81" customWidth="1"/>
    <col min="10979" max="10980" width="6.140625" style="81" customWidth="1"/>
    <col min="10981" max="10989" width="2.7109375" style="81" customWidth="1"/>
    <col min="10990" max="10990" width="14.7109375" style="81" customWidth="1"/>
    <col min="10991" max="10991" width="6.28515625" style="81" customWidth="1"/>
    <col min="10992" max="11002" width="2.7109375" style="81" customWidth="1"/>
    <col min="11003" max="11003" width="25.42578125" style="81" customWidth="1"/>
    <col min="11004" max="11004" width="17.85546875" style="81" customWidth="1"/>
    <col min="11005" max="11005" width="15.85546875" style="81" customWidth="1"/>
    <col min="11006" max="11006" width="14.7109375" style="81" customWidth="1"/>
    <col min="11007" max="11007" width="15.85546875" style="81" customWidth="1"/>
    <col min="11008" max="11008" width="15" style="81" customWidth="1"/>
    <col min="11009" max="11009" width="18.140625" style="81" customWidth="1"/>
    <col min="11010" max="11010" width="22.42578125" style="81" customWidth="1"/>
    <col min="11011" max="11011" width="23.7109375" style="81" customWidth="1"/>
    <col min="11012" max="11012" width="14" style="81" customWidth="1"/>
    <col min="11013" max="11013" width="15" style="81" customWidth="1"/>
    <col min="11014" max="11014" width="21.28515625" style="81" customWidth="1"/>
    <col min="11015" max="11015" width="15.85546875" style="81" customWidth="1"/>
    <col min="11016" max="11016" width="18.28515625" style="81" customWidth="1"/>
    <col min="11017" max="11017" width="16.28515625" style="81" customWidth="1"/>
    <col min="11018" max="11222" width="11.42578125" style="81"/>
    <col min="11223" max="11234" width="2.7109375" style="81" customWidth="1"/>
    <col min="11235" max="11236" width="6.140625" style="81" customWidth="1"/>
    <col min="11237" max="11245" width="2.7109375" style="81" customWidth="1"/>
    <col min="11246" max="11246" width="14.7109375" style="81" customWidth="1"/>
    <col min="11247" max="11247" width="6.28515625" style="81" customWidth="1"/>
    <col min="11248" max="11258" width="2.7109375" style="81" customWidth="1"/>
    <col min="11259" max="11259" width="25.42578125" style="81" customWidth="1"/>
    <col min="11260" max="11260" width="17.85546875" style="81" customWidth="1"/>
    <col min="11261" max="11261" width="15.85546875" style="81" customWidth="1"/>
    <col min="11262" max="11262" width="14.7109375" style="81" customWidth="1"/>
    <col min="11263" max="11263" width="15.85546875" style="81" customWidth="1"/>
    <col min="11264" max="11264" width="15" style="81" customWidth="1"/>
    <col min="11265" max="11265" width="18.140625" style="81" customWidth="1"/>
    <col min="11266" max="11266" width="22.42578125" style="81" customWidth="1"/>
    <col min="11267" max="11267" width="23.7109375" style="81" customWidth="1"/>
    <col min="11268" max="11268" width="14" style="81" customWidth="1"/>
    <col min="11269" max="11269" width="15" style="81" customWidth="1"/>
    <col min="11270" max="11270" width="21.28515625" style="81" customWidth="1"/>
    <col min="11271" max="11271" width="15.85546875" style="81" customWidth="1"/>
    <col min="11272" max="11272" width="18.28515625" style="81" customWidth="1"/>
    <col min="11273" max="11273" width="16.28515625" style="81" customWidth="1"/>
    <col min="11274" max="11478" width="11.42578125" style="81"/>
    <col min="11479" max="11490" width="2.7109375" style="81" customWidth="1"/>
    <col min="11491" max="11492" width="6.140625" style="81" customWidth="1"/>
    <col min="11493" max="11501" width="2.7109375" style="81" customWidth="1"/>
    <col min="11502" max="11502" width="14.7109375" style="81" customWidth="1"/>
    <col min="11503" max="11503" width="6.28515625" style="81" customWidth="1"/>
    <col min="11504" max="11514" width="2.7109375" style="81" customWidth="1"/>
    <col min="11515" max="11515" width="25.42578125" style="81" customWidth="1"/>
    <col min="11516" max="11516" width="17.85546875" style="81" customWidth="1"/>
    <col min="11517" max="11517" width="15.85546875" style="81" customWidth="1"/>
    <col min="11518" max="11518" width="14.7109375" style="81" customWidth="1"/>
    <col min="11519" max="11519" width="15.85546875" style="81" customWidth="1"/>
    <col min="11520" max="11520" width="15" style="81" customWidth="1"/>
    <col min="11521" max="11521" width="18.140625" style="81" customWidth="1"/>
    <col min="11522" max="11522" width="22.42578125" style="81" customWidth="1"/>
    <col min="11523" max="11523" width="23.7109375" style="81" customWidth="1"/>
    <col min="11524" max="11524" width="14" style="81" customWidth="1"/>
    <col min="11525" max="11525" width="15" style="81" customWidth="1"/>
    <col min="11526" max="11526" width="21.28515625" style="81" customWidth="1"/>
    <col min="11527" max="11527" width="15.85546875" style="81" customWidth="1"/>
    <col min="11528" max="11528" width="18.28515625" style="81" customWidth="1"/>
    <col min="11529" max="11529" width="16.28515625" style="81" customWidth="1"/>
    <col min="11530" max="11734" width="11.42578125" style="81"/>
    <col min="11735" max="11746" width="2.7109375" style="81" customWidth="1"/>
    <col min="11747" max="11748" width="6.140625" style="81" customWidth="1"/>
    <col min="11749" max="11757" width="2.7109375" style="81" customWidth="1"/>
    <col min="11758" max="11758" width="14.7109375" style="81" customWidth="1"/>
    <col min="11759" max="11759" width="6.28515625" style="81" customWidth="1"/>
    <col min="11760" max="11770" width="2.7109375" style="81" customWidth="1"/>
    <col min="11771" max="11771" width="25.42578125" style="81" customWidth="1"/>
    <col min="11772" max="11772" width="17.85546875" style="81" customWidth="1"/>
    <col min="11773" max="11773" width="15.85546875" style="81" customWidth="1"/>
    <col min="11774" max="11774" width="14.7109375" style="81" customWidth="1"/>
    <col min="11775" max="11775" width="15.85546875" style="81" customWidth="1"/>
    <col min="11776" max="11776" width="15" style="81" customWidth="1"/>
    <col min="11777" max="11777" width="18.140625" style="81" customWidth="1"/>
    <col min="11778" max="11778" width="22.42578125" style="81" customWidth="1"/>
    <col min="11779" max="11779" width="23.7109375" style="81" customWidth="1"/>
    <col min="11780" max="11780" width="14" style="81" customWidth="1"/>
    <col min="11781" max="11781" width="15" style="81" customWidth="1"/>
    <col min="11782" max="11782" width="21.28515625" style="81" customWidth="1"/>
    <col min="11783" max="11783" width="15.85546875" style="81" customWidth="1"/>
    <col min="11784" max="11784" width="18.28515625" style="81" customWidth="1"/>
    <col min="11785" max="11785" width="16.28515625" style="81" customWidth="1"/>
    <col min="11786" max="11990" width="11.42578125" style="81"/>
    <col min="11991" max="12002" width="2.7109375" style="81" customWidth="1"/>
    <col min="12003" max="12004" width="6.140625" style="81" customWidth="1"/>
    <col min="12005" max="12013" width="2.7109375" style="81" customWidth="1"/>
    <col min="12014" max="12014" width="14.7109375" style="81" customWidth="1"/>
    <col min="12015" max="12015" width="6.28515625" style="81" customWidth="1"/>
    <col min="12016" max="12026" width="2.7109375" style="81" customWidth="1"/>
    <col min="12027" max="12027" width="25.42578125" style="81" customWidth="1"/>
    <col min="12028" max="12028" width="17.85546875" style="81" customWidth="1"/>
    <col min="12029" max="12029" width="15.85546875" style="81" customWidth="1"/>
    <col min="12030" max="12030" width="14.7109375" style="81" customWidth="1"/>
    <col min="12031" max="12031" width="15.85546875" style="81" customWidth="1"/>
    <col min="12032" max="12032" width="15" style="81" customWidth="1"/>
    <col min="12033" max="12033" width="18.140625" style="81" customWidth="1"/>
    <col min="12034" max="12034" width="22.42578125" style="81" customWidth="1"/>
    <col min="12035" max="12035" width="23.7109375" style="81" customWidth="1"/>
    <col min="12036" max="12036" width="14" style="81" customWidth="1"/>
    <col min="12037" max="12037" width="15" style="81" customWidth="1"/>
    <col min="12038" max="12038" width="21.28515625" style="81" customWidth="1"/>
    <col min="12039" max="12039" width="15.85546875" style="81" customWidth="1"/>
    <col min="12040" max="12040" width="18.28515625" style="81" customWidth="1"/>
    <col min="12041" max="12041" width="16.28515625" style="81" customWidth="1"/>
    <col min="12042" max="12246" width="11.42578125" style="81"/>
    <col min="12247" max="12258" width="2.7109375" style="81" customWidth="1"/>
    <col min="12259" max="12260" width="6.140625" style="81" customWidth="1"/>
    <col min="12261" max="12269" width="2.7109375" style="81" customWidth="1"/>
    <col min="12270" max="12270" width="14.7109375" style="81" customWidth="1"/>
    <col min="12271" max="12271" width="6.28515625" style="81" customWidth="1"/>
    <col min="12272" max="12282" width="2.7109375" style="81" customWidth="1"/>
    <col min="12283" max="12283" width="25.42578125" style="81" customWidth="1"/>
    <col min="12284" max="12284" width="17.85546875" style="81" customWidth="1"/>
    <col min="12285" max="12285" width="15.85546875" style="81" customWidth="1"/>
    <col min="12286" max="12286" width="14.7109375" style="81" customWidth="1"/>
    <col min="12287" max="12287" width="15.85546875" style="81" customWidth="1"/>
    <col min="12288" max="12288" width="15" style="81" customWidth="1"/>
    <col min="12289" max="12289" width="18.140625" style="81" customWidth="1"/>
    <col min="12290" max="12290" width="22.42578125" style="81" customWidth="1"/>
    <col min="12291" max="12291" width="23.7109375" style="81" customWidth="1"/>
    <col min="12292" max="12292" width="14" style="81" customWidth="1"/>
    <col min="12293" max="12293" width="15" style="81" customWidth="1"/>
    <col min="12294" max="12294" width="21.28515625" style="81" customWidth="1"/>
    <col min="12295" max="12295" width="15.85546875" style="81" customWidth="1"/>
    <col min="12296" max="12296" width="18.28515625" style="81" customWidth="1"/>
    <col min="12297" max="12297" width="16.28515625" style="81" customWidth="1"/>
    <col min="12298" max="12502" width="11.42578125" style="81"/>
    <col min="12503" max="12514" width="2.7109375" style="81" customWidth="1"/>
    <col min="12515" max="12516" width="6.140625" style="81" customWidth="1"/>
    <col min="12517" max="12525" width="2.7109375" style="81" customWidth="1"/>
    <col min="12526" max="12526" width="14.7109375" style="81" customWidth="1"/>
    <col min="12527" max="12527" width="6.28515625" style="81" customWidth="1"/>
    <col min="12528" max="12538" width="2.7109375" style="81" customWidth="1"/>
    <col min="12539" max="12539" width="25.42578125" style="81" customWidth="1"/>
    <col min="12540" max="12540" width="17.85546875" style="81" customWidth="1"/>
    <col min="12541" max="12541" width="15.85546875" style="81" customWidth="1"/>
    <col min="12542" max="12542" width="14.7109375" style="81" customWidth="1"/>
    <col min="12543" max="12543" width="15.85546875" style="81" customWidth="1"/>
    <col min="12544" max="12544" width="15" style="81" customWidth="1"/>
    <col min="12545" max="12545" width="18.140625" style="81" customWidth="1"/>
    <col min="12546" max="12546" width="22.42578125" style="81" customWidth="1"/>
    <col min="12547" max="12547" width="23.7109375" style="81" customWidth="1"/>
    <col min="12548" max="12548" width="14" style="81" customWidth="1"/>
    <col min="12549" max="12549" width="15" style="81" customWidth="1"/>
    <col min="12550" max="12550" width="21.28515625" style="81" customWidth="1"/>
    <col min="12551" max="12551" width="15.85546875" style="81" customWidth="1"/>
    <col min="12552" max="12552" width="18.28515625" style="81" customWidth="1"/>
    <col min="12553" max="12553" width="16.28515625" style="81" customWidth="1"/>
    <col min="12554" max="12758" width="11.42578125" style="81"/>
    <col min="12759" max="12770" width="2.7109375" style="81" customWidth="1"/>
    <col min="12771" max="12772" width="6.140625" style="81" customWidth="1"/>
    <col min="12773" max="12781" width="2.7109375" style="81" customWidth="1"/>
    <col min="12782" max="12782" width="14.7109375" style="81" customWidth="1"/>
    <col min="12783" max="12783" width="6.28515625" style="81" customWidth="1"/>
    <col min="12784" max="12794" width="2.7109375" style="81" customWidth="1"/>
    <col min="12795" max="12795" width="25.42578125" style="81" customWidth="1"/>
    <col min="12796" max="12796" width="17.85546875" style="81" customWidth="1"/>
    <col min="12797" max="12797" width="15.85546875" style="81" customWidth="1"/>
    <col min="12798" max="12798" width="14.7109375" style="81" customWidth="1"/>
    <col min="12799" max="12799" width="15.85546875" style="81" customWidth="1"/>
    <col min="12800" max="12800" width="15" style="81" customWidth="1"/>
    <col min="12801" max="12801" width="18.140625" style="81" customWidth="1"/>
    <col min="12802" max="12802" width="22.42578125" style="81" customWidth="1"/>
    <col min="12803" max="12803" width="23.7109375" style="81" customWidth="1"/>
    <col min="12804" max="12804" width="14" style="81" customWidth="1"/>
    <col min="12805" max="12805" width="15" style="81" customWidth="1"/>
    <col min="12806" max="12806" width="21.28515625" style="81" customWidth="1"/>
    <col min="12807" max="12807" width="15.85546875" style="81" customWidth="1"/>
    <col min="12808" max="12808" width="18.28515625" style="81" customWidth="1"/>
    <col min="12809" max="12809" width="16.28515625" style="81" customWidth="1"/>
    <col min="12810" max="13014" width="11.42578125" style="81"/>
    <col min="13015" max="13026" width="2.7109375" style="81" customWidth="1"/>
    <col min="13027" max="13028" width="6.140625" style="81" customWidth="1"/>
    <col min="13029" max="13037" width="2.7109375" style="81" customWidth="1"/>
    <col min="13038" max="13038" width="14.7109375" style="81" customWidth="1"/>
    <col min="13039" max="13039" width="6.28515625" style="81" customWidth="1"/>
    <col min="13040" max="13050" width="2.7109375" style="81" customWidth="1"/>
    <col min="13051" max="13051" width="25.42578125" style="81" customWidth="1"/>
    <col min="13052" max="13052" width="17.85546875" style="81" customWidth="1"/>
    <col min="13053" max="13053" width="15.85546875" style="81" customWidth="1"/>
    <col min="13054" max="13054" width="14.7109375" style="81" customWidth="1"/>
    <col min="13055" max="13055" width="15.85546875" style="81" customWidth="1"/>
    <col min="13056" max="13056" width="15" style="81" customWidth="1"/>
    <col min="13057" max="13057" width="18.140625" style="81" customWidth="1"/>
    <col min="13058" max="13058" width="22.42578125" style="81" customWidth="1"/>
    <col min="13059" max="13059" width="23.7109375" style="81" customWidth="1"/>
    <col min="13060" max="13060" width="14" style="81" customWidth="1"/>
    <col min="13061" max="13061" width="15" style="81" customWidth="1"/>
    <col min="13062" max="13062" width="21.28515625" style="81" customWidth="1"/>
    <col min="13063" max="13063" width="15.85546875" style="81" customWidth="1"/>
    <col min="13064" max="13064" width="18.28515625" style="81" customWidth="1"/>
    <col min="13065" max="13065" width="16.28515625" style="81" customWidth="1"/>
    <col min="13066" max="13270" width="11.42578125" style="81"/>
    <col min="13271" max="13282" width="2.7109375" style="81" customWidth="1"/>
    <col min="13283" max="13284" width="6.140625" style="81" customWidth="1"/>
    <col min="13285" max="13293" width="2.7109375" style="81" customWidth="1"/>
    <col min="13294" max="13294" width="14.7109375" style="81" customWidth="1"/>
    <col min="13295" max="13295" width="6.28515625" style="81" customWidth="1"/>
    <col min="13296" max="13306" width="2.7109375" style="81" customWidth="1"/>
    <col min="13307" max="13307" width="25.42578125" style="81" customWidth="1"/>
    <col min="13308" max="13308" width="17.85546875" style="81" customWidth="1"/>
    <col min="13309" max="13309" width="15.85546875" style="81" customWidth="1"/>
    <col min="13310" max="13310" width="14.7109375" style="81" customWidth="1"/>
    <col min="13311" max="13311" width="15.85546875" style="81" customWidth="1"/>
    <col min="13312" max="13312" width="15" style="81" customWidth="1"/>
    <col min="13313" max="13313" width="18.140625" style="81" customWidth="1"/>
    <col min="13314" max="13314" width="22.42578125" style="81" customWidth="1"/>
    <col min="13315" max="13315" width="23.7109375" style="81" customWidth="1"/>
    <col min="13316" max="13316" width="14" style="81" customWidth="1"/>
    <col min="13317" max="13317" width="15" style="81" customWidth="1"/>
    <col min="13318" max="13318" width="21.28515625" style="81" customWidth="1"/>
    <col min="13319" max="13319" width="15.85546875" style="81" customWidth="1"/>
    <col min="13320" max="13320" width="18.28515625" style="81" customWidth="1"/>
    <col min="13321" max="13321" width="16.28515625" style="81" customWidth="1"/>
    <col min="13322" max="13526" width="11.42578125" style="81"/>
    <col min="13527" max="13538" width="2.7109375" style="81" customWidth="1"/>
    <col min="13539" max="13540" width="6.140625" style="81" customWidth="1"/>
    <col min="13541" max="13549" width="2.7109375" style="81" customWidth="1"/>
    <col min="13550" max="13550" width="14.7109375" style="81" customWidth="1"/>
    <col min="13551" max="13551" width="6.28515625" style="81" customWidth="1"/>
    <col min="13552" max="13562" width="2.7109375" style="81" customWidth="1"/>
    <col min="13563" max="13563" width="25.42578125" style="81" customWidth="1"/>
    <col min="13564" max="13564" width="17.85546875" style="81" customWidth="1"/>
    <col min="13565" max="13565" width="15.85546875" style="81" customWidth="1"/>
    <col min="13566" max="13566" width="14.7109375" style="81" customWidth="1"/>
    <col min="13567" max="13567" width="15.85546875" style="81" customWidth="1"/>
    <col min="13568" max="13568" width="15" style="81" customWidth="1"/>
    <col min="13569" max="13569" width="18.140625" style="81" customWidth="1"/>
    <col min="13570" max="13570" width="22.42578125" style="81" customWidth="1"/>
    <col min="13571" max="13571" width="23.7109375" style="81" customWidth="1"/>
    <col min="13572" max="13572" width="14" style="81" customWidth="1"/>
    <col min="13573" max="13573" width="15" style="81" customWidth="1"/>
    <col min="13574" max="13574" width="21.28515625" style="81" customWidth="1"/>
    <col min="13575" max="13575" width="15.85546875" style="81" customWidth="1"/>
    <col min="13576" max="13576" width="18.28515625" style="81" customWidth="1"/>
    <col min="13577" max="13577" width="16.28515625" style="81" customWidth="1"/>
    <col min="13578" max="13782" width="11.42578125" style="81"/>
    <col min="13783" max="13794" width="2.7109375" style="81" customWidth="1"/>
    <col min="13795" max="13796" width="6.140625" style="81" customWidth="1"/>
    <col min="13797" max="13805" width="2.7109375" style="81" customWidth="1"/>
    <col min="13806" max="13806" width="14.7109375" style="81" customWidth="1"/>
    <col min="13807" max="13807" width="6.28515625" style="81" customWidth="1"/>
    <col min="13808" max="13818" width="2.7109375" style="81" customWidth="1"/>
    <col min="13819" max="13819" width="25.42578125" style="81" customWidth="1"/>
    <col min="13820" max="13820" width="17.85546875" style="81" customWidth="1"/>
    <col min="13821" max="13821" width="15.85546875" style="81" customWidth="1"/>
    <col min="13822" max="13822" width="14.7109375" style="81" customWidth="1"/>
    <col min="13823" max="13823" width="15.85546875" style="81" customWidth="1"/>
    <col min="13824" max="13824" width="15" style="81" customWidth="1"/>
    <col min="13825" max="13825" width="18.140625" style="81" customWidth="1"/>
    <col min="13826" max="13826" width="22.42578125" style="81" customWidth="1"/>
    <col min="13827" max="13827" width="23.7109375" style="81" customWidth="1"/>
    <col min="13828" max="13828" width="14" style="81" customWidth="1"/>
    <col min="13829" max="13829" width="15" style="81" customWidth="1"/>
    <col min="13830" max="13830" width="21.28515625" style="81" customWidth="1"/>
    <col min="13831" max="13831" width="15.85546875" style="81" customWidth="1"/>
    <col min="13832" max="13832" width="18.28515625" style="81" customWidth="1"/>
    <col min="13833" max="13833" width="16.28515625" style="81" customWidth="1"/>
    <col min="13834" max="14038" width="11.42578125" style="81"/>
    <col min="14039" max="14050" width="2.7109375" style="81" customWidth="1"/>
    <col min="14051" max="14052" width="6.140625" style="81" customWidth="1"/>
    <col min="14053" max="14061" width="2.7109375" style="81" customWidth="1"/>
    <col min="14062" max="14062" width="14.7109375" style="81" customWidth="1"/>
    <col min="14063" max="14063" width="6.28515625" style="81" customWidth="1"/>
    <col min="14064" max="14074" width="2.7109375" style="81" customWidth="1"/>
    <col min="14075" max="14075" width="25.42578125" style="81" customWidth="1"/>
    <col min="14076" max="14076" width="17.85546875" style="81" customWidth="1"/>
    <col min="14077" max="14077" width="15.85546875" style="81" customWidth="1"/>
    <col min="14078" max="14078" width="14.7109375" style="81" customWidth="1"/>
    <col min="14079" max="14079" width="15.85546875" style="81" customWidth="1"/>
    <col min="14080" max="14080" width="15" style="81" customWidth="1"/>
    <col min="14081" max="14081" width="18.140625" style="81" customWidth="1"/>
    <col min="14082" max="14082" width="22.42578125" style="81" customWidth="1"/>
    <col min="14083" max="14083" width="23.7109375" style="81" customWidth="1"/>
    <col min="14084" max="14084" width="14" style="81" customWidth="1"/>
    <col min="14085" max="14085" width="15" style="81" customWidth="1"/>
    <col min="14086" max="14086" width="21.28515625" style="81" customWidth="1"/>
    <col min="14087" max="14087" width="15.85546875" style="81" customWidth="1"/>
    <col min="14088" max="14088" width="18.28515625" style="81" customWidth="1"/>
    <col min="14089" max="14089" width="16.28515625" style="81" customWidth="1"/>
    <col min="14090" max="14294" width="11.42578125" style="81"/>
    <col min="14295" max="14306" width="2.7109375" style="81" customWidth="1"/>
    <col min="14307" max="14308" width="6.140625" style="81" customWidth="1"/>
    <col min="14309" max="14317" width="2.7109375" style="81" customWidth="1"/>
    <col min="14318" max="14318" width="14.7109375" style="81" customWidth="1"/>
    <col min="14319" max="14319" width="6.28515625" style="81" customWidth="1"/>
    <col min="14320" max="14330" width="2.7109375" style="81" customWidth="1"/>
    <col min="14331" max="14331" width="25.42578125" style="81" customWidth="1"/>
    <col min="14332" max="14332" width="17.85546875" style="81" customWidth="1"/>
    <col min="14333" max="14333" width="15.85546875" style="81" customWidth="1"/>
    <col min="14334" max="14334" width="14.7109375" style="81" customWidth="1"/>
    <col min="14335" max="14335" width="15.85546875" style="81" customWidth="1"/>
    <col min="14336" max="14336" width="15" style="81" customWidth="1"/>
    <col min="14337" max="14337" width="18.140625" style="81" customWidth="1"/>
    <col min="14338" max="14338" width="22.42578125" style="81" customWidth="1"/>
    <col min="14339" max="14339" width="23.7109375" style="81" customWidth="1"/>
    <col min="14340" max="14340" width="14" style="81" customWidth="1"/>
    <col min="14341" max="14341" width="15" style="81" customWidth="1"/>
    <col min="14342" max="14342" width="21.28515625" style="81" customWidth="1"/>
    <col min="14343" max="14343" width="15.85546875" style="81" customWidth="1"/>
    <col min="14344" max="14344" width="18.28515625" style="81" customWidth="1"/>
    <col min="14345" max="14345" width="16.28515625" style="81" customWidth="1"/>
    <col min="14346" max="14550" width="11.42578125" style="81"/>
    <col min="14551" max="14562" width="2.7109375" style="81" customWidth="1"/>
    <col min="14563" max="14564" width="6.140625" style="81" customWidth="1"/>
    <col min="14565" max="14573" width="2.7109375" style="81" customWidth="1"/>
    <col min="14574" max="14574" width="14.7109375" style="81" customWidth="1"/>
    <col min="14575" max="14575" width="6.28515625" style="81" customWidth="1"/>
    <col min="14576" max="14586" width="2.7109375" style="81" customWidth="1"/>
    <col min="14587" max="14587" width="25.42578125" style="81" customWidth="1"/>
    <col min="14588" max="14588" width="17.85546875" style="81" customWidth="1"/>
    <col min="14589" max="14589" width="15.85546875" style="81" customWidth="1"/>
    <col min="14590" max="14590" width="14.7109375" style="81" customWidth="1"/>
    <col min="14591" max="14591" width="15.85546875" style="81" customWidth="1"/>
    <col min="14592" max="14592" width="15" style="81" customWidth="1"/>
    <col min="14593" max="14593" width="18.140625" style="81" customWidth="1"/>
    <col min="14594" max="14594" width="22.42578125" style="81" customWidth="1"/>
    <col min="14595" max="14595" width="23.7109375" style="81" customWidth="1"/>
    <col min="14596" max="14596" width="14" style="81" customWidth="1"/>
    <col min="14597" max="14597" width="15" style="81" customWidth="1"/>
    <col min="14598" max="14598" width="21.28515625" style="81" customWidth="1"/>
    <col min="14599" max="14599" width="15.85546875" style="81" customWidth="1"/>
    <col min="14600" max="14600" width="18.28515625" style="81" customWidth="1"/>
    <col min="14601" max="14601" width="16.28515625" style="81" customWidth="1"/>
    <col min="14602" max="14806" width="11.42578125" style="81"/>
    <col min="14807" max="14818" width="2.7109375" style="81" customWidth="1"/>
    <col min="14819" max="14820" width="6.140625" style="81" customWidth="1"/>
    <col min="14821" max="14829" width="2.7109375" style="81" customWidth="1"/>
    <col min="14830" max="14830" width="14.7109375" style="81" customWidth="1"/>
    <col min="14831" max="14831" width="6.28515625" style="81" customWidth="1"/>
    <col min="14832" max="14842" width="2.7109375" style="81" customWidth="1"/>
    <col min="14843" max="14843" width="25.42578125" style="81" customWidth="1"/>
    <col min="14844" max="14844" width="17.85546875" style="81" customWidth="1"/>
    <col min="14845" max="14845" width="15.85546875" style="81" customWidth="1"/>
    <col min="14846" max="14846" width="14.7109375" style="81" customWidth="1"/>
    <col min="14847" max="14847" width="15.85546875" style="81" customWidth="1"/>
    <col min="14848" max="14848" width="15" style="81" customWidth="1"/>
    <col min="14849" max="14849" width="18.140625" style="81" customWidth="1"/>
    <col min="14850" max="14850" width="22.42578125" style="81" customWidth="1"/>
    <col min="14851" max="14851" width="23.7109375" style="81" customWidth="1"/>
    <col min="14852" max="14852" width="14" style="81" customWidth="1"/>
    <col min="14853" max="14853" width="15" style="81" customWidth="1"/>
    <col min="14854" max="14854" width="21.28515625" style="81" customWidth="1"/>
    <col min="14855" max="14855" width="15.85546875" style="81" customWidth="1"/>
    <col min="14856" max="14856" width="18.28515625" style="81" customWidth="1"/>
    <col min="14857" max="14857" width="16.28515625" style="81" customWidth="1"/>
    <col min="14858" max="15062" width="11.42578125" style="81"/>
    <col min="15063" max="15074" width="2.7109375" style="81" customWidth="1"/>
    <col min="15075" max="15076" width="6.140625" style="81" customWidth="1"/>
    <col min="15077" max="15085" width="2.7109375" style="81" customWidth="1"/>
    <col min="15086" max="15086" width="14.7109375" style="81" customWidth="1"/>
    <col min="15087" max="15087" width="6.28515625" style="81" customWidth="1"/>
    <col min="15088" max="15098" width="2.7109375" style="81" customWidth="1"/>
    <col min="15099" max="15099" width="25.42578125" style="81" customWidth="1"/>
    <col min="15100" max="15100" width="17.85546875" style="81" customWidth="1"/>
    <col min="15101" max="15101" width="15.85546875" style="81" customWidth="1"/>
    <col min="15102" max="15102" width="14.7109375" style="81" customWidth="1"/>
    <col min="15103" max="15103" width="15.85546875" style="81" customWidth="1"/>
    <col min="15104" max="15104" width="15" style="81" customWidth="1"/>
    <col min="15105" max="15105" width="18.140625" style="81" customWidth="1"/>
    <col min="15106" max="15106" width="22.42578125" style="81" customWidth="1"/>
    <col min="15107" max="15107" width="23.7109375" style="81" customWidth="1"/>
    <col min="15108" max="15108" width="14" style="81" customWidth="1"/>
    <col min="15109" max="15109" width="15" style="81" customWidth="1"/>
    <col min="15110" max="15110" width="21.28515625" style="81" customWidth="1"/>
    <col min="15111" max="15111" width="15.85546875" style="81" customWidth="1"/>
    <col min="15112" max="15112" width="18.28515625" style="81" customWidth="1"/>
    <col min="15113" max="15113" width="16.28515625" style="81" customWidth="1"/>
    <col min="15114" max="15318" width="11.42578125" style="81"/>
    <col min="15319" max="15330" width="2.7109375" style="81" customWidth="1"/>
    <col min="15331" max="15332" width="6.140625" style="81" customWidth="1"/>
    <col min="15333" max="15341" width="2.7109375" style="81" customWidth="1"/>
    <col min="15342" max="15342" width="14.7109375" style="81" customWidth="1"/>
    <col min="15343" max="15343" width="6.28515625" style="81" customWidth="1"/>
    <col min="15344" max="15354" width="2.7109375" style="81" customWidth="1"/>
    <col min="15355" max="15355" width="25.42578125" style="81" customWidth="1"/>
    <col min="15356" max="15356" width="17.85546875" style="81" customWidth="1"/>
    <col min="15357" max="15357" width="15.85546875" style="81" customWidth="1"/>
    <col min="15358" max="15358" width="14.7109375" style="81" customWidth="1"/>
    <col min="15359" max="15359" width="15.85546875" style="81" customWidth="1"/>
    <col min="15360" max="15360" width="15" style="81" customWidth="1"/>
    <col min="15361" max="15361" width="18.140625" style="81" customWidth="1"/>
    <col min="15362" max="15362" width="22.42578125" style="81" customWidth="1"/>
    <col min="15363" max="15363" width="23.7109375" style="81" customWidth="1"/>
    <col min="15364" max="15364" width="14" style="81" customWidth="1"/>
    <col min="15365" max="15365" width="15" style="81" customWidth="1"/>
    <col min="15366" max="15366" width="21.28515625" style="81" customWidth="1"/>
    <col min="15367" max="15367" width="15.85546875" style="81" customWidth="1"/>
    <col min="15368" max="15368" width="18.28515625" style="81" customWidth="1"/>
    <col min="15369" max="15369" width="16.28515625" style="81" customWidth="1"/>
    <col min="15370" max="15574" width="11.42578125" style="81"/>
    <col min="15575" max="15586" width="2.7109375" style="81" customWidth="1"/>
    <col min="15587" max="15588" width="6.140625" style="81" customWidth="1"/>
    <col min="15589" max="15597" width="2.7109375" style="81" customWidth="1"/>
    <col min="15598" max="15598" width="14.7109375" style="81" customWidth="1"/>
    <col min="15599" max="15599" width="6.28515625" style="81" customWidth="1"/>
    <col min="15600" max="15610" width="2.7109375" style="81" customWidth="1"/>
    <col min="15611" max="15611" width="25.42578125" style="81" customWidth="1"/>
    <col min="15612" max="15612" width="17.85546875" style="81" customWidth="1"/>
    <col min="15613" max="15613" width="15.85546875" style="81" customWidth="1"/>
    <col min="15614" max="15614" width="14.7109375" style="81" customWidth="1"/>
    <col min="15615" max="15615" width="15.85546875" style="81" customWidth="1"/>
    <col min="15616" max="15616" width="15" style="81" customWidth="1"/>
    <col min="15617" max="15617" width="18.140625" style="81" customWidth="1"/>
    <col min="15618" max="15618" width="22.42578125" style="81" customWidth="1"/>
    <col min="15619" max="15619" width="23.7109375" style="81" customWidth="1"/>
    <col min="15620" max="15620" width="14" style="81" customWidth="1"/>
    <col min="15621" max="15621" width="15" style="81" customWidth="1"/>
    <col min="15622" max="15622" width="21.28515625" style="81" customWidth="1"/>
    <col min="15623" max="15623" width="15.85546875" style="81" customWidth="1"/>
    <col min="15624" max="15624" width="18.28515625" style="81" customWidth="1"/>
    <col min="15625" max="15625" width="16.28515625" style="81" customWidth="1"/>
    <col min="15626" max="15830" width="11.42578125" style="81"/>
    <col min="15831" max="15842" width="2.7109375" style="81" customWidth="1"/>
    <col min="15843" max="15844" width="6.140625" style="81" customWidth="1"/>
    <col min="15845" max="15853" width="2.7109375" style="81" customWidth="1"/>
    <col min="15854" max="15854" width="14.7109375" style="81" customWidth="1"/>
    <col min="15855" max="15855" width="6.28515625" style="81" customWidth="1"/>
    <col min="15856" max="15866" width="2.7109375" style="81" customWidth="1"/>
    <col min="15867" max="15867" width="25.42578125" style="81" customWidth="1"/>
    <col min="15868" max="15868" width="17.85546875" style="81" customWidth="1"/>
    <col min="15869" max="15869" width="15.85546875" style="81" customWidth="1"/>
    <col min="15870" max="15870" width="14.7109375" style="81" customWidth="1"/>
    <col min="15871" max="15871" width="15.85546875" style="81" customWidth="1"/>
    <col min="15872" max="15872" width="15" style="81" customWidth="1"/>
    <col min="15873" max="15873" width="18.140625" style="81" customWidth="1"/>
    <col min="15874" max="15874" width="22.42578125" style="81" customWidth="1"/>
    <col min="15875" max="15875" width="23.7109375" style="81" customWidth="1"/>
    <col min="15876" max="15876" width="14" style="81" customWidth="1"/>
    <col min="15877" max="15877" width="15" style="81" customWidth="1"/>
    <col min="15878" max="15878" width="21.28515625" style="81" customWidth="1"/>
    <col min="15879" max="15879" width="15.85546875" style="81" customWidth="1"/>
    <col min="15880" max="15880" width="18.28515625" style="81" customWidth="1"/>
    <col min="15881" max="15881" width="16.28515625" style="81" customWidth="1"/>
    <col min="15882" max="16086" width="11.42578125" style="81"/>
    <col min="16087" max="16098" width="2.7109375" style="81" customWidth="1"/>
    <col min="16099" max="16100" width="6.140625" style="81" customWidth="1"/>
    <col min="16101" max="16109" width="2.7109375" style="81" customWidth="1"/>
    <col min="16110" max="16110" width="14.7109375" style="81" customWidth="1"/>
    <col min="16111" max="16111" width="6.28515625" style="81" customWidth="1"/>
    <col min="16112" max="16122" width="2.7109375" style="81" customWidth="1"/>
    <col min="16123" max="16123" width="25.42578125" style="81" customWidth="1"/>
    <col min="16124" max="16124" width="17.85546875" style="81" customWidth="1"/>
    <col min="16125" max="16125" width="15.85546875" style="81" customWidth="1"/>
    <col min="16126" max="16126" width="14.7109375" style="81" customWidth="1"/>
    <col min="16127" max="16127" width="15.85546875" style="81" customWidth="1"/>
    <col min="16128" max="16128" width="15" style="81" customWidth="1"/>
    <col min="16129" max="16129" width="18.140625" style="81" customWidth="1"/>
    <col min="16130" max="16130" width="22.42578125" style="81" customWidth="1"/>
    <col min="16131" max="16131" width="23.7109375" style="81" customWidth="1"/>
    <col min="16132" max="16132" width="14" style="81" customWidth="1"/>
    <col min="16133" max="16133" width="15" style="81" customWidth="1"/>
    <col min="16134" max="16134" width="21.28515625" style="81" customWidth="1"/>
    <col min="16135" max="16135" width="15.85546875" style="81" customWidth="1"/>
    <col min="16136" max="16136" width="18.28515625" style="81" customWidth="1"/>
    <col min="16137" max="16137" width="16.28515625" style="81" customWidth="1"/>
    <col min="16138" max="16384" width="11.42578125" style="81"/>
  </cols>
  <sheetData>
    <row r="1" spans="1:22" s="2" customFormat="1" ht="15" customHeight="1" x14ac:dyDescent="0.2">
      <c r="A1" s="411"/>
      <c r="B1" s="552" t="s">
        <v>145</v>
      </c>
      <c r="C1" s="553"/>
      <c r="D1" s="553"/>
      <c r="E1" s="553"/>
      <c r="F1" s="553"/>
      <c r="G1" s="553"/>
      <c r="H1" s="554"/>
    </row>
    <row r="2" spans="1:22" s="2" customFormat="1" ht="15" customHeight="1" x14ac:dyDescent="0.2">
      <c r="A2" s="602"/>
      <c r="B2" s="558"/>
      <c r="C2" s="559"/>
      <c r="D2" s="559"/>
      <c r="E2" s="559"/>
      <c r="F2" s="559"/>
      <c r="G2" s="559"/>
      <c r="H2" s="560"/>
    </row>
    <row r="3" spans="1:22" s="2" customFormat="1" ht="15" customHeight="1" x14ac:dyDescent="0.2">
      <c r="A3" s="602"/>
      <c r="B3" s="396" t="s">
        <v>6</v>
      </c>
      <c r="C3" s="604"/>
      <c r="D3" s="604"/>
      <c r="E3" s="604"/>
      <c r="F3" s="397"/>
      <c r="G3" s="396" t="s">
        <v>142</v>
      </c>
      <c r="H3" s="397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s="2" customFormat="1" ht="15" customHeight="1" x14ac:dyDescent="0.2">
      <c r="A4" s="603"/>
      <c r="B4" s="396" t="s">
        <v>143</v>
      </c>
      <c r="C4" s="604"/>
      <c r="D4" s="604"/>
      <c r="E4" s="604"/>
      <c r="F4" s="604"/>
      <c r="G4" s="604"/>
      <c r="H4" s="397"/>
    </row>
    <row r="5" spans="1:22" s="2" customFormat="1" ht="12.95" customHeight="1" x14ac:dyDescent="0.2">
      <c r="A5" s="249"/>
      <c r="B5" s="251"/>
      <c r="C5" s="251"/>
      <c r="D5" s="251"/>
      <c r="E5" s="251"/>
      <c r="F5" s="10"/>
      <c r="G5" s="10"/>
      <c r="H5" s="250"/>
      <c r="I5" s="368" t="s">
        <v>137</v>
      </c>
    </row>
    <row r="6" spans="1:22" s="2" customFormat="1" ht="14.1" customHeight="1" x14ac:dyDescent="0.2">
      <c r="A6" s="249"/>
      <c r="B6" s="251"/>
      <c r="C6" s="252"/>
      <c r="D6" s="251"/>
      <c r="E6" s="348" t="s">
        <v>7</v>
      </c>
      <c r="F6" s="398"/>
      <c r="G6" s="398"/>
      <c r="H6" s="253"/>
      <c r="I6" s="369" t="s">
        <v>138</v>
      </c>
    </row>
    <row r="7" spans="1:22" s="2" customFormat="1" ht="14.1" customHeight="1" x14ac:dyDescent="0.2">
      <c r="A7" s="249"/>
      <c r="B7" s="254"/>
      <c r="C7" s="344"/>
      <c r="D7" s="352"/>
      <c r="F7" s="391" t="str">
        <f>IF(F6="",I10,CONCATENATE(I6," ",I7," ",I8," ", I9))</f>
        <v>Pagina xx de xx</v>
      </c>
      <c r="G7" s="391"/>
      <c r="H7" s="255"/>
      <c r="I7" s="370">
        <v>0</v>
      </c>
    </row>
    <row r="8" spans="1:22" s="2" customFormat="1" ht="14.1" customHeight="1" x14ac:dyDescent="0.2">
      <c r="A8" s="256"/>
      <c r="B8" s="353"/>
      <c r="C8" s="353"/>
      <c r="D8" s="353"/>
      <c r="E8" s="353"/>
      <c r="F8" s="257"/>
      <c r="G8" s="20"/>
      <c r="H8" s="253"/>
      <c r="I8" s="371" t="s">
        <v>139</v>
      </c>
    </row>
    <row r="9" spans="1:22" s="2" customFormat="1" ht="14.1" customHeight="1" x14ac:dyDescent="0.2">
      <c r="A9" s="607" t="s">
        <v>11</v>
      </c>
      <c r="B9" s="385"/>
      <c r="C9" s="385"/>
      <c r="D9" s="385"/>
      <c r="E9" s="385"/>
      <c r="F9" s="25">
        <v>1</v>
      </c>
      <c r="G9" s="345">
        <v>2</v>
      </c>
      <c r="H9" s="25">
        <v>3</v>
      </c>
      <c r="I9" s="372">
        <v>0</v>
      </c>
    </row>
    <row r="10" spans="1:22" s="2" customFormat="1" ht="18" customHeight="1" x14ac:dyDescent="0.2">
      <c r="A10" s="608" t="s">
        <v>116</v>
      </c>
      <c r="B10" s="609"/>
      <c r="C10" s="609"/>
      <c r="D10" s="610" t="s">
        <v>14</v>
      </c>
      <c r="E10" s="611"/>
      <c r="F10" s="258" t="str">
        <f>IF(' CBR 1'!AY2="","",' CBR 1'!AY2)</f>
        <v/>
      </c>
      <c r="G10" s="259" t="str">
        <f>IF(' CBR 1'!AZ2="","",' CBR 1'!AZ2)</f>
        <v/>
      </c>
      <c r="H10" s="258" t="str">
        <f>IF(' CBR 1'!BB2="","",' CBR 1'!BB2)</f>
        <v/>
      </c>
      <c r="I10" s="373" t="s">
        <v>140</v>
      </c>
    </row>
    <row r="11" spans="1:22" s="2" customFormat="1" ht="12.95" customHeight="1" x14ac:dyDescent="0.2">
      <c r="A11" s="605" t="s">
        <v>117</v>
      </c>
      <c r="B11" s="606"/>
      <c r="C11" s="606"/>
      <c r="D11" s="260" t="s">
        <v>118</v>
      </c>
      <c r="E11" s="261" t="s">
        <v>18</v>
      </c>
      <c r="F11" s="262" t="str">
        <f>IF(' CBR 1'!AY3="","",(' CBR 1'!AY3))</f>
        <v/>
      </c>
      <c r="G11" s="263" t="str">
        <f>IF(' CBR 1'!AZ3="","",' CBR 1'!AZ3)</f>
        <v/>
      </c>
      <c r="H11" s="262" t="str">
        <f>IF(' CBR 1'!BB3="","",' CBR 1'!BB3)</f>
        <v/>
      </c>
    </row>
    <row r="12" spans="1:22" s="2" customFormat="1" ht="12.95" customHeight="1" x14ac:dyDescent="0.2">
      <c r="A12" s="605" t="s">
        <v>56</v>
      </c>
      <c r="B12" s="606"/>
      <c r="C12" s="606"/>
      <c r="D12" s="260" t="s">
        <v>119</v>
      </c>
      <c r="E12" s="261" t="s">
        <v>18</v>
      </c>
      <c r="F12" s="262" t="str">
        <f>IF(' CBR 1'!AY4="","",' CBR 1'!AY4)</f>
        <v/>
      </c>
      <c r="G12" s="263" t="str">
        <f>IF(' CBR 1'!AZ4="","",' CBR 1'!AZ4)</f>
        <v/>
      </c>
      <c r="H12" s="262" t="str">
        <f>IF(' CBR 1'!BB4="","",' CBR 1'!BB4)</f>
        <v/>
      </c>
    </row>
    <row r="13" spans="1:22" s="2" customFormat="1" ht="12.95" customHeight="1" x14ac:dyDescent="0.2">
      <c r="A13" s="605" t="s">
        <v>25</v>
      </c>
      <c r="B13" s="606"/>
      <c r="C13" s="606"/>
      <c r="D13" s="260" t="s">
        <v>26</v>
      </c>
      <c r="E13" s="260" t="s">
        <v>18</v>
      </c>
      <c r="F13" s="262" t="str">
        <f>IF(' CBR 1'!AY5="","",' CBR 1'!AY5)</f>
        <v/>
      </c>
      <c r="G13" s="263" t="str">
        <f>IF(' CBR 1'!AZ5="","",' CBR 1'!AZ5)</f>
        <v/>
      </c>
      <c r="H13" s="262" t="str">
        <f>IF(' CBR 1'!BB5="","",' CBR 1'!BB5)</f>
        <v/>
      </c>
    </row>
    <row r="14" spans="1:22" s="2" customFormat="1" ht="12.95" customHeight="1" x14ac:dyDescent="0.2">
      <c r="A14" s="605" t="s">
        <v>27</v>
      </c>
      <c r="B14" s="606"/>
      <c r="C14" s="606"/>
      <c r="D14" s="260" t="s">
        <v>120</v>
      </c>
      <c r="E14" s="260" t="s">
        <v>29</v>
      </c>
      <c r="F14" s="264" t="str">
        <f>IF(' CBR 1'!AY6="","",' CBR 1'!AY6)</f>
        <v/>
      </c>
      <c r="G14" s="263" t="str">
        <f>IF(' CBR 1'!AZ6="","",' CBR 1'!AZ6)</f>
        <v/>
      </c>
      <c r="H14" s="265" t="str">
        <f>IF(' CBR 1'!BB6="","",' CBR 1'!BB6)</f>
        <v/>
      </c>
    </row>
    <row r="15" spans="1:22" s="2" customFormat="1" ht="12.95" customHeight="1" x14ac:dyDescent="0.2">
      <c r="A15" s="605" t="s">
        <v>30</v>
      </c>
      <c r="B15" s="606"/>
      <c r="C15" s="606"/>
      <c r="D15" s="260" t="s">
        <v>121</v>
      </c>
      <c r="E15" s="260" t="s">
        <v>18</v>
      </c>
      <c r="F15" s="265" t="str">
        <f>IF(' CBR 1'!AY7="","",' CBR 1'!AY7)</f>
        <v/>
      </c>
      <c r="G15" s="265" t="str">
        <f>IF(' CBR 1'!AZ7="","",' CBR 1'!AZ7)</f>
        <v/>
      </c>
      <c r="H15" s="265" t="str">
        <f>IF(' CBR 1'!BB7="","",' CBR 1'!BB7)</f>
        <v/>
      </c>
    </row>
    <row r="16" spans="1:22" s="2" customFormat="1" ht="12.95" customHeight="1" x14ac:dyDescent="0.2">
      <c r="A16" s="614" t="s">
        <v>32</v>
      </c>
      <c r="B16" s="401"/>
      <c r="C16" s="401"/>
      <c r="D16" s="266" t="s">
        <v>122</v>
      </c>
      <c r="E16" s="266" t="s">
        <v>34</v>
      </c>
      <c r="F16" s="267" t="str">
        <f>IF(' CBR 1'!AY8="","",' CBR 1'!AY8)</f>
        <v/>
      </c>
      <c r="G16" s="267" t="str">
        <f>IF(' CBR 1'!AZ8="","",' CBR 1'!AZ8)</f>
        <v/>
      </c>
      <c r="H16" s="267" t="str">
        <f>IF(' CBR 1'!BB8="","",' CBR 1'!BB8)</f>
        <v/>
      </c>
    </row>
    <row r="17" spans="1:9" s="2" customFormat="1" ht="12.95" customHeight="1" x14ac:dyDescent="0.2">
      <c r="A17" s="615" t="s">
        <v>123</v>
      </c>
      <c r="B17" s="402"/>
      <c r="C17" s="402"/>
      <c r="D17" s="402"/>
      <c r="E17" s="402"/>
      <c r="F17" s="402"/>
      <c r="G17" s="402"/>
      <c r="H17" s="616"/>
    </row>
    <row r="18" spans="1:9" s="2" customFormat="1" ht="12.95" customHeight="1" x14ac:dyDescent="0.2">
      <c r="A18" s="612" t="s">
        <v>37</v>
      </c>
      <c r="B18" s="613"/>
      <c r="C18" s="613"/>
      <c r="D18" s="268" t="s">
        <v>124</v>
      </c>
      <c r="E18" s="269" t="s">
        <v>18</v>
      </c>
      <c r="F18" s="270" t="str">
        <f>IF(' CBR 1'!AY10="","",' CBR 1'!AY10)</f>
        <v/>
      </c>
      <c r="G18" s="271" t="str">
        <f>IF(' CBR 1'!AZ10="","",' CBR 1'!AZ10)</f>
        <v/>
      </c>
      <c r="H18" s="272" t="str">
        <f>IF(' CBR 1'!BB10="","",' CBR 1'!BB10)</f>
        <v/>
      </c>
    </row>
    <row r="19" spans="1:9" s="2" customFormat="1" ht="12.95" customHeight="1" x14ac:dyDescent="0.2">
      <c r="A19" s="605" t="s">
        <v>40</v>
      </c>
      <c r="B19" s="606"/>
      <c r="C19" s="606"/>
      <c r="D19" s="260" t="s">
        <v>125</v>
      </c>
      <c r="E19" s="273" t="s">
        <v>18</v>
      </c>
      <c r="F19" s="274" t="str">
        <f>IF(' CBR 1'!AY11="","",' CBR 1'!AY11)</f>
        <v/>
      </c>
      <c r="G19" s="263" t="str">
        <f>IF(' CBR 1'!AZ11="","",' CBR 1'!AZ11)</f>
        <v/>
      </c>
      <c r="H19" s="275" t="str">
        <f>IF(' CBR 1'!BB11="","",' CBR 1'!BB11)</f>
        <v/>
      </c>
    </row>
    <row r="20" spans="1:9" ht="12.95" customHeight="1" x14ac:dyDescent="0.2">
      <c r="A20" s="605" t="s">
        <v>126</v>
      </c>
      <c r="B20" s="606"/>
      <c r="C20" s="606"/>
      <c r="D20" s="260" t="s">
        <v>127</v>
      </c>
      <c r="E20" s="273" t="s">
        <v>18</v>
      </c>
      <c r="F20" s="274" t="str">
        <f>IF(' CBR 1'!AY12="","",' CBR 1'!AY12)</f>
        <v/>
      </c>
      <c r="G20" s="263" t="str">
        <f>IF(' CBR 1'!AZ12="","",' CBR 1'!AZ12)</f>
        <v/>
      </c>
      <c r="H20" s="275" t="str">
        <f>IF(' CBR 1'!BB12="","",' CBR 1'!BB12)</f>
        <v/>
      </c>
    </row>
    <row r="21" spans="1:9" s="89" customFormat="1" ht="12.95" customHeight="1" x14ac:dyDescent="0.2">
      <c r="A21" s="605" t="s">
        <v>128</v>
      </c>
      <c r="B21" s="606"/>
      <c r="C21" s="606"/>
      <c r="D21" s="260" t="s">
        <v>129</v>
      </c>
      <c r="E21" s="273" t="s">
        <v>18</v>
      </c>
      <c r="F21" s="274" t="str">
        <f>IF(' CBR 1'!AY13="","",' CBR 1'!AY13)</f>
        <v/>
      </c>
      <c r="G21" s="263" t="str">
        <f>IF(' CBR 1'!AZ13="","",' CBR 1'!AZ13)</f>
        <v/>
      </c>
      <c r="H21" s="275" t="str">
        <f>IF(' CBR 1'!BB13="","",' CBR 1'!BB13)</f>
        <v/>
      </c>
      <c r="I21" s="98"/>
    </row>
    <row r="22" spans="1:9" s="99" customFormat="1" ht="12.95" customHeight="1" x14ac:dyDescent="0.2">
      <c r="A22" s="605" t="s">
        <v>30</v>
      </c>
      <c r="B22" s="606"/>
      <c r="C22" s="606"/>
      <c r="D22" s="260" t="s">
        <v>130</v>
      </c>
      <c r="E22" s="273" t="s">
        <v>18</v>
      </c>
      <c r="F22" s="274" t="str">
        <f>IF(' CBR 1'!AY14="","",' CBR 1'!AY14)</f>
        <v/>
      </c>
      <c r="G22" s="263" t="str">
        <f>IF(' CBR 1'!AZ14="","",' CBR 1'!AZ14)</f>
        <v/>
      </c>
      <c r="H22" s="275" t="str">
        <f>IF(' CBR 1'!BB14="","",' CBR 1'!BB14)</f>
        <v/>
      </c>
    </row>
    <row r="23" spans="1:9" ht="12.95" customHeight="1" x14ac:dyDescent="0.2">
      <c r="A23" s="617" t="s">
        <v>53</v>
      </c>
      <c r="B23" s="424"/>
      <c r="C23" s="424"/>
      <c r="D23" s="276" t="s">
        <v>131</v>
      </c>
      <c r="E23" s="277" t="s">
        <v>55</v>
      </c>
      <c r="F23" s="278" t="str">
        <f>IF(' CBR 1'!AY15="","",' CBR 1'!AY15)</f>
        <v/>
      </c>
      <c r="G23" s="279" t="str">
        <f>IF(' CBR 1'!AZ15="","",' CBR 1'!AZ15)</f>
        <v/>
      </c>
      <c r="H23" s="280" t="str">
        <f>IF(' CBR 1'!BB15="","",' CBR 1'!BB15)</f>
        <v/>
      </c>
      <c r="I23" s="81"/>
    </row>
    <row r="24" spans="1:9" ht="12.95" customHeight="1" x14ac:dyDescent="0.2">
      <c r="A24" s="618" t="s">
        <v>132</v>
      </c>
      <c r="B24" s="431"/>
      <c r="C24" s="431"/>
      <c r="D24" s="431"/>
      <c r="E24" s="431"/>
      <c r="F24" s="431"/>
      <c r="G24" s="431"/>
      <c r="H24" s="619"/>
      <c r="I24" s="81"/>
    </row>
    <row r="25" spans="1:9" ht="12.95" customHeight="1" x14ac:dyDescent="0.2">
      <c r="A25" s="612" t="s">
        <v>60</v>
      </c>
      <c r="B25" s="613"/>
      <c r="C25" s="613"/>
      <c r="D25" s="268" t="s">
        <v>122</v>
      </c>
      <c r="E25" s="269" t="s">
        <v>34</v>
      </c>
      <c r="F25" s="281" t="str">
        <f>IF(' CBR 1'!AY17="","",' CBR 1'!AY17)</f>
        <v/>
      </c>
      <c r="G25" s="259" t="str">
        <f>IF(' CBR 1'!AZ17="","",' CBR 1'!AZ17)</f>
        <v/>
      </c>
      <c r="H25" s="282" t="str">
        <f>IF(' CBR 1'!BA17="","",' CBR 1'!BA17)</f>
        <v/>
      </c>
      <c r="I25" s="81"/>
    </row>
    <row r="26" spans="1:9" ht="12.95" customHeight="1" x14ac:dyDescent="0.2">
      <c r="A26" s="620" t="s">
        <v>60</v>
      </c>
      <c r="B26" s="621"/>
      <c r="C26" s="621"/>
      <c r="D26" s="283" t="s">
        <v>122</v>
      </c>
      <c r="E26" s="284" t="s">
        <v>148</v>
      </c>
      <c r="F26" s="285" t="str">
        <f>IF(' CBR 1'!AY18="","",' CBR 1'!AY18)</f>
        <v/>
      </c>
      <c r="G26" s="286" t="str">
        <f>IF(' CBR 1'!AZ18="","",' CBR 1'!AZ18)</f>
        <v/>
      </c>
      <c r="H26" s="287" t="str">
        <f>IF(' CBR 1'!BA18="","",' CBR 1'!BA18)</f>
        <v/>
      </c>
      <c r="I26" s="81"/>
    </row>
    <row r="27" spans="1:9" ht="12.95" customHeight="1" x14ac:dyDescent="0.2">
      <c r="A27" s="622" t="s">
        <v>154</v>
      </c>
      <c r="B27" s="623"/>
      <c r="C27" s="623"/>
      <c r="D27" s="288"/>
      <c r="E27" s="289" t="s">
        <v>55</v>
      </c>
      <c r="F27" s="290" t="str">
        <f>IF(' CBR 1'!AY19="","",' CBR 1'!AY19)</f>
        <v/>
      </c>
      <c r="G27" s="291" t="str">
        <f>IF(' CBR 1'!AZ19="","",' CBR 1'!AZ19)</f>
        <v/>
      </c>
      <c r="H27" s="292" t="str">
        <f>IF(' CBR 1'!BA19="","",' CBR 1'!BA19)</f>
        <v/>
      </c>
      <c r="I27" s="81"/>
    </row>
    <row r="28" spans="1:9" ht="12.95" customHeight="1" x14ac:dyDescent="0.2">
      <c r="A28" s="617" t="s">
        <v>155</v>
      </c>
      <c r="B28" s="424"/>
      <c r="C28" s="424"/>
      <c r="D28" s="276"/>
      <c r="E28" s="277" t="s">
        <v>55</v>
      </c>
      <c r="F28" s="293" t="str">
        <f>IF(' CBR 1'!AY20="","",' CBR 1'!AY20)</f>
        <v/>
      </c>
      <c r="G28" s="294" t="str">
        <f>IF(' CBR 1'!AZ20="","",' CBR 1'!AZ20)</f>
        <v/>
      </c>
      <c r="H28" s="295" t="str">
        <f>IF(' CBR 1'!BA20="","",' CBR 1'!BA20)</f>
        <v/>
      </c>
      <c r="I28" s="81"/>
    </row>
    <row r="29" spans="1:9" ht="15" customHeight="1" x14ac:dyDescent="0.2">
      <c r="A29" s="296"/>
      <c r="B29" s="297"/>
      <c r="C29" s="297"/>
      <c r="D29" s="297"/>
      <c r="E29" s="159"/>
      <c r="F29" s="158"/>
      <c r="G29" s="158"/>
      <c r="H29" s="298"/>
      <c r="I29" s="81"/>
    </row>
    <row r="30" spans="1:9" ht="15" customHeight="1" x14ac:dyDescent="0.2">
      <c r="A30" s="299"/>
      <c r="B30" s="297"/>
      <c r="C30" s="297"/>
      <c r="D30" s="297"/>
      <c r="E30" s="607" t="s">
        <v>149</v>
      </c>
      <c r="F30" s="385"/>
      <c r="G30" s="385"/>
      <c r="H30" s="624"/>
      <c r="I30" s="81"/>
    </row>
    <row r="31" spans="1:9" ht="15" customHeight="1" x14ac:dyDescent="0.2">
      <c r="A31" s="299"/>
      <c r="B31" s="297"/>
      <c r="C31" s="297"/>
      <c r="D31" s="297"/>
      <c r="E31" s="303" t="s">
        <v>71</v>
      </c>
      <c r="F31" s="356"/>
      <c r="G31" s="300" t="s">
        <v>72</v>
      </c>
      <c r="H31" s="357" t="str">
        <f>IF(F6="","",IF(' CBR 1'!BB23="","",' CBR 1'!BB23))</f>
        <v/>
      </c>
      <c r="I31" s="81"/>
    </row>
    <row r="32" spans="1:9" ht="15" customHeight="1" x14ac:dyDescent="0.2">
      <c r="A32" s="299"/>
      <c r="B32" s="297"/>
      <c r="C32" s="297"/>
      <c r="D32" s="297"/>
      <c r="E32" s="306" t="s">
        <v>75</v>
      </c>
      <c r="F32" s="201"/>
      <c r="G32" s="301" t="s">
        <v>76</v>
      </c>
      <c r="H32" s="358" t="str">
        <f>IF(F6="","",IF(' CBR 1'!BB24="","",' CBR 1'!BB24))</f>
        <v/>
      </c>
      <c r="I32" s="81"/>
    </row>
    <row r="33" spans="1:12" ht="15" customHeight="1" x14ac:dyDescent="0.2">
      <c r="A33" s="299"/>
      <c r="B33" s="297"/>
      <c r="C33" s="297"/>
      <c r="D33" s="297"/>
      <c r="E33" s="297"/>
      <c r="F33" s="297"/>
      <c r="G33" s="297"/>
      <c r="H33" s="374"/>
      <c r="I33" s="81"/>
    </row>
    <row r="34" spans="1:12" ht="17.100000000000001" customHeight="1" x14ac:dyDescent="0.2">
      <c r="A34" s="299"/>
      <c r="B34" s="297"/>
      <c r="C34" s="297"/>
      <c r="D34" s="297"/>
      <c r="E34" s="581" t="s">
        <v>133</v>
      </c>
      <c r="F34" s="582"/>
      <c r="G34" s="585"/>
      <c r="H34" s="586"/>
      <c r="I34" s="81"/>
    </row>
    <row r="35" spans="1:12" ht="15" customHeight="1" x14ac:dyDescent="0.2">
      <c r="A35" s="299"/>
      <c r="B35" s="297"/>
      <c r="C35" s="297"/>
      <c r="D35" s="297"/>
      <c r="E35" s="583"/>
      <c r="F35" s="584"/>
      <c r="G35" s="587"/>
      <c r="H35" s="588"/>
      <c r="I35" s="81"/>
    </row>
    <row r="36" spans="1:12" ht="15" customHeight="1" x14ac:dyDescent="0.2">
      <c r="A36" s="299"/>
      <c r="B36" s="297"/>
      <c r="C36" s="297"/>
      <c r="D36" s="297"/>
      <c r="E36" s="297"/>
      <c r="F36" s="297"/>
      <c r="G36" s="297"/>
      <c r="H36" s="374"/>
      <c r="I36" s="81"/>
    </row>
    <row r="37" spans="1:12" ht="15" customHeight="1" x14ac:dyDescent="0.2">
      <c r="A37" s="299"/>
      <c r="B37" s="297"/>
      <c r="C37" s="297"/>
      <c r="D37" s="297"/>
      <c r="E37" s="590" t="s">
        <v>136</v>
      </c>
      <c r="F37" s="591"/>
      <c r="G37" s="594" t="s">
        <v>94</v>
      </c>
      <c r="H37" s="596" t="s">
        <v>95</v>
      </c>
      <c r="I37" s="356" t="s">
        <v>134</v>
      </c>
      <c r="J37" s="159"/>
      <c r="K37" s="304"/>
      <c r="L37" s="305" t="str">
        <f>IF(' CBR 1'!BB28="","",' CBR 1'!BB28)</f>
        <v/>
      </c>
    </row>
    <row r="38" spans="1:12" s="191" customFormat="1" ht="15" customHeight="1" x14ac:dyDescent="0.2">
      <c r="A38" s="299"/>
      <c r="B38" s="297"/>
      <c r="C38" s="297"/>
      <c r="D38" s="297"/>
      <c r="E38" s="592"/>
      <c r="F38" s="593"/>
      <c r="G38" s="595"/>
      <c r="H38" s="597"/>
      <c r="I38" s="201" t="s">
        <v>135</v>
      </c>
      <c r="J38" s="307"/>
      <c r="K38" s="308"/>
      <c r="L38" s="309"/>
    </row>
    <row r="39" spans="1:12" ht="15" customHeight="1" x14ac:dyDescent="0.2">
      <c r="A39" s="299"/>
      <c r="B39" s="297"/>
      <c r="C39" s="297"/>
      <c r="D39" s="297"/>
      <c r="E39" s="365" t="s">
        <v>55</v>
      </c>
      <c r="F39" s="366"/>
      <c r="G39" s="359" t="s">
        <v>150</v>
      </c>
      <c r="H39" s="360" t="s">
        <v>55</v>
      </c>
      <c r="I39" s="81"/>
    </row>
    <row r="40" spans="1:12" ht="15" customHeight="1" x14ac:dyDescent="0.2">
      <c r="A40" s="299"/>
      <c r="B40" s="297"/>
      <c r="C40" s="297"/>
      <c r="D40" s="297"/>
      <c r="E40" s="598">
        <f>IF(' CBR 1'!AY36="","",' CBR 1'!AY36)</f>
        <v>100</v>
      </c>
      <c r="F40" s="599"/>
      <c r="G40" s="361" t="str">
        <f>IF(' CBR 1'!AZ36="","",' CBR 1'!AZ36)</f>
        <v/>
      </c>
      <c r="H40" s="362" t="str">
        <f>IF(' CBR 1'!BB36="","",' CBR 1'!BB36)</f>
        <v/>
      </c>
      <c r="I40" s="81"/>
    </row>
    <row r="41" spans="1:12" ht="15" customHeight="1" x14ac:dyDescent="0.2">
      <c r="A41" s="299"/>
      <c r="B41" s="297"/>
      <c r="C41" s="297"/>
      <c r="D41" s="297"/>
      <c r="E41" s="598">
        <f>IF(' CBR 1'!AY37="","",' CBR 1'!AY37)</f>
        <v>98</v>
      </c>
      <c r="F41" s="599"/>
      <c r="G41" s="361" t="str">
        <f>IF(' CBR 1'!AZ37="","",' CBR 1'!AZ37)</f>
        <v/>
      </c>
      <c r="H41" s="362" t="str">
        <f>IF(' CBR 1'!BB37="","",' CBR 1'!BB37)</f>
        <v/>
      </c>
      <c r="I41" s="81"/>
    </row>
    <row r="42" spans="1:12" ht="15" customHeight="1" x14ac:dyDescent="0.2">
      <c r="A42" s="299"/>
      <c r="B42" s="297"/>
      <c r="C42" s="297"/>
      <c r="D42" s="297"/>
      <c r="E42" s="600">
        <f>IF(' CBR 1'!AY38="","",' CBR 1'!AY38)</f>
        <v>95</v>
      </c>
      <c r="F42" s="601"/>
      <c r="G42" s="363" t="str">
        <f>IF(' CBR 1'!AZ38="","",' CBR 1'!AZ38)</f>
        <v/>
      </c>
      <c r="H42" s="364" t="str">
        <f>IF(' CBR 1'!BB38="","",' CBR 1'!BB38)</f>
        <v/>
      </c>
      <c r="I42" s="81"/>
    </row>
    <row r="43" spans="1:12" ht="15" customHeight="1" x14ac:dyDescent="0.2">
      <c r="A43" s="299"/>
      <c r="B43" s="297"/>
      <c r="C43" s="297"/>
      <c r="D43" s="297"/>
      <c r="E43" s="297"/>
      <c r="F43" s="297"/>
      <c r="G43" s="297"/>
      <c r="H43" s="374"/>
      <c r="I43" s="81"/>
    </row>
    <row r="44" spans="1:12" ht="15" customHeight="1" x14ac:dyDescent="0.2">
      <c r="A44" s="299"/>
      <c r="B44" s="297"/>
      <c r="C44" s="297"/>
      <c r="D44" s="297"/>
      <c r="E44" s="297"/>
      <c r="F44" s="297"/>
      <c r="G44" s="297"/>
      <c r="H44" s="374"/>
      <c r="I44" s="81"/>
    </row>
    <row r="45" spans="1:12" ht="15" customHeight="1" x14ac:dyDescent="0.2">
      <c r="A45" s="310"/>
      <c r="B45" s="589" t="s">
        <v>151</v>
      </c>
      <c r="C45" s="589"/>
      <c r="D45" s="375"/>
      <c r="E45" s="197"/>
      <c r="F45" s="159"/>
      <c r="G45" s="159"/>
      <c r="H45" s="302"/>
      <c r="I45" s="81"/>
    </row>
    <row r="46" spans="1:12" ht="15" customHeight="1" x14ac:dyDescent="0.2">
      <c r="A46" s="311"/>
      <c r="B46" s="312"/>
      <c r="C46" s="312"/>
      <c r="D46" s="312"/>
      <c r="E46" s="202"/>
      <c r="F46" s="202"/>
      <c r="G46" s="203"/>
      <c r="H46" s="313"/>
      <c r="I46" s="81"/>
    </row>
    <row r="47" spans="1:12" ht="15" customHeight="1" x14ac:dyDescent="0.2">
      <c r="A47" s="630" t="s">
        <v>97</v>
      </c>
      <c r="B47" s="631"/>
      <c r="C47" s="350"/>
      <c r="D47" s="350"/>
      <c r="E47" s="350"/>
      <c r="F47" s="350"/>
      <c r="G47" s="350"/>
      <c r="H47" s="351"/>
      <c r="I47" s="81"/>
    </row>
    <row r="48" spans="1:12" ht="15" customHeight="1" thickBot="1" x14ac:dyDescent="0.25">
      <c r="A48" s="627"/>
      <c r="B48" s="628"/>
      <c r="C48" s="628"/>
      <c r="D48" s="628"/>
      <c r="E48" s="628"/>
      <c r="F48" s="628"/>
      <c r="G48" s="628"/>
      <c r="H48" s="629"/>
      <c r="I48" s="81"/>
    </row>
    <row r="49" spans="1:9" ht="15" customHeight="1" thickTop="1" thickBot="1" x14ac:dyDescent="0.25">
      <c r="A49" s="625" t="s">
        <v>99</v>
      </c>
      <c r="B49" s="625"/>
      <c r="C49" s="625"/>
      <c r="D49" s="625"/>
      <c r="E49" s="625"/>
      <c r="F49" s="625"/>
      <c r="G49" s="625"/>
      <c r="H49" s="625"/>
      <c r="I49" s="81"/>
    </row>
    <row r="50" spans="1:9" ht="15" customHeight="1" thickTop="1" x14ac:dyDescent="0.2">
      <c r="A50" s="626"/>
      <c r="B50" s="626"/>
      <c r="C50" s="626"/>
      <c r="D50" s="626"/>
      <c r="E50" s="626"/>
      <c r="F50" s="626"/>
      <c r="G50" s="626"/>
      <c r="H50" s="626"/>
      <c r="I50" s="81"/>
    </row>
    <row r="51" spans="1:9" ht="15" customHeight="1" x14ac:dyDescent="0.2">
      <c r="A51" s="551" t="s">
        <v>101</v>
      </c>
      <c r="B51" s="551"/>
      <c r="C51" s="551"/>
      <c r="D51" s="551"/>
      <c r="E51" s="551"/>
      <c r="F51" s="551"/>
      <c r="G51" s="551"/>
      <c r="H51" s="551"/>
      <c r="I51" s="81"/>
    </row>
    <row r="52" spans="1:9" ht="15" customHeight="1" x14ac:dyDescent="0.2">
      <c r="A52" s="551"/>
      <c r="B52" s="551"/>
      <c r="C52" s="551"/>
      <c r="D52" s="551"/>
      <c r="E52" s="551"/>
      <c r="F52" s="551"/>
      <c r="G52" s="551"/>
      <c r="H52" s="551"/>
      <c r="I52" s="81"/>
    </row>
    <row r="53" spans="1:9" ht="15" customHeight="1" x14ac:dyDescent="0.2">
      <c r="I53" s="81"/>
    </row>
    <row r="54" spans="1:9" ht="15" customHeight="1" x14ac:dyDescent="0.2">
      <c r="I54" s="81"/>
    </row>
    <row r="55" spans="1:9" ht="15" customHeight="1" x14ac:dyDescent="0.2">
      <c r="I55" s="81"/>
    </row>
    <row r="56" spans="1:9" ht="12" customHeight="1" x14ac:dyDescent="0.2">
      <c r="I56" s="81"/>
    </row>
    <row r="57" spans="1:9" ht="12" customHeight="1" x14ac:dyDescent="0.2">
      <c r="I57" s="81"/>
    </row>
    <row r="58" spans="1:9" ht="12" customHeight="1" x14ac:dyDescent="0.2">
      <c r="I58" s="107"/>
    </row>
    <row r="59" spans="1:9" ht="18" customHeight="1" x14ac:dyDescent="0.2">
      <c r="I59" s="81"/>
    </row>
    <row r="60" spans="1:9" ht="27.95" customHeight="1" x14ac:dyDescent="0.2">
      <c r="I60" s="81"/>
    </row>
    <row r="61" spans="1:9" s="107" customFormat="1" ht="54" customHeight="1" x14ac:dyDescent="0.2">
      <c r="A61" s="81"/>
      <c r="B61" s="88"/>
      <c r="C61" s="88"/>
      <c r="D61" s="88"/>
      <c r="E61" s="88"/>
      <c r="F61" s="88"/>
      <c r="G61" s="88"/>
      <c r="H61" s="88"/>
      <c r="I61" s="248"/>
    </row>
    <row r="62" spans="1:9" s="107" customFormat="1" x14ac:dyDescent="0.2">
      <c r="A62" s="81"/>
      <c r="B62" s="88"/>
      <c r="C62" s="88"/>
      <c r="D62" s="88"/>
      <c r="E62" s="88"/>
      <c r="F62" s="88"/>
      <c r="G62" s="88"/>
      <c r="H62" s="88"/>
      <c r="I62" s="248"/>
    </row>
    <row r="63" spans="1:9" s="107" customFormat="1" ht="14.45" customHeight="1" x14ac:dyDescent="0.2">
      <c r="A63" s="81"/>
      <c r="B63" s="88"/>
      <c r="C63" s="88"/>
      <c r="D63" s="88"/>
      <c r="E63" s="88"/>
      <c r="F63" s="88"/>
      <c r="G63" s="88"/>
      <c r="H63" s="88"/>
      <c r="I63" s="248"/>
    </row>
    <row r="64" spans="1:9" s="107" customFormat="1" ht="15.75" customHeight="1" x14ac:dyDescent="0.2">
      <c r="A64" s="81"/>
      <c r="B64" s="88"/>
      <c r="C64" s="88"/>
      <c r="D64" s="88"/>
      <c r="E64" s="88"/>
      <c r="F64" s="88"/>
      <c r="G64" s="88"/>
      <c r="H64" s="88"/>
      <c r="I64" s="248"/>
    </row>
    <row r="65" spans="1:9" s="107" customFormat="1" ht="9.75" customHeight="1" x14ac:dyDescent="0.2">
      <c r="A65" s="81"/>
      <c r="B65" s="88"/>
      <c r="C65" s="88"/>
      <c r="D65" s="88"/>
      <c r="E65" s="88"/>
      <c r="F65" s="88"/>
      <c r="G65" s="88"/>
      <c r="H65" s="88"/>
      <c r="I65" s="248"/>
    </row>
    <row r="66" spans="1:9" s="107" customFormat="1" ht="18.75" customHeight="1" x14ac:dyDescent="0.2">
      <c r="A66" s="81"/>
      <c r="B66" s="88"/>
      <c r="C66" s="88"/>
      <c r="D66" s="88"/>
      <c r="E66" s="88"/>
      <c r="F66" s="88"/>
      <c r="G66" s="88"/>
      <c r="H66" s="88"/>
      <c r="I66" s="248"/>
    </row>
    <row r="67" spans="1:9" s="107" customFormat="1" ht="30" customHeight="1" x14ac:dyDescent="0.2">
      <c r="A67" s="81"/>
      <c r="B67" s="88"/>
      <c r="C67" s="88"/>
      <c r="D67" s="88"/>
      <c r="E67" s="88"/>
      <c r="F67" s="88"/>
      <c r="G67" s="88"/>
      <c r="H67" s="88"/>
      <c r="I67" s="248"/>
    </row>
    <row r="68" spans="1:9" s="107" customFormat="1" ht="33" customHeight="1" x14ac:dyDescent="0.2">
      <c r="A68" s="81"/>
      <c r="B68" s="88"/>
      <c r="C68" s="88"/>
      <c r="D68" s="88"/>
      <c r="E68" s="88"/>
      <c r="F68" s="88"/>
      <c r="G68" s="88"/>
      <c r="H68" s="88"/>
      <c r="I68" s="248"/>
    </row>
    <row r="69" spans="1:9" s="107" customFormat="1" x14ac:dyDescent="0.2">
      <c r="A69" s="81"/>
      <c r="B69" s="88"/>
      <c r="C69" s="88"/>
      <c r="D69" s="88"/>
      <c r="E69" s="88"/>
      <c r="F69" s="88"/>
      <c r="G69" s="88"/>
      <c r="H69" s="88"/>
      <c r="I69" s="248"/>
    </row>
    <row r="70" spans="1:9" ht="10.5" customHeight="1" x14ac:dyDescent="0.2">
      <c r="I70" s="248"/>
    </row>
    <row r="71" spans="1:9" ht="9" customHeight="1" x14ac:dyDescent="0.2">
      <c r="I71" s="248"/>
    </row>
    <row r="72" spans="1:9" ht="0.6" customHeight="1" x14ac:dyDescent="0.2">
      <c r="I72" s="248"/>
    </row>
    <row r="73" spans="1:9" ht="6" customHeight="1" x14ac:dyDescent="0.2">
      <c r="I73" s="248"/>
    </row>
    <row r="74" spans="1:9" ht="13.5" customHeight="1" x14ac:dyDescent="0.2">
      <c r="I74" s="248"/>
    </row>
    <row r="75" spans="1:9" x14ac:dyDescent="0.2">
      <c r="I75" s="248"/>
    </row>
    <row r="76" spans="1:9" x14ac:dyDescent="0.2">
      <c r="I76" s="248"/>
    </row>
    <row r="77" spans="1:9" ht="12.75" customHeight="1" x14ac:dyDescent="0.2">
      <c r="I77" s="248"/>
    </row>
    <row r="78" spans="1:9" x14ac:dyDescent="0.2">
      <c r="I78" s="248"/>
    </row>
    <row r="79" spans="1:9" x14ac:dyDescent="0.2">
      <c r="I79" s="248"/>
    </row>
    <row r="80" spans="1:9" x14ac:dyDescent="0.2">
      <c r="I80" s="248"/>
    </row>
    <row r="81" spans="2:9" x14ac:dyDescent="0.2">
      <c r="I81" s="248"/>
    </row>
    <row r="82" spans="2:9" x14ac:dyDescent="0.2">
      <c r="I82" s="248"/>
    </row>
    <row r="83" spans="2:9" x14ac:dyDescent="0.2">
      <c r="I83" s="248"/>
    </row>
    <row r="84" spans="2:9" x14ac:dyDescent="0.2">
      <c r="I84" s="248"/>
    </row>
    <row r="85" spans="2:9" x14ac:dyDescent="0.2">
      <c r="I85" s="248"/>
    </row>
    <row r="86" spans="2:9" x14ac:dyDescent="0.2">
      <c r="I86" s="248"/>
    </row>
    <row r="87" spans="2:9" x14ac:dyDescent="0.2">
      <c r="I87" s="248"/>
    </row>
    <row r="88" spans="2:9" x14ac:dyDescent="0.2">
      <c r="I88" s="248"/>
    </row>
    <row r="89" spans="2:9" x14ac:dyDescent="0.2">
      <c r="I89" s="248"/>
    </row>
    <row r="90" spans="2:9" x14ac:dyDescent="0.2">
      <c r="B90" s="314"/>
      <c r="C90" s="314"/>
      <c r="D90" s="314"/>
      <c r="E90" s="314"/>
      <c r="F90" s="314"/>
      <c r="G90" s="314"/>
      <c r="H90" s="314"/>
      <c r="I90" s="248"/>
    </row>
    <row r="91" spans="2:9" x14ac:dyDescent="0.2">
      <c r="B91" s="314"/>
      <c r="C91" s="314"/>
      <c r="D91" s="314"/>
      <c r="E91" s="314"/>
      <c r="F91" s="314"/>
      <c r="G91" s="314"/>
      <c r="H91" s="314"/>
      <c r="I91" s="248"/>
    </row>
    <row r="92" spans="2:9" x14ac:dyDescent="0.2">
      <c r="B92" s="314"/>
      <c r="C92" s="314"/>
      <c r="D92" s="314"/>
      <c r="E92" s="314"/>
      <c r="F92" s="314"/>
      <c r="G92" s="314"/>
      <c r="H92" s="314"/>
      <c r="I92" s="248"/>
    </row>
    <row r="93" spans="2:9" x14ac:dyDescent="0.2">
      <c r="B93" s="314"/>
      <c r="C93" s="314"/>
      <c r="D93" s="314"/>
      <c r="E93" s="314"/>
      <c r="F93" s="314"/>
      <c r="G93" s="314"/>
      <c r="H93" s="314"/>
      <c r="I93" s="248"/>
    </row>
    <row r="94" spans="2:9" x14ac:dyDescent="0.2">
      <c r="B94" s="248"/>
      <c r="C94" s="248"/>
      <c r="D94" s="248"/>
      <c r="E94" s="248"/>
      <c r="F94" s="248"/>
      <c r="G94" s="248"/>
      <c r="H94" s="248"/>
      <c r="I94" s="248"/>
    </row>
    <row r="95" spans="2:9" x14ac:dyDescent="0.2">
      <c r="B95" s="248"/>
      <c r="C95" s="248"/>
      <c r="D95" s="248"/>
      <c r="E95" s="248"/>
      <c r="F95" s="248"/>
      <c r="G95" s="248"/>
      <c r="H95" s="248"/>
      <c r="I95" s="248"/>
    </row>
    <row r="96" spans="2:9" x14ac:dyDescent="0.2">
      <c r="B96" s="248"/>
      <c r="C96" s="248"/>
      <c r="D96" s="248"/>
      <c r="E96" s="248"/>
      <c r="F96" s="248"/>
      <c r="G96" s="248"/>
      <c r="H96" s="248"/>
      <c r="I96" s="248"/>
    </row>
    <row r="97" spans="2:9" x14ac:dyDescent="0.2">
      <c r="B97" s="248"/>
      <c r="C97" s="248"/>
      <c r="D97" s="248"/>
      <c r="E97" s="248"/>
      <c r="F97" s="248"/>
      <c r="G97" s="248"/>
      <c r="H97" s="248"/>
      <c r="I97" s="248"/>
    </row>
    <row r="98" spans="2:9" x14ac:dyDescent="0.2">
      <c r="B98" s="248"/>
      <c r="C98" s="248"/>
      <c r="D98" s="248"/>
      <c r="E98" s="248"/>
      <c r="F98" s="248"/>
      <c r="G98" s="248"/>
      <c r="H98" s="248"/>
      <c r="I98" s="248"/>
    </row>
    <row r="99" spans="2:9" x14ac:dyDescent="0.2">
      <c r="B99" s="248"/>
      <c r="C99" s="248"/>
      <c r="D99" s="248"/>
      <c r="E99" s="248"/>
      <c r="F99" s="248"/>
      <c r="G99" s="248"/>
      <c r="H99" s="248"/>
      <c r="I99" s="248"/>
    </row>
    <row r="100" spans="2:9" x14ac:dyDescent="0.2">
      <c r="B100" s="248"/>
      <c r="C100" s="248"/>
      <c r="D100" s="248"/>
      <c r="E100" s="248"/>
      <c r="F100" s="248"/>
      <c r="G100" s="248"/>
      <c r="H100" s="248"/>
      <c r="I100" s="248"/>
    </row>
    <row r="101" spans="2:9" x14ac:dyDescent="0.2">
      <c r="B101" s="248"/>
      <c r="C101" s="248"/>
      <c r="D101" s="248"/>
      <c r="E101" s="248"/>
      <c r="F101" s="248"/>
      <c r="G101" s="248"/>
      <c r="H101" s="248"/>
      <c r="I101" s="248"/>
    </row>
    <row r="102" spans="2:9" x14ac:dyDescent="0.2">
      <c r="B102" s="248"/>
      <c r="C102" s="248"/>
      <c r="D102" s="248"/>
      <c r="E102" s="248"/>
      <c r="F102" s="248"/>
      <c r="G102" s="248"/>
      <c r="H102" s="248"/>
      <c r="I102" s="248"/>
    </row>
    <row r="103" spans="2:9" x14ac:dyDescent="0.2">
      <c r="B103" s="248"/>
      <c r="C103" s="248"/>
      <c r="D103" s="248"/>
      <c r="E103" s="248"/>
      <c r="F103" s="248"/>
      <c r="G103" s="248"/>
      <c r="H103" s="248"/>
      <c r="I103" s="248"/>
    </row>
    <row r="104" spans="2:9" x14ac:dyDescent="0.2">
      <c r="I104" s="248"/>
    </row>
    <row r="105" spans="2:9" x14ac:dyDescent="0.2">
      <c r="I105" s="248"/>
    </row>
    <row r="106" spans="2:9" x14ac:dyDescent="0.2">
      <c r="I106" s="248"/>
    </row>
    <row r="107" spans="2:9" x14ac:dyDescent="0.2">
      <c r="I107" s="248"/>
    </row>
    <row r="108" spans="2:9" x14ac:dyDescent="0.2">
      <c r="I108" s="248"/>
    </row>
    <row r="109" spans="2:9" x14ac:dyDescent="0.2">
      <c r="I109" s="248"/>
    </row>
    <row r="110" spans="2:9" x14ac:dyDescent="0.2">
      <c r="I110" s="248"/>
    </row>
    <row r="111" spans="2:9" x14ac:dyDescent="0.2">
      <c r="I111" s="248"/>
    </row>
    <row r="112" spans="2:9" x14ac:dyDescent="0.2">
      <c r="I112" s="248"/>
    </row>
    <row r="113" spans="9:9" x14ac:dyDescent="0.2">
      <c r="I113" s="248"/>
    </row>
    <row r="114" spans="9:9" x14ac:dyDescent="0.2">
      <c r="I114" s="248"/>
    </row>
  </sheetData>
  <sheetProtection algorithmName="SHA-512" hashValue="nrjQa053TONzHu77hu5qSXZuxRCcxBsxR5qnPNcvuBMLn35vgnIURoHjCASuWdt4sPizGXucAArsph6LDz8F8Q==" saltValue="tkCRJktjBaEH2fUgEPt9Hg==" spinCount="100000" formatCells="0" formatColumns="0" formatRows="0"/>
  <mergeCells count="43">
    <mergeCell ref="A50:H50"/>
    <mergeCell ref="A48:H48"/>
    <mergeCell ref="A51:H52"/>
    <mergeCell ref="A47:B47"/>
    <mergeCell ref="A26:C26"/>
    <mergeCell ref="A27:C27"/>
    <mergeCell ref="A28:C28"/>
    <mergeCell ref="E30:H30"/>
    <mergeCell ref="A49:H49"/>
    <mergeCell ref="F6:G6"/>
    <mergeCell ref="A25:C25"/>
    <mergeCell ref="A14:C14"/>
    <mergeCell ref="A15:C15"/>
    <mergeCell ref="A16:C16"/>
    <mergeCell ref="A17:H17"/>
    <mergeCell ref="A18:C18"/>
    <mergeCell ref="A19:C19"/>
    <mergeCell ref="A20:C20"/>
    <mergeCell ref="A21:C21"/>
    <mergeCell ref="A22:C22"/>
    <mergeCell ref="A23:C23"/>
    <mergeCell ref="A24:H24"/>
    <mergeCell ref="A13:C13"/>
    <mergeCell ref="F7:G7"/>
    <mergeCell ref="A9:E9"/>
    <mergeCell ref="A10:C10"/>
    <mergeCell ref="D10:E10"/>
    <mergeCell ref="A11:C11"/>
    <mergeCell ref="A12:C12"/>
    <mergeCell ref="A1:A4"/>
    <mergeCell ref="B1:H2"/>
    <mergeCell ref="B3:F3"/>
    <mergeCell ref="B4:H4"/>
    <mergeCell ref="G3:H3"/>
    <mergeCell ref="E34:F35"/>
    <mergeCell ref="G34:H35"/>
    <mergeCell ref="B45:C45"/>
    <mergeCell ref="E37:F38"/>
    <mergeCell ref="G37:G38"/>
    <mergeCell ref="H37:H38"/>
    <mergeCell ref="E41:F41"/>
    <mergeCell ref="E42:F42"/>
    <mergeCell ref="E40:F40"/>
  </mergeCells>
  <dataValidations count="1">
    <dataValidation type="list" allowBlank="1" showInputMessage="1" showErrorMessage="1" sqref="G34">
      <formula1>$I$37:$I$38</formula1>
    </dataValidation>
  </dataValidations>
  <printOptions horizontalCentered="1"/>
  <pageMargins left="0.59055118110236227" right="0.39370078740157483" top="0.39370078740157483" bottom="0.39370078740157483" header="0" footer="0.19685039370078741"/>
  <pageSetup orientation="portrait" copies="2" r:id="rId1"/>
  <headerFooter scaleWithDoc="0">
    <oddHeader xml:space="preserve">&amp;L&amp;"Eurostile Extended,Regular Negrita"&amp;16
</oddHeader>
    <oddFooter>&amp;L&amp;6Calle 26 No. 57-41 Torre 8 Piso 8 CEMSA - CP: 1113111            
Pbx: 3779555  - Información: Línea 195     
www.umv.gov.co111311&amp;C&amp;6Página 2 de 2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 CBR 1</vt:lpstr>
      <vt:lpstr> CBR (2)</vt:lpstr>
      <vt:lpstr>' CBR (2)'!Área_de_impresión</vt:lpstr>
      <vt:lpstr>' CBR 1'!Área_de_impresión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Cindy Nathaly Sastoque</dc:creator>
  <cp:lastModifiedBy>Mercy Alejandra Rivera Fonseca</cp:lastModifiedBy>
  <cp:lastPrinted>2021-08-18T18:55:48Z</cp:lastPrinted>
  <dcterms:created xsi:type="dcterms:W3CDTF">2019-03-04T16:21:49Z</dcterms:created>
  <dcterms:modified xsi:type="dcterms:W3CDTF">2021-08-18T18:58:36Z</dcterms:modified>
</cp:coreProperties>
</file>