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angela.correa\Documents\1  OAP\1  PROCESOS\1    PROCESOS - CADA UNO\3. APOYO\THU\VIGENTE THU\"/>
    </mc:Choice>
  </mc:AlternateContent>
  <bookViews>
    <workbookView xWindow="0" yWindow="0" windowWidth="20490" windowHeight="7155" tabRatio="712" firstSheet="1" activeTab="1"/>
  </bookViews>
  <sheets>
    <sheet name="Concertacion " sheetId="1" state="hidden" r:id="rId1"/>
    <sheet name="MANUAL"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ANEXO 2" sheetId="17" r:id="rId9"/>
    <sheet name="ANEXO 3" sheetId="16" r:id="rId10"/>
    <sheet name="Instructivo" sheetId="3" state="hidden" r:id="rId11"/>
  </sheets>
  <definedNames>
    <definedName name="_xlnm.Print_Area" localSheetId="2">'ANEXO 1'!$A$1:$S$41</definedName>
    <definedName name="_xlnm.Print_Area" localSheetId="8">'ANEXO 2'!$A$1:$K$72</definedName>
    <definedName name="_xlnm.Print_Area" localSheetId="9">'ANEXO 3'!$A$1:$I$33</definedName>
    <definedName name="_xlnm.Print_Area" localSheetId="7">'Componente de Gestion Adicional'!$A$1:$O$20</definedName>
    <definedName name="_xlnm.Print_Area" localSheetId="1">MANUAL!$A$1:$U$47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G66" i="17" l="1"/>
  <c r="G61" i="17"/>
  <c r="G53" i="17"/>
  <c r="G48" i="17"/>
  <c r="G41" i="17"/>
  <c r="G35" i="17"/>
  <c r="G30" i="17"/>
  <c r="G24" i="17"/>
  <c r="F66" i="17"/>
  <c r="F61" i="17"/>
  <c r="F53" i="17"/>
  <c r="F48" i="17"/>
  <c r="F41" i="17"/>
  <c r="E35" i="17"/>
  <c r="F35" i="17"/>
  <c r="F30" i="17"/>
  <c r="F24" i="17"/>
  <c r="E66" i="17"/>
  <c r="E61" i="17"/>
  <c r="E53" i="17"/>
  <c r="E48" i="17"/>
  <c r="E41" i="17"/>
  <c r="E30" i="17"/>
  <c r="E24" i="17"/>
  <c r="G18" i="17"/>
  <c r="F18" i="17"/>
  <c r="E18" i="17"/>
  <c r="I49" i="17" l="1"/>
  <c r="I25" i="17"/>
  <c r="I42" i="17"/>
  <c r="I36" i="17"/>
  <c r="I31" i="17"/>
  <c r="I19" i="17"/>
  <c r="F67" i="17"/>
  <c r="G67" i="17"/>
  <c r="I14" i="17"/>
  <c r="I54" i="17"/>
  <c r="E67" i="17"/>
  <c r="I62" i="17"/>
  <c r="O8" i="12"/>
  <c r="O13" i="12"/>
  <c r="O18" i="12"/>
  <c r="O23" i="12"/>
  <c r="O28" i="12"/>
  <c r="P13" i="12" l="1"/>
  <c r="P18" i="12"/>
  <c r="P23" i="12"/>
  <c r="P28" i="12"/>
  <c r="H33" i="12"/>
  <c r="P8" i="12"/>
  <c r="E17" i="16"/>
  <c r="I16" i="9"/>
  <c r="H13" i="9"/>
  <c r="K13" i="9"/>
  <c r="L13" i="9"/>
  <c r="K10" i="9"/>
  <c r="K16" i="9" s="1"/>
  <c r="H10" i="9"/>
  <c r="L10" i="9"/>
  <c r="H7" i="9"/>
  <c r="L7" i="9" s="1"/>
  <c r="L16" i="9" s="1"/>
  <c r="M13" i="9"/>
  <c r="M7" i="9"/>
  <c r="M16" i="9" s="1"/>
  <c r="M10" i="9"/>
  <c r="J16" i="9"/>
  <c r="B16" i="9"/>
  <c r="H27" i="5"/>
  <c r="M24" i="7"/>
  <c r="M21" i="7"/>
  <c r="M18" i="7"/>
  <c r="M27" i="7" s="1"/>
  <c r="K24" i="7"/>
  <c r="K21" i="7"/>
  <c r="M24" i="6"/>
  <c r="J24" i="6"/>
  <c r="J24" i="7" s="1"/>
  <c r="L24" i="7" s="1"/>
  <c r="J21" i="6"/>
  <c r="J21" i="7"/>
  <c r="J18" i="6"/>
  <c r="J18" i="7" s="1"/>
  <c r="M18" i="6"/>
  <c r="I18" i="5"/>
  <c r="I18" i="6" s="1"/>
  <c r="H18" i="6"/>
  <c r="M24" i="5"/>
  <c r="M21" i="5"/>
  <c r="M27" i="5" s="1"/>
  <c r="M18" i="5"/>
  <c r="I24" i="5"/>
  <c r="I24" i="7"/>
  <c r="H24" i="7"/>
  <c r="I21" i="5"/>
  <c r="I21" i="7" s="1"/>
  <c r="L21" i="7" s="1"/>
  <c r="K27" i="7"/>
  <c r="H21" i="6"/>
  <c r="H27" i="6" s="1"/>
  <c r="B27" i="7"/>
  <c r="H21" i="7"/>
  <c r="H18" i="7"/>
  <c r="D7" i="7"/>
  <c r="D6" i="7"/>
  <c r="D5" i="7"/>
  <c r="D4" i="7"/>
  <c r="B27" i="6"/>
  <c r="H24" i="6"/>
  <c r="I24" i="6"/>
  <c r="L24" i="6"/>
  <c r="D7" i="6"/>
  <c r="D6" i="6"/>
  <c r="D5" i="6"/>
  <c r="D4" i="6"/>
  <c r="B27" i="5"/>
  <c r="L24" i="5"/>
  <c r="L21" i="5"/>
  <c r="D7" i="5"/>
  <c r="D6" i="5"/>
  <c r="D5" i="5"/>
  <c r="D4" i="5"/>
  <c r="B26" i="1"/>
  <c r="J27" i="6"/>
  <c r="H16" i="9"/>
  <c r="I21" i="6"/>
  <c r="L21" i="6"/>
  <c r="M21" i="6" s="1"/>
  <c r="M27" i="6" s="1"/>
  <c r="J27" i="7" l="1"/>
  <c r="I27" i="6"/>
  <c r="L18" i="6"/>
  <c r="L27" i="6" s="1"/>
  <c r="L18" i="5"/>
  <c r="L27" i="5" s="1"/>
  <c r="I27" i="5"/>
  <c r="H27" i="7"/>
  <c r="I18" i="7"/>
  <c r="I27" i="7" s="1"/>
  <c r="I69" i="17"/>
  <c r="D12" i="16" s="1"/>
  <c r="E12" i="16" s="1"/>
  <c r="P33" i="12"/>
  <c r="D10" i="16" s="1"/>
  <c r="E10" i="16" s="1"/>
  <c r="L18" i="7" l="1"/>
  <c r="L27" i="7" s="1"/>
  <c r="J69" i="17"/>
  <c r="E15" i="16"/>
  <c r="E20" i="16" s="1"/>
  <c r="P35" i="12"/>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5"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text>
        <r>
          <rPr>
            <sz val="12"/>
            <color indexed="81"/>
            <rFont val="Tahoma"/>
            <family val="2"/>
          </rPr>
          <t>Lapso de ejecución del compromiso concertado en el cual deberán adelantarse las acciones necesarias para su cumplimiento.</t>
        </r>
      </text>
    </comment>
    <comment ref="G6"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text>
        <r>
          <rPr>
            <sz val="12"/>
            <color indexed="81"/>
            <rFont val="Tahoma"/>
            <family val="2"/>
          </rPr>
          <t>Resultado final alcanzado, que se obtiene de la sumatoria entre el cumplimiento del primer y segundo semestre de acuerdo con lo concertado.</t>
        </r>
      </text>
    </comment>
    <comment ref="P6" authorId="0" shapeId="0">
      <text>
        <r>
          <rPr>
            <sz val="12"/>
            <color indexed="81"/>
            <rFont val="Tahoma"/>
            <family val="2"/>
          </rPr>
          <t>Porcentaje de cumplimiento de los compromisos gerenciales del año de acuerdo con el peso ponderado que se asignó al compromiso institucional.</t>
        </r>
      </text>
    </comment>
    <comment ref="Q6" authorId="0" shapeId="0">
      <text>
        <r>
          <rPr>
            <sz val="12"/>
            <color indexed="81"/>
            <rFont val="Tahoma"/>
            <family val="2"/>
          </rPr>
          <t xml:space="preserve">Soportes que acompañan la ejecución de los compromisos gerenciales y que pueden encontrarse de forma física y/o virtual. </t>
        </r>
      </text>
    </comment>
    <comment ref="J7" authorId="3" shapeId="0">
      <text>
        <r>
          <rPr>
            <sz val="12"/>
            <color indexed="81"/>
            <rFont val="Tahoma"/>
            <family val="2"/>
          </rPr>
          <t>Porcentaje programado de cumplimiento de cada compromiso gerencial para este periodo.</t>
        </r>
      </text>
    </comment>
    <comment ref="K7"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text>
        <r>
          <rPr>
            <sz val="12"/>
            <color indexed="81"/>
            <rFont val="Tahoma"/>
            <family val="2"/>
          </rPr>
          <t>Se registran los aspectos de mejora para el cumplimiento de los compromisos concertados que se encuentren retrasados conforme a lo programado</t>
        </r>
      </text>
    </comment>
    <comment ref="M7" authorId="3" shapeId="0">
      <text>
        <r>
          <rPr>
            <sz val="12"/>
            <color indexed="81"/>
            <rFont val="Tahoma"/>
            <family val="2"/>
          </rPr>
          <t>Porcentaje programado de cumplimiento de cada compromiso gerencial durante este periodo.</t>
        </r>
      </text>
    </comment>
    <comment ref="N7"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text>
        <r>
          <rPr>
            <sz val="12"/>
            <color indexed="81"/>
            <rFont val="Tahoma"/>
            <family val="2"/>
          </rPr>
          <t>Breve descripción del producto o actividad indicada como evidencia.</t>
        </r>
      </text>
    </comment>
    <comment ref="R7"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comments7.xml><?xml version="1.0" encoding="utf-8"?>
<comments xmlns="http://schemas.openxmlformats.org/spreadsheetml/2006/main">
  <authors>
    <author>ana karina marin quiros marin quiros</author>
    <author>Ligia del Pilar Agudelo</author>
  </authors>
  <commentList>
    <comment ref="B2" authorId="0" shapeId="0">
      <text>
        <r>
          <rPr>
            <b/>
            <sz val="9"/>
            <color indexed="81"/>
            <rFont val="Tahoma"/>
            <family val="2"/>
          </rPr>
          <t>Se deben elegir 5 competencias para ser evaluadas</t>
        </r>
        <r>
          <rPr>
            <sz val="9"/>
            <color indexed="81"/>
            <rFont val="Tahoma"/>
            <family val="2"/>
          </rPr>
          <t xml:space="preserve">
</t>
        </r>
      </text>
    </comment>
    <comment ref="I69" authorId="1" shapeId="0">
      <text>
        <r>
          <rPr>
            <sz val="9"/>
            <color indexed="81"/>
            <rFont val="Tahoma"/>
            <family val="2"/>
          </rPr>
          <t xml:space="preserve">Sumatoria simple de la evaluación (previa conversión según pesos asignados por evaluador) dividido por el numero de competencias evaluadas
</t>
        </r>
      </text>
    </comment>
    <comment ref="J69" authorId="1" shapeId="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<sst xmlns="http://schemas.openxmlformats.org/spreadsheetml/2006/main" count="560" uniqueCount="286">
  <si>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</si>
  <si>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</si>
  <si>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</si>
  <si>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</si>
  <si>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</si>
  <si>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</si>
  <si>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</si>
  <si>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</si>
  <si>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</si>
  <si>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</si>
  <si>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</si>
  <si>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</si>
  <si>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</si>
  <si>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</si>
  <si>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</si>
  <si>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</si>
  <si>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</si>
  <si>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</si>
  <si>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</si>
  <si>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</si>
  <si>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</si>
  <si>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</si>
  <si>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</si>
  <si>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</si>
  <si>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</si>
  <si>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</si>
  <si>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</si>
  <si>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</si>
  <si>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</si>
  <si>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</si>
  <si>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</si>
  <si>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</si>
  <si>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</si>
  <si>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</si>
  <si>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</si>
  <si>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</si>
  <si>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</si>
  <si>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</si>
  <si>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</si>
  <si>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</si>
  <si>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</si>
  <si>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</si>
  <si>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</si>
  <si>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</si>
  <si>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</si>
  <si>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</si>
  <si>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</si>
  <si>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</si>
  <si>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</si>
  <si>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</si>
  <si>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</si>
  <si>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</si>
  <si>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</si>
  <si>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</si>
  <si>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Manual de diligenciamiento Anexos 1 y 2</t>
  </si>
  <si>
    <t>Criterio de valoración</t>
  </si>
  <si>
    <t>Puntaje</t>
  </si>
  <si>
    <t xml:space="preserve">Es consistente en su comportamiento, da ejemplo e influye en otros,  es un referente en su organización  y trasciende su entorno de gestión. </t>
  </si>
  <si>
    <t>ANEXO 1</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</si>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</sst>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57"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b/>
      <sz val="22"/>
      <color theme="1"/>
      <name val="Arial"/>
      <family val="2"/>
    </font>
    <font>
      <sz val="11"/>
      <color rgb="FF000000"/>
      <name val="Arial"/>
      <family val="2"/>
    </font>
    <font>
      <u/>
      <sz val="11"/>
      <color theme="1"/>
      <name val="Arial"/>
      <family val="2"/>
    </font>
    <font>
      <b/>
      <sz val="9"/>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1"/>
      <color theme="5"/>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23"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497">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5" fillId="0" borderId="6" xfId="0" applyFont="1" applyBorder="1" applyAlignment="1">
      <alignment vertical="center" wrapText="1"/>
    </xf>
    <xf numFmtId="0" fontId="15"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9" fillId="6" borderId="11" xfId="0" applyFont="1" applyFill="1" applyBorder="1" applyAlignment="1">
      <alignment horizontal="center" vertical="center"/>
    </xf>
    <xf numFmtId="0" fontId="19" fillId="6" borderId="16" xfId="0" applyFont="1" applyFill="1" applyBorder="1" applyAlignment="1">
      <alignment horizontal="center" vertical="center"/>
    </xf>
    <xf numFmtId="0" fontId="30" fillId="0" borderId="0" xfId="0" applyFont="1" applyAlignment="1" applyProtection="1">
      <alignment wrapText="1"/>
      <protection locked="0"/>
    </xf>
    <xf numFmtId="0" fontId="30" fillId="0" borderId="0" xfId="0" applyFont="1" applyProtection="1">
      <protection locked="0"/>
    </xf>
    <xf numFmtId="0" fontId="29" fillId="0" borderId="0" xfId="0" applyFont="1" applyProtection="1">
      <protection locked="0"/>
    </xf>
    <xf numFmtId="0" fontId="16" fillId="6" borderId="27"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5" fillId="0" borderId="21" xfId="0" applyFont="1" applyBorder="1" applyAlignment="1">
      <alignment vertical="center" wrapText="1"/>
    </xf>
    <xf numFmtId="0" fontId="32" fillId="0" borderId="41" xfId="0" applyFont="1" applyBorder="1" applyProtection="1">
      <protection locked="0"/>
    </xf>
    <xf numFmtId="165" fontId="21" fillId="8" borderId="1" xfId="0" applyNumberFormat="1" applyFont="1" applyFill="1" applyBorder="1" applyAlignment="1" applyProtection="1">
      <alignment horizontal="center" vertical="center" wrapText="1"/>
      <protection locked="0"/>
    </xf>
    <xf numFmtId="0" fontId="4" fillId="0" borderId="0" xfId="0" applyFont="1" applyProtection="1"/>
    <xf numFmtId="0" fontId="4" fillId="0" borderId="0" xfId="0" applyFont="1" applyAlignment="1" applyProtection="1">
      <alignment horizontal="left"/>
    </xf>
    <xf numFmtId="0" fontId="27" fillId="0" borderId="0" xfId="0" applyFont="1" applyProtection="1"/>
    <xf numFmtId="9" fontId="20" fillId="5" borderId="2" xfId="0" applyNumberFormat="1" applyFont="1" applyFill="1" applyBorder="1" applyAlignment="1" applyProtection="1">
      <alignment horizontal="center" vertical="center" wrapText="1"/>
    </xf>
    <xf numFmtId="0" fontId="18" fillId="0" borderId="1" xfId="0" applyFont="1" applyBorder="1" applyAlignment="1" applyProtection="1">
      <alignment horizontal="left" vertical="center" wrapText="1"/>
    </xf>
    <xf numFmtId="165" fontId="21" fillId="8" borderId="1" xfId="0" applyNumberFormat="1"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8" fillId="0" borderId="1" xfId="0" applyFont="1" applyBorder="1" applyAlignment="1" applyProtection="1">
      <alignment horizontal="left" wrapText="1"/>
    </xf>
    <xf numFmtId="0" fontId="23" fillId="7" borderId="39" xfId="0" applyFont="1" applyFill="1" applyBorder="1" applyAlignment="1" applyProtection="1">
      <alignment vertical="center" wrapText="1"/>
    </xf>
    <xf numFmtId="164" fontId="34" fillId="7" borderId="39" xfId="0" applyNumberFormat="1" applyFont="1" applyFill="1" applyBorder="1" applyAlignment="1" applyProtection="1">
      <alignment horizontal="center" vertical="center" wrapText="1"/>
    </xf>
    <xf numFmtId="9" fontId="23" fillId="7" borderId="39" xfId="1" applyFont="1" applyFill="1" applyBorder="1" applyAlignment="1" applyProtection="1">
      <alignment vertical="center" wrapText="1"/>
    </xf>
    <xf numFmtId="0" fontId="28" fillId="9" borderId="0" xfId="0" applyFont="1" applyFill="1" applyBorder="1" applyAlignment="1" applyProtection="1">
      <alignment horizontal="center" vertical="center" wrapText="1"/>
      <protection locked="0"/>
    </xf>
    <xf numFmtId="0" fontId="28" fillId="9" borderId="0" xfId="0" applyFont="1" applyFill="1" applyBorder="1" applyAlignment="1" applyProtection="1">
      <alignment vertical="center" wrapText="1"/>
      <protection locked="0"/>
    </xf>
    <xf numFmtId="0" fontId="28" fillId="9" borderId="0" xfId="0" applyFont="1" applyFill="1" applyBorder="1" applyAlignment="1" applyProtection="1">
      <alignment vertical="center"/>
      <protection locked="0"/>
    </xf>
    <xf numFmtId="9" fontId="31" fillId="10" borderId="1" xfId="0" applyNumberFormat="1" applyFont="1" applyFill="1" applyBorder="1" applyAlignment="1" applyProtection="1">
      <alignment horizontal="center" vertical="center" wrapText="1"/>
      <protection locked="0"/>
    </xf>
    <xf numFmtId="0" fontId="31" fillId="0" borderId="4" xfId="0" applyNumberFormat="1" applyFont="1" applyBorder="1" applyAlignment="1" applyProtection="1">
      <alignment vertical="center"/>
      <protection locked="0"/>
    </xf>
    <xf numFmtId="9" fontId="31" fillId="9" borderId="4" xfId="1" applyFont="1" applyFill="1" applyBorder="1" applyAlignment="1" applyProtection="1">
      <alignment horizontal="center" vertical="center" wrapText="1"/>
      <protection locked="0"/>
    </xf>
    <xf numFmtId="0" fontId="31" fillId="4" borderId="17" xfId="0" applyFont="1" applyFill="1" applyBorder="1" applyAlignment="1" applyProtection="1">
      <alignment horizontal="center" vertical="center"/>
      <protection locked="0"/>
    </xf>
    <xf numFmtId="9" fontId="31" fillId="4" borderId="18" xfId="0" applyNumberFormat="1" applyFont="1" applyFill="1" applyBorder="1" applyAlignment="1" applyProtection="1">
      <alignment vertical="center"/>
      <protection locked="0"/>
    </xf>
    <xf numFmtId="1" fontId="31" fillId="4" borderId="39" xfId="0" applyNumberFormat="1" applyFont="1" applyFill="1" applyBorder="1" applyAlignment="1" applyProtection="1">
      <alignment horizontal="center" vertical="center"/>
    </xf>
    <xf numFmtId="9" fontId="31" fillId="4" borderId="39" xfId="0" applyNumberFormat="1" applyFont="1" applyFill="1" applyBorder="1" applyAlignment="1" applyProtection="1">
      <alignment horizontal="center" vertical="center"/>
    </xf>
    <xf numFmtId="9" fontId="31" fillId="4" borderId="39" xfId="1" applyFont="1" applyFill="1" applyBorder="1" applyAlignment="1" applyProtection="1">
      <alignment horizontal="center" vertical="center"/>
    </xf>
    <xf numFmtId="0" fontId="28" fillId="9" borderId="49" xfId="0" applyFont="1" applyFill="1" applyBorder="1" applyAlignment="1" applyProtection="1">
      <alignment vertical="center"/>
      <protection locked="0"/>
    </xf>
    <xf numFmtId="0" fontId="28" fillId="9" borderId="49" xfId="0" applyFont="1" applyFill="1" applyBorder="1" applyAlignment="1" applyProtection="1">
      <alignment horizontal="center" vertical="center" wrapText="1"/>
      <protection locked="0"/>
    </xf>
    <xf numFmtId="0" fontId="15" fillId="9" borderId="0" xfId="0" applyFont="1" applyFill="1" applyBorder="1" applyProtection="1">
      <protection locked="0"/>
    </xf>
    <xf numFmtId="0" fontId="15" fillId="9" borderId="41" xfId="0" applyFont="1" applyFill="1" applyBorder="1" applyProtection="1">
      <protection locked="0"/>
    </xf>
    <xf numFmtId="0" fontId="32" fillId="0" borderId="43" xfId="0" applyFont="1" applyBorder="1" applyProtection="1">
      <protection locked="0"/>
    </xf>
    <xf numFmtId="0" fontId="36" fillId="0" borderId="0" xfId="0" applyFont="1"/>
    <xf numFmtId="0" fontId="36" fillId="9" borderId="0" xfId="0" applyFont="1" applyFill="1"/>
    <xf numFmtId="0" fontId="31" fillId="0" borderId="1" xfId="0" applyNumberFormat="1" applyFont="1" applyBorder="1" applyAlignment="1" applyProtection="1">
      <alignment vertical="center"/>
      <protection locked="0"/>
    </xf>
    <xf numFmtId="0" fontId="4" fillId="9" borderId="0" xfId="0" applyFont="1" applyFill="1" applyProtection="1"/>
    <xf numFmtId="0" fontId="15" fillId="9" borderId="0" xfId="0" applyFont="1" applyFill="1" applyAlignment="1" applyProtection="1">
      <alignment vertical="center"/>
    </xf>
    <xf numFmtId="0" fontId="15" fillId="9" borderId="0" xfId="0" applyFont="1" applyFill="1" applyAlignment="1" applyProtection="1">
      <alignment horizontal="left" vertical="center"/>
    </xf>
    <xf numFmtId="0" fontId="24" fillId="9" borderId="0" xfId="0" applyFont="1" applyFill="1" applyBorder="1" applyAlignment="1" applyProtection="1">
      <alignment vertical="top" wrapText="1"/>
    </xf>
    <xf numFmtId="0" fontId="15" fillId="9" borderId="1" xfId="0" applyFont="1" applyFill="1" applyBorder="1" applyAlignment="1" applyProtection="1">
      <alignment vertical="center"/>
    </xf>
    <xf numFmtId="0" fontId="38" fillId="0" borderId="0" xfId="0" applyFont="1"/>
    <xf numFmtId="0" fontId="38" fillId="9" borderId="49" xfId="0" applyFont="1" applyFill="1" applyBorder="1"/>
    <xf numFmtId="0" fontId="38" fillId="9" borderId="0" xfId="0" applyFont="1" applyFill="1" applyBorder="1" applyAlignment="1">
      <alignment horizontal="right"/>
    </xf>
    <xf numFmtId="0" fontId="38" fillId="9" borderId="50" xfId="0" applyFont="1" applyFill="1" applyBorder="1"/>
    <xf numFmtId="0" fontId="38" fillId="9" borderId="0" xfId="0" applyFont="1" applyFill="1" applyBorder="1"/>
    <xf numFmtId="9" fontId="38" fillId="8" borderId="1" xfId="1" applyFont="1" applyFill="1" applyBorder="1" applyAlignment="1">
      <alignment horizontal="center" vertical="center"/>
    </xf>
    <xf numFmtId="9" fontId="38" fillId="9" borderId="1" xfId="0" applyNumberFormat="1" applyFont="1" applyFill="1" applyBorder="1"/>
    <xf numFmtId="9" fontId="38" fillId="9" borderId="1" xfId="0" applyNumberFormat="1" applyFont="1" applyFill="1" applyBorder="1" applyAlignment="1">
      <alignment horizontal="center"/>
    </xf>
    <xf numFmtId="0" fontId="38" fillId="9" borderId="1" xfId="0" applyFont="1" applyFill="1" applyBorder="1"/>
    <xf numFmtId="165" fontId="38" fillId="8" borderId="1" xfId="0" applyNumberFormat="1" applyFont="1" applyFill="1" applyBorder="1" applyAlignment="1">
      <alignment horizontal="center"/>
    </xf>
    <xf numFmtId="0" fontId="38" fillId="9" borderId="1" xfId="0" applyFont="1" applyFill="1" applyBorder="1" applyAlignment="1">
      <alignment horizontal="center" vertical="center"/>
    </xf>
    <xf numFmtId="0" fontId="38" fillId="9" borderId="45" xfId="0" applyFont="1" applyFill="1" applyBorder="1"/>
    <xf numFmtId="0" fontId="28" fillId="9" borderId="50" xfId="0" applyFont="1" applyFill="1" applyBorder="1" applyAlignment="1" applyProtection="1">
      <alignment vertical="center"/>
      <protection locked="0"/>
    </xf>
    <xf numFmtId="9" fontId="28" fillId="8" borderId="19" xfId="1" applyFont="1" applyFill="1" applyBorder="1" applyAlignment="1" applyProtection="1">
      <alignment horizontal="center" vertical="center"/>
      <protection locked="0"/>
    </xf>
    <xf numFmtId="0" fontId="38" fillId="9" borderId="0" xfId="0" applyFont="1" applyFill="1" applyBorder="1" applyProtection="1">
      <protection locked="0"/>
    </xf>
    <xf numFmtId="0" fontId="39" fillId="9" borderId="0" xfId="0" applyFont="1" applyFill="1" applyBorder="1" applyAlignment="1" applyProtection="1">
      <alignment horizontal="center"/>
      <protection locked="0"/>
    </xf>
    <xf numFmtId="0" fontId="38" fillId="9" borderId="41" xfId="0" applyFont="1" applyFill="1" applyBorder="1"/>
    <xf numFmtId="0" fontId="38" fillId="9" borderId="43" xfId="0" applyFont="1" applyFill="1" applyBorder="1"/>
    <xf numFmtId="0" fontId="38" fillId="9" borderId="0" xfId="0" applyFont="1" applyFill="1"/>
    <xf numFmtId="0" fontId="35" fillId="11" borderId="0" xfId="0" applyFont="1" applyFill="1"/>
    <xf numFmtId="0" fontId="36" fillId="9" borderId="0" xfId="0" applyFont="1" applyFill="1" applyAlignment="1"/>
    <xf numFmtId="0" fontId="44" fillId="9" borderId="0" xfId="0" applyFont="1" applyFill="1"/>
    <xf numFmtId="0" fontId="44" fillId="9" borderId="0" xfId="0" applyFont="1" applyFill="1" applyAlignment="1">
      <alignment horizontal="center"/>
    </xf>
    <xf numFmtId="0" fontId="12" fillId="9" borderId="39" xfId="0" applyFont="1" applyFill="1" applyBorder="1" applyAlignment="1">
      <alignment horizontal="center" vertical="center"/>
    </xf>
    <xf numFmtId="0" fontId="44" fillId="9" borderId="49" xfId="0" applyFont="1" applyFill="1" applyBorder="1"/>
    <xf numFmtId="0" fontId="44" fillId="9" borderId="0" xfId="0" applyFont="1" applyFill="1" applyBorder="1"/>
    <xf numFmtId="0" fontId="44" fillId="9" borderId="50" xfId="0" applyFont="1" applyFill="1" applyBorder="1"/>
    <xf numFmtId="0" fontId="47" fillId="9" borderId="39" xfId="0" applyFont="1" applyFill="1" applyBorder="1" applyAlignment="1">
      <alignment horizontal="center" vertical="center"/>
    </xf>
    <xf numFmtId="0" fontId="44" fillId="9" borderId="39" xfId="0" applyFont="1" applyFill="1" applyBorder="1" applyAlignment="1">
      <alignment horizontal="center" vertical="center"/>
    </xf>
    <xf numFmtId="0" fontId="44" fillId="0" borderId="49" xfId="0" applyFont="1" applyBorder="1"/>
    <xf numFmtId="0" fontId="12" fillId="9" borderId="42" xfId="0" applyFont="1" applyFill="1" applyBorder="1" applyAlignment="1">
      <alignment horizontal="center" wrapText="1"/>
    </xf>
    <xf numFmtId="0" fontId="12" fillId="9" borderId="16" xfId="0" applyFont="1" applyFill="1" applyBorder="1" applyAlignment="1">
      <alignment horizontal="center" wrapText="1"/>
    </xf>
    <xf numFmtId="0" fontId="47" fillId="9" borderId="39"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16" xfId="0" applyFont="1" applyFill="1" applyBorder="1" applyAlignment="1">
      <alignment horizontal="center" vertical="center" wrapText="1"/>
    </xf>
    <xf numFmtId="0" fontId="12" fillId="9" borderId="11" xfId="0" applyFont="1" applyFill="1" applyBorder="1" applyAlignment="1">
      <alignment horizontal="center" vertical="center"/>
    </xf>
    <xf numFmtId="0" fontId="12" fillId="9" borderId="55" xfId="0" applyFont="1" applyFill="1" applyBorder="1" applyAlignment="1">
      <alignment horizontal="center" vertical="center" wrapText="1"/>
    </xf>
    <xf numFmtId="0" fontId="45" fillId="11" borderId="0" xfId="0" applyFont="1" applyFill="1"/>
    <xf numFmtId="0" fontId="17" fillId="9" borderId="0" xfId="0" applyFont="1" applyFill="1" applyBorder="1" applyAlignment="1" applyProtection="1">
      <alignment vertical="center"/>
      <protection locked="0"/>
    </xf>
    <xf numFmtId="0" fontId="38" fillId="0" borderId="0" xfId="0" applyFont="1" applyProtection="1">
      <protection locked="0"/>
    </xf>
    <xf numFmtId="0" fontId="15" fillId="0" borderId="0" xfId="0" applyFont="1" applyProtection="1">
      <protection locked="0"/>
    </xf>
    <xf numFmtId="2" fontId="15" fillId="0" borderId="0" xfId="0" applyNumberFormat="1" applyFont="1" applyProtection="1">
      <protection locked="0"/>
    </xf>
    <xf numFmtId="0" fontId="48" fillId="8" borderId="39" xfId="0" applyFont="1" applyFill="1" applyBorder="1" applyAlignment="1" applyProtection="1">
      <alignment horizontal="center" vertical="center"/>
    </xf>
    <xf numFmtId="0" fontId="28" fillId="9" borderId="49" xfId="0" applyFont="1" applyFill="1" applyBorder="1" applyAlignment="1" applyProtection="1">
      <alignment horizontal="center" vertical="center"/>
      <protection locked="0"/>
    </xf>
    <xf numFmtId="0" fontId="11" fillId="9" borderId="0" xfId="0" applyFont="1" applyFill="1" applyBorder="1" applyAlignment="1" applyProtection="1">
      <alignment horizontal="center" vertical="center"/>
      <protection locked="0"/>
    </xf>
    <xf numFmtId="2" fontId="15" fillId="9" borderId="0" xfId="0" applyNumberFormat="1" applyFont="1" applyFill="1" applyBorder="1" applyProtection="1">
      <protection locked="0"/>
    </xf>
    <xf numFmtId="0" fontId="15" fillId="9" borderId="50" xfId="0" applyFont="1" applyFill="1" applyBorder="1" applyProtection="1">
      <protection locked="0"/>
    </xf>
    <xf numFmtId="0" fontId="15" fillId="0" borderId="30" xfId="0" applyFont="1" applyBorder="1" applyAlignment="1" applyProtection="1">
      <protection locked="0"/>
    </xf>
    <xf numFmtId="2" fontId="15" fillId="9" borderId="0" xfId="0" applyNumberFormat="1" applyFont="1" applyFill="1" applyBorder="1" applyAlignment="1" applyProtection="1">
      <alignment horizontal="center"/>
      <protection locked="0"/>
    </xf>
    <xf numFmtId="0" fontId="15" fillId="9" borderId="0" xfId="0" applyFont="1" applyFill="1" applyBorder="1" applyAlignment="1" applyProtection="1">
      <alignment horizontal="center"/>
      <protection locked="0"/>
    </xf>
    <xf numFmtId="0" fontId="15" fillId="9" borderId="50" xfId="0" applyFont="1" applyFill="1" applyBorder="1" applyAlignment="1" applyProtection="1">
      <alignment horizontal="center"/>
      <protection locked="0"/>
    </xf>
    <xf numFmtId="2" fontId="11" fillId="9" borderId="0" xfId="0" applyNumberFormat="1" applyFont="1" applyFill="1" applyBorder="1" applyAlignment="1" applyProtection="1">
      <alignment horizontal="center"/>
      <protection locked="0"/>
    </xf>
    <xf numFmtId="0" fontId="11" fillId="9" borderId="0" xfId="0" applyFont="1" applyFill="1" applyBorder="1" applyAlignment="1" applyProtection="1">
      <alignment horizontal="center"/>
      <protection locked="0"/>
    </xf>
    <xf numFmtId="0" fontId="11" fillId="9" borderId="50" xfId="0" applyFont="1" applyFill="1" applyBorder="1" applyAlignment="1" applyProtection="1">
      <alignment horizontal="center"/>
      <protection locked="0"/>
    </xf>
    <xf numFmtId="0" fontId="28" fillId="9" borderId="45" xfId="0" applyFont="1" applyFill="1" applyBorder="1" applyAlignment="1" applyProtection="1">
      <alignment horizontal="center" vertical="center"/>
      <protection locked="0"/>
    </xf>
    <xf numFmtId="0" fontId="11" fillId="9" borderId="41" xfId="0" applyFont="1" applyFill="1" applyBorder="1" applyAlignment="1" applyProtection="1">
      <alignment horizontal="center" vertical="center"/>
      <protection locked="0"/>
    </xf>
    <xf numFmtId="2" fontId="15" fillId="9" borderId="41" xfId="0" applyNumberFormat="1" applyFont="1" applyFill="1" applyBorder="1" applyProtection="1">
      <protection locked="0"/>
    </xf>
    <xf numFmtId="0" fontId="15" fillId="9" borderId="43" xfId="0" applyFont="1" applyFill="1" applyBorder="1" applyProtection="1">
      <protection locked="0"/>
    </xf>
    <xf numFmtId="0" fontId="15" fillId="9" borderId="0" xfId="0" applyFont="1" applyFill="1" applyProtection="1"/>
    <xf numFmtId="0" fontId="15" fillId="0" borderId="0" xfId="0" applyFont="1" applyProtection="1"/>
    <xf numFmtId="0" fontId="15" fillId="0" borderId="0" xfId="0" applyFont="1" applyAlignment="1" applyProtection="1">
      <alignment horizontal="left"/>
    </xf>
    <xf numFmtId="0" fontId="15" fillId="0" borderId="35" xfId="0" applyFont="1" applyBorder="1" applyProtection="1"/>
    <xf numFmtId="0" fontId="15" fillId="0" borderId="46" xfId="0" applyFont="1" applyBorder="1" applyAlignment="1" applyProtection="1">
      <alignment horizontal="center"/>
    </xf>
    <xf numFmtId="0" fontId="15" fillId="0" borderId="49" xfId="0" applyFont="1" applyBorder="1" applyProtection="1"/>
    <xf numFmtId="0" fontId="15" fillId="0" borderId="50" xfId="0" applyFont="1" applyBorder="1" applyAlignment="1" applyProtection="1">
      <alignment horizontal="center"/>
    </xf>
    <xf numFmtId="0" fontId="15" fillId="0" borderId="45" xfId="0" applyFont="1" applyBorder="1" applyProtection="1"/>
    <xf numFmtId="0" fontId="15" fillId="0" borderId="43" xfId="0" applyFont="1" applyBorder="1" applyAlignment="1" applyProtection="1">
      <alignment horizontal="center" vertical="center"/>
    </xf>
    <xf numFmtId="0" fontId="15" fillId="9" borderId="0" xfId="0" applyFont="1" applyFill="1" applyBorder="1" applyProtection="1"/>
    <xf numFmtId="0" fontId="49" fillId="9" borderId="0" xfId="0" applyFont="1" applyFill="1" applyBorder="1" applyAlignment="1" applyProtection="1">
      <alignment horizontal="left" vertical="center" wrapText="1"/>
    </xf>
    <xf numFmtId="0" fontId="15" fillId="9" borderId="0" xfId="0" applyFont="1" applyFill="1" applyBorder="1" applyAlignment="1" applyProtection="1">
      <alignment horizontal="center"/>
    </xf>
    <xf numFmtId="0" fontId="15" fillId="9" borderId="0" xfId="0" applyFont="1" applyFill="1" applyAlignment="1" applyProtection="1">
      <alignment horizontal="left"/>
    </xf>
    <xf numFmtId="0" fontId="21" fillId="0" borderId="1" xfId="0" applyFont="1" applyBorder="1" applyAlignment="1" applyProtection="1">
      <alignment horizontal="center" vertical="center"/>
    </xf>
    <xf numFmtId="0" fontId="35" fillId="14" borderId="0" xfId="0" applyFont="1" applyFill="1"/>
    <xf numFmtId="0" fontId="10" fillId="0" borderId="0" xfId="0" applyFont="1" applyBorder="1" applyAlignment="1" applyProtection="1">
      <alignment horizontal="center"/>
      <protection locked="0"/>
    </xf>
    <xf numFmtId="0" fontId="15" fillId="0" borderId="0" xfId="0" applyFont="1" applyBorder="1" applyProtection="1">
      <protection locked="0"/>
    </xf>
    <xf numFmtId="0" fontId="15" fillId="0" borderId="0" xfId="0" applyFont="1" applyBorder="1" applyAlignment="1" applyProtection="1">
      <alignment horizontal="center"/>
      <protection locked="0"/>
    </xf>
    <xf numFmtId="0" fontId="38" fillId="9" borderId="26" xfId="0" applyFont="1" applyFill="1" applyBorder="1"/>
    <xf numFmtId="0" fontId="38" fillId="9" borderId="32" xfId="0" applyFont="1" applyFill="1" applyBorder="1"/>
    <xf numFmtId="0" fontId="28" fillId="9" borderId="0" xfId="0" applyFont="1" applyFill="1" applyBorder="1" applyAlignment="1" applyProtection="1">
      <alignment horizontal="right" vertical="center"/>
      <protection locked="0"/>
    </xf>
    <xf numFmtId="0" fontId="26" fillId="9" borderId="0" xfId="0" applyFont="1" applyFill="1" applyAlignment="1">
      <alignment horizontal="center" vertical="center"/>
    </xf>
    <xf numFmtId="0" fontId="13"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45" fillId="9" borderId="0"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9" fontId="32" fillId="0" borderId="1" xfId="1" applyFont="1" applyBorder="1" applyAlignment="1" applyProtection="1">
      <alignment horizontal="center" vertical="center" wrapText="1"/>
      <protection locked="0"/>
    </xf>
    <xf numFmtId="0" fontId="37" fillId="13" borderId="41"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11" fillId="5" borderId="2" xfId="0" applyFont="1" applyFill="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51" fillId="9" borderId="1" xfId="0" applyFont="1" applyFill="1" applyBorder="1" applyAlignment="1" applyProtection="1">
      <alignment horizontal="center" vertical="center"/>
    </xf>
    <xf numFmtId="0" fontId="38" fillId="9" borderId="0" xfId="0" applyFont="1" applyFill="1" applyBorder="1" applyAlignment="1">
      <alignment horizontal="center"/>
    </xf>
    <xf numFmtId="0" fontId="26" fillId="13" borderId="17" xfId="0" applyFont="1" applyFill="1" applyBorder="1" applyAlignment="1" applyProtection="1">
      <alignment horizontal="center" vertical="center"/>
      <protection locked="0"/>
    </xf>
    <xf numFmtId="0" fontId="55" fillId="4" borderId="17" xfId="0" applyFont="1" applyFill="1" applyBorder="1" applyAlignment="1" applyProtection="1">
      <alignment horizontal="center" vertical="center"/>
      <protection locked="0"/>
    </xf>
    <xf numFmtId="9" fontId="31" fillId="4" borderId="64" xfId="0" applyNumberFormat="1" applyFont="1" applyFill="1" applyBorder="1" applyAlignment="1" applyProtection="1">
      <alignment horizontal="center" vertical="center"/>
    </xf>
    <xf numFmtId="165" fontId="15" fillId="9" borderId="0" xfId="0" applyNumberFormat="1" applyFont="1" applyFill="1" applyAlignment="1" applyProtection="1">
      <alignment horizontal="center" vertical="center"/>
    </xf>
    <xf numFmtId="165" fontId="56" fillId="9" borderId="1" xfId="0" applyNumberFormat="1" applyFont="1" applyFill="1" applyBorder="1" applyAlignment="1" applyProtection="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47" fillId="9" borderId="47" xfId="0" applyFont="1" applyFill="1" applyBorder="1" applyAlignment="1">
      <alignment horizontal="center" vertical="center" wrapText="1"/>
    </xf>
    <xf numFmtId="0" fontId="47" fillId="9" borderId="58" xfId="0" applyFont="1" applyFill="1" applyBorder="1" applyAlignment="1">
      <alignment horizontal="center" vertical="center" wrapText="1"/>
    </xf>
    <xf numFmtId="0" fontId="47" fillId="9" borderId="48" xfId="0" applyFont="1" applyFill="1" applyBorder="1" applyAlignment="1">
      <alignment horizontal="center" vertical="center" wrapText="1"/>
    </xf>
    <xf numFmtId="0" fontId="45" fillId="9" borderId="35" xfId="0" applyFont="1" applyFill="1" applyBorder="1" applyAlignment="1">
      <alignment horizontal="left" vertical="center" wrapText="1"/>
    </xf>
    <xf numFmtId="0" fontId="45" fillId="9" borderId="44" xfId="0" applyFont="1" applyFill="1" applyBorder="1" applyAlignment="1">
      <alignment horizontal="left" vertical="center" wrapText="1"/>
    </xf>
    <xf numFmtId="0" fontId="45" fillId="9" borderId="46" xfId="0" applyFont="1" applyFill="1" applyBorder="1" applyAlignment="1">
      <alignment horizontal="left" vertical="center" wrapText="1"/>
    </xf>
    <xf numFmtId="0" fontId="45" fillId="9" borderId="49" xfId="0" applyFont="1" applyFill="1" applyBorder="1" applyAlignment="1">
      <alignment horizontal="left" vertical="center" wrapText="1"/>
    </xf>
    <xf numFmtId="0" fontId="45" fillId="9" borderId="0" xfId="0" applyFont="1" applyFill="1" applyBorder="1" applyAlignment="1">
      <alignment horizontal="left" vertical="center" wrapText="1"/>
    </xf>
    <xf numFmtId="0" fontId="45" fillId="9" borderId="50" xfId="0" applyFont="1" applyFill="1" applyBorder="1" applyAlignment="1">
      <alignment horizontal="left" vertical="center" wrapText="1"/>
    </xf>
    <xf numFmtId="0" fontId="45" fillId="9" borderId="45" xfId="0" applyFont="1" applyFill="1" applyBorder="1" applyAlignment="1">
      <alignment horizontal="left" vertical="center" wrapText="1"/>
    </xf>
    <xf numFmtId="0" fontId="45" fillId="9" borderId="41" xfId="0" applyFont="1" applyFill="1" applyBorder="1" applyAlignment="1">
      <alignment horizontal="left" vertical="center" wrapText="1"/>
    </xf>
    <xf numFmtId="0" fontId="45" fillId="9" borderId="43" xfId="0" applyFont="1" applyFill="1" applyBorder="1" applyAlignment="1">
      <alignment horizontal="left" vertical="center" wrapText="1"/>
    </xf>
    <xf numFmtId="0" fontId="42" fillId="9" borderId="0" xfId="0" applyFont="1" applyFill="1" applyAlignment="1">
      <alignment horizontal="center" vertical="center" wrapText="1"/>
    </xf>
    <xf numFmtId="0" fontId="43" fillId="9" borderId="0" xfId="0" applyFont="1" applyFill="1" applyAlignment="1">
      <alignment horizontal="center"/>
    </xf>
    <xf numFmtId="0" fontId="45" fillId="9" borderId="17" xfId="0" applyFont="1" applyFill="1" applyBorder="1" applyAlignment="1">
      <alignment horizontal="left" vertical="center" wrapText="1"/>
    </xf>
    <xf numFmtId="0" fontId="45" fillId="9" borderId="18" xfId="0" applyFont="1" applyFill="1" applyBorder="1" applyAlignment="1">
      <alignment horizontal="left" vertical="center" wrapText="1"/>
    </xf>
    <xf numFmtId="0" fontId="45" fillId="9" borderId="19" xfId="0" applyFont="1" applyFill="1" applyBorder="1" applyAlignment="1">
      <alignment horizontal="left" vertical="center" wrapText="1"/>
    </xf>
    <xf numFmtId="0" fontId="26" fillId="13" borderId="0" xfId="0" applyFont="1" applyFill="1" applyAlignment="1">
      <alignment horizontal="center" vertical="center"/>
    </xf>
    <xf numFmtId="0" fontId="44" fillId="9" borderId="54" xfId="0" applyFont="1" applyFill="1" applyBorder="1" applyAlignment="1">
      <alignment horizontal="left" vertical="center" wrapText="1"/>
    </xf>
    <xf numFmtId="0" fontId="44" fillId="9" borderId="20" xfId="0" applyFont="1" applyFill="1" applyBorder="1" applyAlignment="1">
      <alignment horizontal="left" vertical="center" wrapText="1"/>
    </xf>
    <xf numFmtId="0" fontId="44" fillId="9" borderId="51" xfId="0" applyFont="1" applyFill="1" applyBorder="1" applyAlignment="1">
      <alignment horizontal="left" vertical="center" wrapText="1"/>
    </xf>
    <xf numFmtId="0" fontId="44" fillId="9" borderId="7"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44" fillId="9" borderId="57" xfId="0" applyFont="1" applyFill="1" applyBorder="1" applyAlignment="1">
      <alignment horizontal="left" vertical="center" wrapText="1"/>
    </xf>
    <xf numFmtId="0" fontId="45" fillId="9" borderId="62" xfId="0" applyFont="1" applyFill="1" applyBorder="1" applyAlignment="1">
      <alignment horizontal="center" vertical="center" wrapText="1"/>
    </xf>
    <xf numFmtId="0" fontId="45" fillId="9" borderId="26" xfId="0" applyFont="1" applyFill="1" applyBorder="1" applyAlignment="1">
      <alignment horizontal="center" vertical="center" wrapText="1"/>
    </xf>
    <xf numFmtId="0" fontId="45" fillId="9" borderId="57" xfId="0" applyFont="1" applyFill="1" applyBorder="1" applyAlignment="1">
      <alignment horizontal="center" vertical="center" wrapText="1"/>
    </xf>
    <xf numFmtId="0" fontId="44" fillId="9" borderId="5"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44" fillId="9" borderId="56" xfId="0" applyFont="1" applyFill="1" applyBorder="1" applyAlignment="1">
      <alignment horizontal="left" vertical="center" wrapText="1"/>
    </xf>
    <xf numFmtId="0" fontId="44" fillId="9" borderId="59" xfId="0" applyFont="1" applyFill="1" applyBorder="1" applyAlignment="1">
      <alignment horizontal="left" vertical="center" wrapText="1"/>
    </xf>
    <xf numFmtId="0" fontId="44" fillId="9" borderId="41" xfId="0" applyFont="1" applyFill="1" applyBorder="1" applyAlignment="1">
      <alignment horizontal="left" vertical="center" wrapText="1"/>
    </xf>
    <xf numFmtId="0" fontId="44" fillId="9" borderId="43" xfId="0" applyFont="1" applyFill="1" applyBorder="1" applyAlignment="1">
      <alignment horizontal="left" vertical="center" wrapText="1"/>
    </xf>
    <xf numFmtId="0" fontId="45" fillId="9" borderId="35" xfId="0" applyFont="1" applyFill="1" applyBorder="1" applyAlignment="1">
      <alignment horizontal="center" vertical="center" wrapText="1"/>
    </xf>
    <xf numFmtId="0" fontId="45" fillId="9" borderId="44" xfId="0" applyFont="1" applyFill="1" applyBorder="1" applyAlignment="1">
      <alignment horizontal="center" vertical="center" wrapText="1"/>
    </xf>
    <xf numFmtId="0" fontId="45" fillId="9" borderId="46" xfId="0" applyFont="1" applyFill="1" applyBorder="1" applyAlignment="1">
      <alignment horizontal="center" vertical="center" wrapText="1"/>
    </xf>
    <xf numFmtId="0" fontId="45" fillId="9" borderId="49" xfId="0" applyFont="1" applyFill="1" applyBorder="1" applyAlignment="1">
      <alignment horizontal="center" vertical="center" wrapText="1"/>
    </xf>
    <xf numFmtId="0" fontId="45" fillId="9" borderId="0" xfId="0" applyFont="1" applyFill="1" applyBorder="1" applyAlignment="1">
      <alignment horizontal="center" vertical="center" wrapText="1"/>
    </xf>
    <xf numFmtId="0" fontId="45" fillId="9" borderId="50"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2" fillId="9" borderId="1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44" fillId="9" borderId="47" xfId="0" applyFont="1" applyFill="1" applyBorder="1" applyAlignment="1">
      <alignment horizontal="center" vertical="center"/>
    </xf>
    <xf numFmtId="0" fontId="44" fillId="9" borderId="48" xfId="0" applyFont="1" applyFill="1" applyBorder="1" applyAlignment="1">
      <alignment horizontal="center" vertical="center"/>
    </xf>
    <xf numFmtId="0" fontId="48" fillId="8" borderId="35" xfId="0" applyFont="1" applyFill="1" applyBorder="1" applyAlignment="1" applyProtection="1">
      <alignment horizontal="center" vertical="center" wrapText="1"/>
    </xf>
    <xf numFmtId="0" fontId="48" fillId="8" borderId="46" xfId="0" applyFont="1" applyFill="1" applyBorder="1" applyAlignment="1" applyProtection="1">
      <alignment horizontal="center" vertical="center" wrapText="1"/>
    </xf>
    <xf numFmtId="0" fontId="48" fillId="8" borderId="45" xfId="0" applyFont="1" applyFill="1" applyBorder="1" applyAlignment="1" applyProtection="1">
      <alignment horizontal="center" vertical="center" wrapText="1"/>
    </xf>
    <xf numFmtId="0" fontId="48" fillId="8" borderId="43" xfId="0" applyFont="1" applyFill="1" applyBorder="1" applyAlignment="1" applyProtection="1">
      <alignment horizontal="center" vertical="center" wrapText="1"/>
    </xf>
    <xf numFmtId="0" fontId="32" fillId="0" borderId="0" xfId="0" applyFont="1" applyBorder="1" applyAlignment="1" applyProtection="1">
      <alignment horizontal="center"/>
      <protection locked="0"/>
    </xf>
    <xf numFmtId="0" fontId="32" fillId="0" borderId="50" xfId="0" applyFont="1" applyBorder="1" applyAlignment="1" applyProtection="1">
      <alignment horizontal="center"/>
      <protection locked="0"/>
    </xf>
    <xf numFmtId="166" fontId="32" fillId="0" borderId="0" xfId="1" applyNumberFormat="1" applyFont="1" applyBorder="1" applyAlignment="1" applyProtection="1">
      <alignment horizontal="center" vertical="center" wrapText="1"/>
      <protection locked="0"/>
    </xf>
    <xf numFmtId="0" fontId="37" fillId="13" borderId="41" xfId="0" applyFont="1" applyFill="1" applyBorder="1" applyAlignment="1" applyProtection="1">
      <alignment horizontal="center" vertical="center"/>
    </xf>
    <xf numFmtId="0" fontId="37" fillId="13" borderId="43" xfId="0" applyFont="1" applyFill="1" applyBorder="1" applyAlignment="1" applyProtection="1">
      <alignment horizontal="center" vertical="center"/>
    </xf>
    <xf numFmtId="0" fontId="48" fillId="8" borderId="39" xfId="0" applyFont="1" applyFill="1" applyBorder="1" applyAlignment="1" applyProtection="1">
      <alignment horizontal="center" vertical="center" wrapText="1"/>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37" fillId="13" borderId="45" xfId="0" applyFont="1" applyFill="1" applyBorder="1" applyAlignment="1" applyProtection="1">
      <alignment horizontal="center" vertical="center"/>
    </xf>
    <xf numFmtId="0" fontId="13" fillId="13" borderId="41" xfId="0" applyFont="1" applyFill="1" applyBorder="1" applyAlignment="1" applyProtection="1">
      <alignment horizontal="center" vertical="center"/>
    </xf>
    <xf numFmtId="0" fontId="13" fillId="13" borderId="43" xfId="0" applyFont="1" applyFill="1" applyBorder="1" applyAlignment="1" applyProtection="1">
      <alignment horizontal="center" vertical="center"/>
    </xf>
    <xf numFmtId="2" fontId="48" fillId="8" borderId="39" xfId="0" applyNumberFormat="1" applyFont="1" applyFill="1" applyBorder="1" applyAlignment="1" applyProtection="1">
      <alignment horizontal="center" vertical="center" wrapText="1"/>
    </xf>
    <xf numFmtId="0" fontId="17" fillId="12" borderId="17" xfId="0" applyFont="1" applyFill="1" applyBorder="1" applyAlignment="1" applyProtection="1">
      <alignment horizontal="center" vertical="center"/>
    </xf>
    <xf numFmtId="0" fontId="17" fillId="12" borderId="18" xfId="0" applyFont="1" applyFill="1" applyBorder="1" applyAlignment="1" applyProtection="1">
      <alignment horizontal="center" vertical="center"/>
    </xf>
    <xf numFmtId="0" fontId="17" fillId="12" borderId="19" xfId="0" applyFont="1" applyFill="1" applyBorder="1" applyAlignment="1" applyProtection="1">
      <alignment horizontal="center" vertical="center"/>
    </xf>
    <xf numFmtId="0" fontId="55" fillId="8" borderId="39" xfId="0" applyFont="1" applyFill="1" applyBorder="1" applyAlignment="1" applyProtection="1">
      <alignment horizontal="center" vertical="center"/>
    </xf>
    <xf numFmtId="0" fontId="48" fillId="8" borderId="47" xfId="0" applyFont="1" applyFill="1" applyBorder="1" applyAlignment="1" applyProtection="1">
      <alignment horizontal="center" vertical="center" wrapText="1"/>
    </xf>
    <xf numFmtId="0" fontId="48" fillId="8" borderId="48" xfId="0" applyFont="1" applyFill="1" applyBorder="1" applyAlignment="1" applyProtection="1">
      <alignment horizontal="center" vertical="center" wrapText="1"/>
    </xf>
    <xf numFmtId="14" fontId="32" fillId="0" borderId="38" xfId="0" applyNumberFormat="1" applyFont="1" applyBorder="1" applyAlignment="1" applyProtection="1">
      <alignment horizontal="center" vertical="center" wrapText="1"/>
      <protection locked="0"/>
    </xf>
    <xf numFmtId="0" fontId="32" fillId="0" borderId="3" xfId="0" applyFont="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9" fontId="33" fillId="0" borderId="38" xfId="1" applyFont="1" applyFill="1" applyBorder="1" applyAlignment="1" applyProtection="1">
      <alignment horizontal="center" vertical="center" wrapText="1"/>
    </xf>
    <xf numFmtId="9" fontId="33" fillId="0" borderId="3" xfId="1" applyFont="1" applyFill="1" applyBorder="1" applyAlignment="1" applyProtection="1">
      <alignment horizontal="center" vertical="center" wrapText="1"/>
    </xf>
    <xf numFmtId="0" fontId="53" fillId="9" borderId="40" xfId="0" applyFont="1" applyFill="1" applyBorder="1" applyAlignment="1" applyProtection="1">
      <alignment horizontal="left" vertical="center" wrapText="1"/>
      <protection locked="0"/>
    </xf>
    <xf numFmtId="0" fontId="53" fillId="9" borderId="25" xfId="0" applyFont="1" applyFill="1" applyBorder="1" applyAlignment="1" applyProtection="1">
      <alignment horizontal="left" vertical="center" wrapText="1"/>
      <protection locked="0"/>
    </xf>
    <xf numFmtId="0" fontId="53" fillId="9" borderId="63" xfId="0" applyFont="1" applyFill="1" applyBorder="1" applyAlignment="1" applyProtection="1">
      <alignment horizontal="left" vertical="center" wrapText="1"/>
      <protection locked="0"/>
    </xf>
    <xf numFmtId="9" fontId="32" fillId="0" borderId="38" xfId="1" applyNumberFormat="1" applyFont="1" applyBorder="1" applyAlignment="1" applyProtection="1">
      <alignment horizontal="center" vertical="center" wrapText="1"/>
    </xf>
    <xf numFmtId="9" fontId="32" fillId="0" borderId="3" xfId="1" applyNumberFormat="1" applyFont="1" applyBorder="1" applyAlignment="1" applyProtection="1">
      <alignment horizontal="center" vertical="center" wrapText="1"/>
    </xf>
    <xf numFmtId="9" fontId="32" fillId="0" borderId="4" xfId="1" applyNumberFormat="1" applyFont="1" applyBorder="1" applyAlignment="1" applyProtection="1">
      <alignment horizontal="center" vertical="center" wrapText="1"/>
    </xf>
    <xf numFmtId="0" fontId="55" fillId="8" borderId="42" xfId="0" applyFont="1" applyFill="1" applyBorder="1" applyAlignment="1" applyProtection="1">
      <alignment horizontal="center" vertical="center" wrapText="1"/>
      <protection locked="0"/>
    </xf>
    <xf numFmtId="0" fontId="55" fillId="8" borderId="61" xfId="0" applyFont="1" applyFill="1" applyBorder="1" applyAlignment="1" applyProtection="1">
      <alignment horizontal="center" vertical="center" wrapText="1"/>
      <protection locked="0"/>
    </xf>
    <xf numFmtId="0" fontId="55" fillId="8" borderId="16"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center" vertical="center" wrapText="1"/>
      <protection locked="0"/>
    </xf>
    <xf numFmtId="0" fontId="32" fillId="0" borderId="3" xfId="0" applyFont="1" applyFill="1" applyBorder="1" applyAlignment="1" applyProtection="1">
      <alignment horizontal="center" vertical="center" wrapText="1"/>
      <protection locked="0"/>
    </xf>
    <xf numFmtId="0" fontId="32" fillId="0" borderId="4" xfId="0" applyFont="1" applyFill="1" applyBorder="1" applyAlignment="1" applyProtection="1">
      <alignment horizontal="center" vertical="center" wrapText="1"/>
      <protection locked="0"/>
    </xf>
    <xf numFmtId="0" fontId="32" fillId="0" borderId="2" xfId="0" applyFont="1" applyFill="1" applyBorder="1" applyAlignment="1" applyProtection="1">
      <alignment horizontal="justify" vertical="center" wrapText="1"/>
      <protection locked="0"/>
    </xf>
    <xf numFmtId="0" fontId="32" fillId="0" borderId="3" xfId="0" applyFont="1" applyFill="1" applyBorder="1" applyAlignment="1" applyProtection="1">
      <alignment horizontal="justify" vertical="center" wrapText="1"/>
      <protection locked="0"/>
    </xf>
    <xf numFmtId="0" fontId="32" fillId="0" borderId="4" xfId="0" applyFont="1" applyFill="1" applyBorder="1" applyAlignment="1" applyProtection="1">
      <alignment horizontal="justify" vertical="center" wrapText="1"/>
      <protection locked="0"/>
    </xf>
    <xf numFmtId="9" fontId="32" fillId="0" borderId="1" xfId="1" applyFont="1" applyBorder="1" applyAlignment="1" applyProtection="1">
      <alignment horizontal="center" vertical="center" wrapText="1"/>
      <protection locked="0"/>
    </xf>
    <xf numFmtId="0" fontId="16" fillId="9" borderId="23" xfId="0" applyFont="1" applyFill="1" applyBorder="1" applyAlignment="1" applyProtection="1">
      <alignment horizontal="center"/>
      <protection locked="0"/>
    </xf>
    <xf numFmtId="0" fontId="16" fillId="9" borderId="25"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54" fillId="9" borderId="33" xfId="0" applyFont="1" applyFill="1" applyBorder="1" applyAlignment="1" applyProtection="1">
      <alignment horizontal="center" vertical="center"/>
      <protection locked="0"/>
    </xf>
    <xf numFmtId="0" fontId="54" fillId="9" borderId="52" xfId="0" applyFont="1" applyFill="1" applyBorder="1" applyAlignment="1" applyProtection="1">
      <alignment horizontal="center" vertical="center"/>
      <protection locked="0"/>
    </xf>
    <xf numFmtId="0" fontId="54" fillId="9" borderId="34" xfId="0" applyFont="1" applyFill="1" applyBorder="1" applyAlignment="1" applyProtection="1">
      <alignment horizontal="center" vertical="center"/>
      <protection locked="0"/>
    </xf>
    <xf numFmtId="0" fontId="15" fillId="0" borderId="26" xfId="0" applyFont="1" applyBorder="1" applyAlignment="1" applyProtection="1">
      <alignment horizontal="center"/>
      <protection locked="0"/>
    </xf>
    <xf numFmtId="0" fontId="15" fillId="0" borderId="32" xfId="0" applyFont="1" applyBorder="1" applyAlignment="1" applyProtection="1">
      <alignment horizontal="center"/>
      <protection locked="0"/>
    </xf>
    <xf numFmtId="0" fontId="13" fillId="9" borderId="13" xfId="0" applyFont="1" applyFill="1" applyBorder="1" applyAlignment="1" applyProtection="1">
      <alignment horizontal="center" vertical="center"/>
      <protection locked="0"/>
    </xf>
    <xf numFmtId="0" fontId="13" fillId="9" borderId="14" xfId="0" applyFont="1" applyFill="1" applyBorder="1" applyAlignment="1" applyProtection="1">
      <alignment horizontal="center" vertical="center"/>
      <protection locked="0"/>
    </xf>
    <xf numFmtId="0" fontId="13" fillId="9" borderId="15" xfId="0" applyFont="1" applyFill="1" applyBorder="1" applyAlignment="1" applyProtection="1">
      <alignment horizontal="center" vertical="center"/>
      <protection locked="0"/>
    </xf>
    <xf numFmtId="0" fontId="15" fillId="9" borderId="40"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55" fillId="8" borderId="55" xfId="0" applyFont="1" applyFill="1" applyBorder="1" applyAlignment="1" applyProtection="1">
      <alignment horizontal="center" vertical="center" wrapText="1"/>
      <protection locked="0"/>
    </xf>
    <xf numFmtId="9" fontId="32" fillId="0" borderId="2" xfId="1" applyFont="1" applyBorder="1" applyAlignment="1" applyProtection="1">
      <alignment horizontal="center" vertical="center" wrapText="1"/>
      <protection locked="0"/>
    </xf>
    <xf numFmtId="9" fontId="32" fillId="0" borderId="2" xfId="1" applyFont="1" applyFill="1" applyBorder="1" applyAlignment="1" applyProtection="1">
      <alignment horizontal="center" vertical="center" wrapText="1"/>
      <protection locked="0"/>
    </xf>
    <xf numFmtId="9" fontId="32" fillId="0" borderId="3" xfId="1" applyFont="1" applyFill="1" applyBorder="1" applyAlignment="1" applyProtection="1">
      <alignment horizontal="center" vertical="center" wrapText="1"/>
      <protection locked="0"/>
    </xf>
    <xf numFmtId="9" fontId="32" fillId="0" borderId="4" xfId="1"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wrapText="1"/>
      <protection locked="0"/>
    </xf>
    <xf numFmtId="0" fontId="31" fillId="0" borderId="4" xfId="0" applyFont="1" applyFill="1" applyBorder="1" applyAlignment="1" applyProtection="1">
      <alignment horizontal="center" vertical="center" wrapText="1"/>
      <protection locked="0"/>
    </xf>
    <xf numFmtId="9" fontId="32" fillId="0" borderId="3" xfId="0" applyNumberFormat="1" applyFont="1" applyBorder="1" applyAlignment="1" applyProtection="1">
      <alignment horizontal="center" vertical="center" wrapText="1"/>
      <protection locked="0"/>
    </xf>
    <xf numFmtId="0" fontId="32" fillId="0" borderId="5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justify" vertical="center" wrapText="1"/>
      <protection locked="0"/>
    </xf>
    <xf numFmtId="0" fontId="31" fillId="0" borderId="3" xfId="0" applyFont="1" applyFill="1" applyBorder="1" applyAlignment="1" applyProtection="1">
      <alignment horizontal="justify" vertical="center" wrapText="1"/>
      <protection locked="0"/>
    </xf>
    <xf numFmtId="0" fontId="31" fillId="0" borderId="4" xfId="0" applyFont="1" applyFill="1" applyBorder="1" applyAlignment="1" applyProtection="1">
      <alignment horizontal="justify" vertical="center" wrapText="1"/>
      <protection locked="0"/>
    </xf>
    <xf numFmtId="0" fontId="32" fillId="0" borderId="38" xfId="0" applyFont="1" applyFill="1" applyBorder="1" applyAlignment="1" applyProtection="1">
      <alignment horizontal="center" vertical="center" wrapText="1"/>
      <protection locked="0"/>
    </xf>
    <xf numFmtId="0" fontId="32" fillId="0" borderId="38" xfId="0" applyFont="1" applyBorder="1" applyAlignment="1" applyProtection="1">
      <alignment horizontal="justify" vertical="center" wrapText="1"/>
      <protection locked="0"/>
    </xf>
    <xf numFmtId="0" fontId="32" fillId="0" borderId="3" xfId="0" applyFont="1" applyBorder="1" applyAlignment="1" applyProtection="1">
      <alignment horizontal="justify" vertical="center" wrapText="1"/>
      <protection locked="0"/>
    </xf>
    <xf numFmtId="0" fontId="32" fillId="0" borderId="4" xfId="0" applyFont="1" applyBorder="1" applyAlignment="1" applyProtection="1">
      <alignment horizontal="justify" vertical="center" wrapText="1"/>
      <protection locked="0"/>
    </xf>
    <xf numFmtId="0" fontId="32" fillId="0" borderId="38" xfId="0" applyFont="1" applyBorder="1" applyAlignment="1" applyProtection="1">
      <alignment horizontal="center" vertical="center" wrapText="1"/>
      <protection locked="0"/>
    </xf>
    <xf numFmtId="9" fontId="32" fillId="0" borderId="38" xfId="0" applyNumberFormat="1" applyFont="1" applyBorder="1" applyAlignment="1" applyProtection="1">
      <alignment horizontal="center" vertical="center" wrapText="1"/>
      <protection locked="0"/>
    </xf>
    <xf numFmtId="9" fontId="32" fillId="0" borderId="38" xfId="1" applyFont="1" applyBorder="1" applyAlignment="1" applyProtection="1">
      <alignment horizontal="center" vertical="center" wrapText="1"/>
      <protection locked="0"/>
    </xf>
    <xf numFmtId="9" fontId="32" fillId="0" borderId="3" xfId="1" applyFont="1" applyBorder="1" applyAlignment="1" applyProtection="1">
      <alignment horizontal="center" vertical="center" wrapText="1"/>
      <protection locked="0"/>
    </xf>
    <xf numFmtId="9" fontId="32" fillId="0" borderId="4" xfId="1" applyFont="1" applyBorder="1" applyAlignment="1" applyProtection="1">
      <alignment horizontal="center" vertical="center" wrapText="1"/>
      <protection locked="0"/>
    </xf>
    <xf numFmtId="9" fontId="32" fillId="0" borderId="1" xfId="0" applyNumberFormat="1"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48" fillId="8" borderId="17" xfId="0" applyFont="1" applyFill="1" applyBorder="1" applyAlignment="1" applyProtection="1">
      <alignment horizontal="center" vertical="center" wrapText="1"/>
    </xf>
    <xf numFmtId="0" fontId="48" fillId="8" borderId="18" xfId="0" applyFont="1" applyFill="1" applyBorder="1" applyAlignment="1" applyProtection="1">
      <alignment horizontal="center" vertical="center" wrapText="1"/>
    </xf>
    <xf numFmtId="0" fontId="48" fillId="8" borderId="19" xfId="0" applyFont="1" applyFill="1" applyBorder="1" applyAlignment="1" applyProtection="1">
      <alignment horizontal="center" vertical="center" wrapText="1"/>
    </xf>
    <xf numFmtId="9" fontId="32" fillId="0" borderId="4" xfId="0" applyNumberFormat="1" applyFont="1" applyBorder="1" applyAlignment="1" applyProtection="1">
      <alignment horizontal="center" vertical="center" wrapText="1"/>
      <protection locked="0"/>
    </xf>
    <xf numFmtId="0" fontId="55" fillId="8" borderId="60" xfId="0" applyFont="1" applyFill="1" applyBorder="1" applyAlignment="1" applyProtection="1">
      <alignment horizontal="center" vertical="center" wrapText="1"/>
      <protection locked="0"/>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24" fillId="7" borderId="39" xfId="0" applyFont="1" applyFill="1" applyBorder="1" applyAlignment="1">
      <alignment horizontal="left" vertical="top"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9" fillId="7" borderId="4" xfId="0" applyFont="1" applyFill="1" applyBorder="1" applyAlignment="1">
      <alignment vertical="center" wrapText="1"/>
    </xf>
    <xf numFmtId="0" fontId="19" fillId="7" borderId="1" xfId="0" applyFont="1" applyFill="1" applyBorder="1" applyAlignment="1">
      <alignmen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1" fillId="5" borderId="44"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3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22" fillId="6" borderId="1" xfId="0" applyFont="1" applyFill="1" applyBorder="1" applyAlignment="1" applyProtection="1">
      <alignment horizontal="center" vertical="center" wrapText="1"/>
    </xf>
    <xf numFmtId="0" fontId="50" fillId="9" borderId="1" xfId="0" applyFont="1" applyFill="1" applyBorder="1" applyAlignment="1" applyProtection="1">
      <alignment horizontal="center" vertical="center"/>
    </xf>
    <xf numFmtId="0" fontId="51" fillId="9" borderId="1" xfId="0" applyFont="1" applyFill="1" applyBorder="1" applyAlignment="1" applyProtection="1">
      <alignment horizontal="center" vertical="center"/>
    </xf>
    <xf numFmtId="0" fontId="23" fillId="7" borderId="17" xfId="0" applyFont="1" applyFill="1" applyBorder="1" applyAlignment="1" applyProtection="1">
      <alignment horizontal="center" vertical="center" wrapText="1"/>
    </xf>
    <xf numFmtId="0" fontId="23" fillId="7" borderId="18" xfId="0" applyFont="1" applyFill="1" applyBorder="1" applyAlignment="1" applyProtection="1">
      <alignment horizontal="center" vertical="center" wrapText="1"/>
    </xf>
    <xf numFmtId="0" fontId="23" fillId="7" borderId="19" xfId="0" applyFont="1" applyFill="1" applyBorder="1" applyAlignment="1" applyProtection="1">
      <alignment horizontal="center" vertical="center" wrapText="1"/>
    </xf>
    <xf numFmtId="9" fontId="20" fillId="0" borderId="2" xfId="0" applyNumberFormat="1" applyFont="1" applyFill="1" applyBorder="1" applyAlignment="1" applyProtection="1">
      <alignment horizontal="center" vertical="center" wrapText="1"/>
    </xf>
    <xf numFmtId="9" fontId="20" fillId="0" borderId="3" xfId="0" applyNumberFormat="1" applyFont="1" applyFill="1" applyBorder="1" applyAlignment="1" applyProtection="1">
      <alignment horizontal="center" vertical="center" wrapText="1"/>
    </xf>
    <xf numFmtId="9" fontId="20" fillId="0" borderId="4" xfId="0" applyNumberFormat="1" applyFont="1" applyFill="1" applyBorder="1" applyAlignment="1" applyProtection="1">
      <alignment horizontal="center" vertical="center" wrapText="1"/>
    </xf>
    <xf numFmtId="164" fontId="11" fillId="0" borderId="2" xfId="0" applyNumberFormat="1" applyFont="1" applyBorder="1" applyAlignment="1" applyProtection="1">
      <alignment horizontal="center" vertical="center"/>
    </xf>
    <xf numFmtId="164" fontId="11" fillId="0" borderId="3" xfId="0" applyNumberFormat="1" applyFont="1" applyBorder="1" applyAlignment="1" applyProtection="1">
      <alignment horizontal="center" vertical="center"/>
    </xf>
    <xf numFmtId="164" fontId="11" fillId="0" borderId="4" xfId="0" applyNumberFormat="1" applyFont="1" applyBorder="1" applyAlignment="1" applyProtection="1">
      <alignment horizontal="center" vertical="center"/>
    </xf>
    <xf numFmtId="0" fontId="12" fillId="6" borderId="1" xfId="0"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164" fontId="11" fillId="0" borderId="1" xfId="0" applyNumberFormat="1" applyFont="1" applyBorder="1" applyAlignment="1" applyProtection="1">
      <alignment horizontal="center" vertical="center"/>
    </xf>
    <xf numFmtId="0" fontId="15" fillId="0" borderId="1" xfId="0" applyFont="1" applyBorder="1" applyAlignment="1" applyProtection="1">
      <alignment horizontal="center" vertical="center"/>
    </xf>
    <xf numFmtId="0" fontId="15" fillId="9" borderId="1" xfId="0" applyFont="1" applyFill="1" applyBorder="1" applyAlignment="1" applyProtection="1">
      <alignment horizontal="center" vertical="center"/>
    </xf>
    <xf numFmtId="0" fontId="21" fillId="0" borderId="1" xfId="0" applyFont="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15" fillId="0" borderId="1" xfId="0" applyFont="1" applyBorder="1" applyAlignment="1" applyProtection="1">
      <alignment horizontal="center"/>
    </xf>
    <xf numFmtId="0" fontId="11" fillId="0" borderId="1" xfId="0" applyFont="1" applyFill="1" applyBorder="1" applyAlignment="1" applyProtection="1">
      <alignment horizontal="center" vertical="center" wrapText="1"/>
    </xf>
    <xf numFmtId="0" fontId="11" fillId="5" borderId="10" xfId="0" applyFont="1" applyFill="1" applyBorder="1" applyAlignment="1" applyProtection="1">
      <alignment horizontal="center" vertical="center" wrapText="1"/>
    </xf>
    <xf numFmtId="0" fontId="11" fillId="5" borderId="12" xfId="0" applyFont="1" applyFill="1" applyBorder="1" applyAlignment="1" applyProtection="1">
      <alignment horizontal="center" vertical="center" wrapText="1"/>
    </xf>
    <xf numFmtId="0" fontId="11" fillId="5" borderId="37" xfId="0" applyFont="1" applyFill="1" applyBorder="1" applyAlignment="1" applyProtection="1">
      <alignment horizontal="center" vertical="center" wrapText="1"/>
    </xf>
    <xf numFmtId="0" fontId="11" fillId="5" borderId="38"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center"/>
    </xf>
    <xf numFmtId="0" fontId="11" fillId="5" borderId="8"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11" fillId="5" borderId="1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5" borderId="4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36" xfId="0" applyFont="1" applyFill="1" applyBorder="1" applyAlignment="1" applyProtection="1">
      <alignment horizontal="center" vertical="center" wrapText="1"/>
    </xf>
    <xf numFmtId="0" fontId="11" fillId="5" borderId="30" xfId="0" applyFont="1" applyFill="1" applyBorder="1" applyAlignment="1" applyProtection="1">
      <alignment horizontal="center" vertical="center" wrapText="1"/>
    </xf>
    <xf numFmtId="0" fontId="15" fillId="0" borderId="0" xfId="0" applyFont="1" applyBorder="1" applyAlignment="1" applyProtection="1">
      <alignment horizontal="left"/>
    </xf>
    <xf numFmtId="0" fontId="37" fillId="12" borderId="17" xfId="0" applyFont="1" applyFill="1" applyBorder="1" applyAlignment="1" applyProtection="1">
      <alignment horizontal="center" vertical="center" wrapText="1"/>
    </xf>
    <xf numFmtId="0" fontId="37" fillId="12" borderId="18" xfId="0" applyFont="1" applyFill="1" applyBorder="1" applyAlignment="1" applyProtection="1">
      <alignment horizontal="center" vertical="center" wrapText="1"/>
    </xf>
    <xf numFmtId="0" fontId="37" fillId="12" borderId="19" xfId="0" applyFont="1" applyFill="1" applyBorder="1" applyAlignment="1" applyProtection="1">
      <alignment horizontal="center" vertical="center" wrapText="1"/>
    </xf>
    <xf numFmtId="0" fontId="26" fillId="13" borderId="17" xfId="0" applyFont="1" applyFill="1" applyBorder="1" applyAlignment="1" applyProtection="1">
      <alignment horizontal="center" vertical="top" wrapText="1"/>
    </xf>
    <xf numFmtId="0" fontId="26" fillId="13" borderId="18" xfId="0" applyFont="1" applyFill="1" applyBorder="1" applyAlignment="1" applyProtection="1">
      <alignment horizontal="center" vertical="top" wrapText="1"/>
    </xf>
    <xf numFmtId="0" fontId="26" fillId="13" borderId="19" xfId="0" applyFont="1" applyFill="1" applyBorder="1" applyAlignment="1" applyProtection="1">
      <alignment horizontal="center" vertical="top" wrapText="1"/>
    </xf>
    <xf numFmtId="0" fontId="15" fillId="0" borderId="44" xfId="0" applyFont="1" applyBorder="1" applyAlignment="1" applyProtection="1">
      <alignment horizontal="left" vertical="center" wrapText="1"/>
    </xf>
    <xf numFmtId="0" fontId="17" fillId="12" borderId="17" xfId="0" applyFont="1" applyFill="1" applyBorder="1" applyAlignment="1">
      <alignment horizontal="center" vertical="center"/>
    </xf>
    <xf numFmtId="0" fontId="17" fillId="12" borderId="18" xfId="0" applyFont="1" applyFill="1" applyBorder="1" applyAlignment="1">
      <alignment horizontal="center" vertical="center"/>
    </xf>
    <xf numFmtId="0" fontId="17" fillId="12" borderId="19" xfId="0" applyFont="1" applyFill="1" applyBorder="1" applyAlignment="1">
      <alignment horizontal="center" vertical="center"/>
    </xf>
    <xf numFmtId="0" fontId="38" fillId="9" borderId="25" xfId="0" applyFont="1" applyFill="1" applyBorder="1" applyAlignment="1">
      <alignment horizontal="center"/>
    </xf>
    <xf numFmtId="0" fontId="38" fillId="9" borderId="32" xfId="0" applyFont="1" applyFill="1" applyBorder="1" applyAlignment="1">
      <alignment horizontal="center"/>
    </xf>
    <xf numFmtId="0" fontId="38" fillId="9" borderId="1" xfId="0" applyFont="1" applyFill="1" applyBorder="1" applyAlignment="1">
      <alignment horizontal="left" vertical="center" wrapText="1"/>
    </xf>
    <xf numFmtId="9" fontId="38" fillId="4" borderId="1" xfId="1" applyFont="1" applyFill="1" applyBorder="1" applyAlignment="1">
      <alignment horizontal="center" vertical="center"/>
    </xf>
    <xf numFmtId="0" fontId="28" fillId="9" borderId="20" xfId="0" applyFont="1" applyFill="1" applyBorder="1" applyAlignment="1" applyProtection="1">
      <alignment horizontal="center" vertical="center"/>
      <protection locked="0"/>
    </xf>
    <xf numFmtId="0" fontId="38" fillId="9" borderId="0" xfId="0" applyFont="1" applyFill="1" applyBorder="1" applyAlignment="1">
      <alignment horizontal="center"/>
    </xf>
    <xf numFmtId="0" fontId="38" fillId="9" borderId="50" xfId="0" applyFont="1" applyFill="1" applyBorder="1" applyAlignment="1">
      <alignment horizontal="center"/>
    </xf>
    <xf numFmtId="0" fontId="26" fillId="13" borderId="17" xfId="0" applyFont="1" applyFill="1" applyBorder="1" applyAlignment="1" applyProtection="1">
      <alignment horizontal="center" vertical="center"/>
      <protection locked="0"/>
    </xf>
    <xf numFmtId="0" fontId="26" fillId="13" borderId="18" xfId="0" applyFont="1" applyFill="1" applyBorder="1" applyAlignment="1" applyProtection="1">
      <alignment horizontal="center" vertical="center"/>
      <protection locked="0"/>
    </xf>
    <xf numFmtId="0" fontId="26" fillId="13" borderId="19" xfId="0" applyFont="1" applyFill="1" applyBorder="1" applyAlignment="1" applyProtection="1">
      <alignment horizontal="center" vertical="center"/>
      <protection locked="0"/>
    </xf>
    <xf numFmtId="9" fontId="38" fillId="4" borderId="2" xfId="0" applyNumberFormat="1" applyFont="1" applyFill="1" applyBorder="1" applyAlignment="1">
      <alignment horizontal="center" vertical="center"/>
    </xf>
    <xf numFmtId="0" fontId="38" fillId="4" borderId="4" xfId="0"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0</xdr:rowOff>
    </xdr:from>
    <xdr:to>
      <xdr:col>8</xdr:col>
      <xdr:colOff>46691</xdr:colOff>
      <xdr:row>6</xdr:row>
      <xdr:rowOff>70190</xdr:rowOff>
    </xdr:to>
    <xdr:pic>
      <xdr:nvPicPr>
        <xdr:cNvPr id="5" name="Imagen 4" descr="logo-01.png">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0"/>
          <a:ext cx="6697383" cy="14195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26" t="s">
        <v>0</v>
      </c>
      <c r="C2" s="226"/>
      <c r="D2" s="226"/>
      <c r="E2" s="226"/>
      <c r="F2" s="226"/>
      <c r="G2" s="226"/>
      <c r="H2" s="226"/>
      <c r="I2" s="226"/>
    </row>
    <row r="3" spans="1:9" x14ac:dyDescent="0.25">
      <c r="B3" s="236" t="s">
        <v>1</v>
      </c>
      <c r="C3" s="236"/>
      <c r="D3" s="236"/>
      <c r="E3" s="236"/>
      <c r="F3" s="236"/>
      <c r="G3" s="236"/>
      <c r="H3" s="236"/>
      <c r="I3" s="236"/>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230" t="s">
        <v>11</v>
      </c>
      <c r="D9" s="5" t="s">
        <v>12</v>
      </c>
      <c r="E9" s="20"/>
      <c r="F9" s="7"/>
      <c r="I9" s="8"/>
    </row>
    <row r="10" spans="1:9" x14ac:dyDescent="0.25">
      <c r="C10" s="230"/>
      <c r="D10" s="5" t="s">
        <v>13</v>
      </c>
      <c r="E10" s="20"/>
    </row>
    <row r="12" spans="1:9" x14ac:dyDescent="0.25">
      <c r="A12" s="231" t="s">
        <v>14</v>
      </c>
      <c r="B12" s="232"/>
      <c r="C12" s="232"/>
      <c r="D12" s="232"/>
      <c r="E12" s="232"/>
      <c r="F12" s="232"/>
      <c r="G12" s="232"/>
      <c r="H12" s="232"/>
      <c r="I12" s="233"/>
    </row>
    <row r="13" spans="1:9" x14ac:dyDescent="0.25">
      <c r="A13" s="231" t="s">
        <v>15</v>
      </c>
      <c r="B13" s="232"/>
      <c r="C13" s="232"/>
      <c r="D13" s="232"/>
      <c r="E13" s="232"/>
      <c r="F13" s="232"/>
      <c r="G13" s="232"/>
      <c r="H13" s="232"/>
      <c r="I13" s="233"/>
    </row>
    <row r="14" spans="1:9" x14ac:dyDescent="0.25">
      <c r="A14" s="237"/>
      <c r="B14" s="238"/>
      <c r="C14" s="238"/>
      <c r="D14" s="238"/>
      <c r="E14" s="238"/>
      <c r="F14" s="238"/>
      <c r="G14" s="239"/>
      <c r="H14" s="228" t="s">
        <v>16</v>
      </c>
      <c r="I14" s="229"/>
    </row>
    <row r="15" spans="1:9" ht="28.5" x14ac:dyDescent="0.25">
      <c r="A15" s="181" t="s">
        <v>17</v>
      </c>
      <c r="B15" s="22" t="s">
        <v>18</v>
      </c>
      <c r="C15" s="35" t="s">
        <v>19</v>
      </c>
      <c r="D15" s="22" t="s">
        <v>20</v>
      </c>
      <c r="E15" s="181" t="s">
        <v>21</v>
      </c>
      <c r="F15" s="181" t="s">
        <v>22</v>
      </c>
      <c r="G15" s="49" t="s">
        <v>23</v>
      </c>
      <c r="H15" s="181" t="s">
        <v>24</v>
      </c>
      <c r="I15" s="181" t="s">
        <v>25</v>
      </c>
    </row>
    <row r="16" spans="1:9" ht="30" x14ac:dyDescent="0.25">
      <c r="A16" s="234" t="s">
        <v>26</v>
      </c>
      <c r="B16" s="235">
        <v>0.3</v>
      </c>
      <c r="C16" s="227" t="s">
        <v>27</v>
      </c>
      <c r="D16" s="10" t="s">
        <v>28</v>
      </c>
      <c r="E16" s="213">
        <v>4</v>
      </c>
      <c r="F16" s="213" t="s">
        <v>29</v>
      </c>
      <c r="G16" s="227" t="s">
        <v>30</v>
      </c>
      <c r="H16" s="213"/>
      <c r="I16" s="216"/>
    </row>
    <row r="17" spans="1:9" ht="56.25" customHeight="1" x14ac:dyDescent="0.25">
      <c r="A17" s="234"/>
      <c r="B17" s="234"/>
      <c r="C17" s="227"/>
      <c r="D17" s="11" t="s">
        <v>31</v>
      </c>
      <c r="E17" s="214"/>
      <c r="F17" s="214"/>
      <c r="G17" s="227"/>
      <c r="H17" s="214"/>
      <c r="I17" s="216"/>
    </row>
    <row r="18" spans="1:9" ht="25.5" customHeight="1" x14ac:dyDescent="0.25">
      <c r="A18" s="234"/>
      <c r="B18" s="234"/>
      <c r="C18" s="227"/>
      <c r="D18" s="11" t="s">
        <v>32</v>
      </c>
      <c r="E18" s="214"/>
      <c r="F18" s="214"/>
      <c r="G18" s="227"/>
      <c r="H18" s="214"/>
      <c r="I18" s="216"/>
    </row>
    <row r="19" spans="1:9" ht="49.5" customHeight="1" x14ac:dyDescent="0.25">
      <c r="A19" s="234"/>
      <c r="B19" s="234"/>
      <c r="C19" s="227"/>
      <c r="D19" s="11" t="s">
        <v>33</v>
      </c>
      <c r="E19" s="215"/>
      <c r="F19" s="215"/>
      <c r="G19" s="227"/>
      <c r="H19" s="215"/>
      <c r="I19" s="216"/>
    </row>
    <row r="20" spans="1:9" ht="82.5" customHeight="1" x14ac:dyDescent="0.25">
      <c r="A20" s="223" t="s">
        <v>34</v>
      </c>
      <c r="B20" s="220">
        <v>0.3</v>
      </c>
      <c r="C20" s="213" t="s">
        <v>35</v>
      </c>
      <c r="D20" s="11" t="s">
        <v>36</v>
      </c>
      <c r="E20" s="213">
        <v>20</v>
      </c>
      <c r="F20" s="213" t="s">
        <v>37</v>
      </c>
      <c r="G20" s="180" t="s">
        <v>38</v>
      </c>
      <c r="H20" s="213"/>
      <c r="I20" s="217"/>
    </row>
    <row r="21" spans="1:9" ht="68.25" customHeight="1" x14ac:dyDescent="0.25">
      <c r="A21" s="224"/>
      <c r="B21" s="221"/>
      <c r="C21" s="214"/>
      <c r="D21" s="11" t="s">
        <v>39</v>
      </c>
      <c r="E21" s="214"/>
      <c r="F21" s="214"/>
      <c r="G21" s="180" t="s">
        <v>40</v>
      </c>
      <c r="H21" s="214"/>
      <c r="I21" s="218"/>
    </row>
    <row r="22" spans="1:9" ht="66" customHeight="1" x14ac:dyDescent="0.25">
      <c r="A22" s="225"/>
      <c r="B22" s="222"/>
      <c r="C22" s="215"/>
      <c r="D22" s="11" t="s">
        <v>41</v>
      </c>
      <c r="E22" s="215"/>
      <c r="F22" s="215"/>
      <c r="G22" s="180" t="s">
        <v>42</v>
      </c>
      <c r="H22" s="215"/>
      <c r="I22" s="219"/>
    </row>
    <row r="23" spans="1:9" ht="97.5" customHeight="1" x14ac:dyDescent="0.25">
      <c r="A23" s="223" t="s">
        <v>43</v>
      </c>
      <c r="B23" s="220">
        <v>0.4</v>
      </c>
      <c r="C23" s="213" t="s">
        <v>44</v>
      </c>
      <c r="D23" s="11" t="s">
        <v>45</v>
      </c>
      <c r="E23" s="213">
        <v>15</v>
      </c>
      <c r="F23" s="213" t="s">
        <v>29</v>
      </c>
      <c r="G23" s="213" t="s">
        <v>42</v>
      </c>
      <c r="H23" s="213"/>
      <c r="I23" s="217"/>
    </row>
    <row r="24" spans="1:9" ht="55.5" customHeight="1" x14ac:dyDescent="0.25">
      <c r="A24" s="224"/>
      <c r="B24" s="221"/>
      <c r="C24" s="214"/>
      <c r="D24" s="11" t="s">
        <v>46</v>
      </c>
      <c r="E24" s="214"/>
      <c r="F24" s="214"/>
      <c r="G24" s="214"/>
      <c r="H24" s="214"/>
      <c r="I24" s="218"/>
    </row>
    <row r="25" spans="1:9" ht="55.5" customHeight="1" x14ac:dyDescent="0.25">
      <c r="A25" s="225"/>
      <c r="B25" s="222"/>
      <c r="C25" s="215"/>
      <c r="D25" s="11" t="s">
        <v>47</v>
      </c>
      <c r="E25" s="215"/>
      <c r="F25" s="215"/>
      <c r="G25" s="215"/>
      <c r="H25" s="215"/>
      <c r="I25" s="219"/>
    </row>
    <row r="26" spans="1:9" x14ac:dyDescent="0.25">
      <c r="A26" s="181" t="s">
        <v>48</v>
      </c>
      <c r="B26" s="12">
        <f>SUM(B16:B25)</f>
        <v>1</v>
      </c>
      <c r="C26" s="5"/>
      <c r="D26" s="5"/>
      <c r="E26" s="5"/>
      <c r="F26" s="11"/>
      <c r="G26" s="5"/>
      <c r="H26" s="5"/>
      <c r="I26" s="5"/>
    </row>
    <row r="27" spans="1:9" ht="4.5" customHeight="1" thickBot="1" x14ac:dyDescent="0.3">
      <c r="A27" s="13"/>
    </row>
    <row r="28" spans="1:9" ht="27" customHeight="1" x14ac:dyDescent="0.25">
      <c r="A28" s="13"/>
      <c r="C28" s="208"/>
      <c r="D28" s="209"/>
      <c r="E28" s="186"/>
      <c r="F28" s="211"/>
      <c r="G28" s="212"/>
      <c r="H28" s="24"/>
    </row>
    <row r="29" spans="1:9" ht="15.75" thickBot="1" x14ac:dyDescent="0.3">
      <c r="A29" s="13"/>
      <c r="C29" s="206" t="s">
        <v>49</v>
      </c>
      <c r="D29" s="207"/>
      <c r="E29" s="185"/>
      <c r="F29" s="207" t="s">
        <v>50</v>
      </c>
      <c r="G29" s="210"/>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Layout" zoomScale="70" zoomScaleNormal="100" zoomScaleSheetLayoutView="70" zoomScalePageLayoutView="70" workbookViewId="0">
      <selection activeCell="A3" sqref="A3"/>
    </sheetView>
  </sheetViews>
  <sheetFormatPr baseColWidth="10" defaultColWidth="11.42578125" defaultRowHeight="18" x14ac:dyDescent="0.25"/>
  <cols>
    <col min="1" max="1" width="5.28515625" style="99" customWidth="1"/>
    <col min="2" max="2" width="4.7109375" style="99" customWidth="1"/>
    <col min="3" max="3" width="57.28515625" style="99" customWidth="1"/>
    <col min="4" max="4" width="59.28515625" style="99" customWidth="1"/>
    <col min="5" max="5" width="37.42578125" style="99" customWidth="1"/>
    <col min="6" max="6" width="40.85546875" style="99" customWidth="1"/>
    <col min="7" max="7" width="37.85546875" style="99" customWidth="1"/>
    <col min="8" max="8" width="7" style="99" customWidth="1"/>
    <col min="9" max="9" width="8.28515625" style="99" customWidth="1"/>
    <col min="10" max="16384" width="11.42578125" style="99"/>
  </cols>
  <sheetData>
    <row r="1" spans="1:9" ht="18.75" thickBot="1" x14ac:dyDescent="0.3">
      <c r="A1" s="117"/>
      <c r="B1" s="117"/>
      <c r="C1" s="117"/>
      <c r="D1" s="117"/>
      <c r="E1" s="117"/>
      <c r="F1" s="117"/>
      <c r="G1" s="117"/>
      <c r="H1" s="117"/>
      <c r="I1" s="117"/>
    </row>
    <row r="2" spans="1:9" ht="36.75" customHeight="1" thickBot="1" x14ac:dyDescent="0.3">
      <c r="A2" s="117"/>
      <c r="B2" s="470" t="s">
        <v>251</v>
      </c>
      <c r="C2" s="471"/>
      <c r="D2" s="471"/>
      <c r="E2" s="471"/>
      <c r="F2" s="471"/>
      <c r="G2" s="471"/>
      <c r="H2" s="472"/>
      <c r="I2" s="117"/>
    </row>
    <row r="3" spans="1:9" x14ac:dyDescent="0.25">
      <c r="A3" s="117"/>
      <c r="B3" s="100"/>
      <c r="C3" s="101" t="s">
        <v>252</v>
      </c>
      <c r="D3" s="473"/>
      <c r="E3" s="473"/>
      <c r="F3" s="473"/>
      <c r="G3" s="473"/>
      <c r="H3" s="102"/>
      <c r="I3" s="117"/>
    </row>
    <row r="4" spans="1:9" x14ac:dyDescent="0.25">
      <c r="A4" s="117"/>
      <c r="B4" s="100"/>
      <c r="C4" s="101" t="s">
        <v>253</v>
      </c>
      <c r="D4" s="474"/>
      <c r="E4" s="474"/>
      <c r="F4" s="474"/>
      <c r="G4" s="474"/>
      <c r="H4" s="102"/>
      <c r="I4" s="117"/>
    </row>
    <row r="5" spans="1:9" x14ac:dyDescent="0.25">
      <c r="A5" s="117"/>
      <c r="B5" s="100"/>
      <c r="C5" s="101" t="s">
        <v>254</v>
      </c>
      <c r="D5" s="474"/>
      <c r="E5" s="474"/>
      <c r="F5" s="474"/>
      <c r="G5" s="474"/>
      <c r="H5" s="102"/>
      <c r="I5" s="117"/>
    </row>
    <row r="6" spans="1:9" ht="18.75" thickBot="1" x14ac:dyDescent="0.3">
      <c r="A6" s="117"/>
      <c r="B6" s="100"/>
      <c r="C6" s="101"/>
      <c r="D6" s="200"/>
      <c r="E6" s="200"/>
      <c r="F6" s="200"/>
      <c r="G6" s="200"/>
      <c r="H6" s="102"/>
      <c r="I6" s="117"/>
    </row>
    <row r="7" spans="1:9" ht="36" customHeight="1" thickBot="1" x14ac:dyDescent="0.3">
      <c r="A7" s="117"/>
      <c r="B7" s="480" t="s">
        <v>255</v>
      </c>
      <c r="C7" s="481"/>
      <c r="D7" s="481"/>
      <c r="E7" s="481"/>
      <c r="F7" s="481"/>
      <c r="G7" s="481"/>
      <c r="H7" s="482"/>
      <c r="I7" s="117"/>
    </row>
    <row r="8" spans="1:9" x14ac:dyDescent="0.25">
      <c r="A8" s="117"/>
      <c r="B8" s="100"/>
      <c r="C8" s="103"/>
      <c r="D8" s="103"/>
      <c r="E8" s="103"/>
      <c r="F8" s="103"/>
      <c r="G8" s="103"/>
      <c r="H8" s="102"/>
      <c r="I8" s="117"/>
    </row>
    <row r="9" spans="1:9" x14ac:dyDescent="0.25">
      <c r="A9" s="117"/>
      <c r="B9" s="100"/>
      <c r="C9" s="475" t="s">
        <v>256</v>
      </c>
      <c r="D9" s="107"/>
      <c r="E9" s="107"/>
      <c r="F9" s="478"/>
      <c r="G9" s="478"/>
      <c r="H9" s="479"/>
      <c r="I9" s="117"/>
    </row>
    <row r="10" spans="1:9" x14ac:dyDescent="0.25">
      <c r="A10" s="117"/>
      <c r="B10" s="100"/>
      <c r="C10" s="475"/>
      <c r="D10" s="104">
        <f>'ANEXO 1'!P33</f>
        <v>0</v>
      </c>
      <c r="E10" s="476">
        <f>(D10*D11)/100%</f>
        <v>0</v>
      </c>
      <c r="F10" s="478"/>
      <c r="G10" s="478"/>
      <c r="H10" s="479"/>
      <c r="I10" s="117"/>
    </row>
    <row r="11" spans="1:9" ht="40.5" customHeight="1" x14ac:dyDescent="0.25">
      <c r="A11" s="117"/>
      <c r="B11" s="100"/>
      <c r="C11" s="105" t="s">
        <v>257</v>
      </c>
      <c r="D11" s="106">
        <v>0.8</v>
      </c>
      <c r="E11" s="476"/>
      <c r="F11" s="478"/>
      <c r="G11" s="478"/>
      <c r="H11" s="479"/>
      <c r="I11" s="117"/>
    </row>
    <row r="12" spans="1:9" x14ac:dyDescent="0.25">
      <c r="A12" s="117"/>
      <c r="B12" s="100"/>
      <c r="C12" s="107" t="s">
        <v>258</v>
      </c>
      <c r="D12" s="108">
        <f>'ANEXO 2'!I69</f>
        <v>0</v>
      </c>
      <c r="E12" s="476">
        <f>(D12*D13)/5</f>
        <v>0</v>
      </c>
      <c r="F12" s="478"/>
      <c r="G12" s="478"/>
      <c r="H12" s="479"/>
      <c r="I12" s="117"/>
    </row>
    <row r="13" spans="1:9" x14ac:dyDescent="0.25">
      <c r="A13" s="117"/>
      <c r="B13" s="100"/>
      <c r="C13" s="107" t="s">
        <v>259</v>
      </c>
      <c r="D13" s="106">
        <v>0.2</v>
      </c>
      <c r="E13" s="476"/>
      <c r="F13" s="478"/>
      <c r="G13" s="478"/>
      <c r="H13" s="479"/>
      <c r="I13" s="117"/>
    </row>
    <row r="14" spans="1:9" x14ac:dyDescent="0.25">
      <c r="A14" s="117"/>
      <c r="B14" s="100"/>
      <c r="C14" s="107"/>
      <c r="D14" s="106"/>
      <c r="E14" s="109"/>
      <c r="F14" s="478"/>
      <c r="G14" s="478"/>
      <c r="H14" s="479"/>
      <c r="I14" s="117"/>
    </row>
    <row r="15" spans="1:9" x14ac:dyDescent="0.25">
      <c r="A15" s="117"/>
      <c r="B15" s="100"/>
      <c r="C15" s="107" t="s">
        <v>260</v>
      </c>
      <c r="D15" s="106"/>
      <c r="E15" s="104">
        <f>SUM(E10:E13)</f>
        <v>0</v>
      </c>
      <c r="F15" s="478"/>
      <c r="G15" s="478"/>
      <c r="H15" s="479"/>
      <c r="I15" s="117"/>
    </row>
    <row r="16" spans="1:9" x14ac:dyDescent="0.25">
      <c r="A16" s="117"/>
      <c r="B16" s="100"/>
      <c r="C16" s="103"/>
      <c r="D16" s="103"/>
      <c r="E16" s="103"/>
      <c r="F16" s="103"/>
      <c r="G16" s="478"/>
      <c r="H16" s="479"/>
      <c r="I16" s="117"/>
    </row>
    <row r="17" spans="1:9" x14ac:dyDescent="0.25">
      <c r="A17" s="117"/>
      <c r="B17" s="100"/>
      <c r="C17" s="485" t="s">
        <v>261</v>
      </c>
      <c r="D17" s="487">
        <v>0.05</v>
      </c>
      <c r="E17" s="483">
        <f>'ANEXO 1'!P34</f>
        <v>0</v>
      </c>
      <c r="F17" s="103"/>
      <c r="G17" s="478"/>
      <c r="H17" s="479"/>
      <c r="I17" s="117"/>
    </row>
    <row r="18" spans="1:9" x14ac:dyDescent="0.25">
      <c r="A18" s="117"/>
      <c r="B18" s="100"/>
      <c r="C18" s="486"/>
      <c r="D18" s="488"/>
      <c r="E18" s="484"/>
      <c r="F18" s="103"/>
      <c r="G18" s="77"/>
      <c r="H18" s="111"/>
      <c r="I18" s="117"/>
    </row>
    <row r="19" spans="1:9" ht="18.75" thickBot="1" x14ac:dyDescent="0.3">
      <c r="A19" s="117"/>
      <c r="B19" s="100"/>
      <c r="C19" s="103"/>
      <c r="D19" s="103"/>
      <c r="E19" s="103"/>
      <c r="F19" s="103"/>
      <c r="G19" s="77"/>
      <c r="H19" s="111"/>
      <c r="I19" s="117"/>
    </row>
    <row r="20" spans="1:9" ht="18.75" thickBot="1" x14ac:dyDescent="0.3">
      <c r="A20" s="117"/>
      <c r="B20" s="100"/>
      <c r="C20" s="103"/>
      <c r="D20" s="201" t="s">
        <v>262</v>
      </c>
      <c r="E20" s="112">
        <f>E15+E17</f>
        <v>0</v>
      </c>
      <c r="F20" s="103"/>
      <c r="G20" s="77"/>
      <c r="H20" s="111"/>
      <c r="I20" s="117"/>
    </row>
    <row r="21" spans="1:9" x14ac:dyDescent="0.25">
      <c r="A21" s="117"/>
      <c r="B21" s="100"/>
      <c r="C21" s="103"/>
      <c r="D21" s="103"/>
      <c r="E21" s="103"/>
      <c r="F21" s="103"/>
      <c r="G21" s="103"/>
      <c r="H21" s="102"/>
      <c r="I21" s="117"/>
    </row>
    <row r="22" spans="1:9" x14ac:dyDescent="0.25">
      <c r="A22" s="117"/>
      <c r="B22" s="100"/>
      <c r="C22" s="103"/>
      <c r="D22" s="103"/>
      <c r="E22" s="103"/>
      <c r="F22" s="103"/>
      <c r="G22" s="103"/>
      <c r="H22" s="102"/>
      <c r="I22" s="117"/>
    </row>
    <row r="23" spans="1:9" x14ac:dyDescent="0.25">
      <c r="A23" s="117"/>
      <c r="B23" s="100"/>
      <c r="C23" s="103"/>
      <c r="D23" s="103"/>
      <c r="E23" s="103"/>
      <c r="F23" s="103"/>
      <c r="G23" s="103"/>
      <c r="H23" s="102"/>
      <c r="I23" s="117"/>
    </row>
    <row r="24" spans="1:9" x14ac:dyDescent="0.25">
      <c r="A24" s="117"/>
      <c r="B24" s="100"/>
      <c r="C24" s="103"/>
      <c r="D24" s="103"/>
      <c r="E24" s="103"/>
      <c r="F24" s="103"/>
      <c r="G24" s="103"/>
      <c r="H24" s="102"/>
      <c r="I24" s="117"/>
    </row>
    <row r="25" spans="1:9" x14ac:dyDescent="0.25">
      <c r="A25" s="117"/>
      <c r="B25" s="100"/>
      <c r="C25" s="113"/>
      <c r="D25" s="114"/>
      <c r="E25" s="103"/>
      <c r="F25" s="113"/>
      <c r="G25" s="114"/>
      <c r="H25" s="102"/>
      <c r="I25" s="117"/>
    </row>
    <row r="26" spans="1:9" x14ac:dyDescent="0.25">
      <c r="A26" s="117"/>
      <c r="B26" s="100"/>
      <c r="C26" s="477" t="s">
        <v>283</v>
      </c>
      <c r="D26" s="477"/>
      <c r="E26" s="103"/>
      <c r="F26" s="477" t="s">
        <v>263</v>
      </c>
      <c r="G26" s="477"/>
      <c r="H26" s="111"/>
      <c r="I26" s="117"/>
    </row>
    <row r="27" spans="1:9" x14ac:dyDescent="0.25">
      <c r="A27" s="117"/>
      <c r="B27" s="100"/>
      <c r="C27" s="103"/>
      <c r="D27" s="103"/>
      <c r="E27" s="103"/>
      <c r="F27" s="103"/>
      <c r="G27" s="103"/>
      <c r="H27" s="102"/>
      <c r="I27" s="117"/>
    </row>
    <row r="28" spans="1:9" x14ac:dyDescent="0.25">
      <c r="A28" s="117"/>
      <c r="B28" s="100"/>
      <c r="C28" s="103"/>
      <c r="D28" s="103"/>
      <c r="E28" s="103"/>
      <c r="F28" s="103"/>
      <c r="G28" s="103"/>
      <c r="H28" s="102"/>
      <c r="I28" s="117"/>
    </row>
    <row r="29" spans="1:9" x14ac:dyDescent="0.25">
      <c r="A29" s="117"/>
      <c r="B29" s="100"/>
      <c r="C29" s="103"/>
      <c r="D29" s="103"/>
      <c r="E29" s="103"/>
      <c r="F29" s="103"/>
      <c r="G29" s="103"/>
      <c r="H29" s="102"/>
      <c r="I29" s="117"/>
    </row>
    <row r="30" spans="1:9" x14ac:dyDescent="0.25">
      <c r="A30" s="117"/>
      <c r="B30" s="100"/>
      <c r="C30" s="103"/>
      <c r="D30" s="177" t="s">
        <v>264</v>
      </c>
      <c r="E30" s="175"/>
      <c r="F30" s="103"/>
      <c r="G30" s="103"/>
      <c r="H30" s="102"/>
      <c r="I30" s="117"/>
    </row>
    <row r="31" spans="1:9" x14ac:dyDescent="0.25">
      <c r="A31" s="117"/>
      <c r="B31" s="100"/>
      <c r="C31" s="103"/>
      <c r="D31" s="177" t="s">
        <v>265</v>
      </c>
      <c r="E31" s="176"/>
      <c r="F31" s="103"/>
      <c r="G31" s="103"/>
      <c r="H31" s="102"/>
      <c r="I31" s="117"/>
    </row>
    <row r="32" spans="1:9" ht="18.75" thickBot="1" x14ac:dyDescent="0.3">
      <c r="A32" s="117"/>
      <c r="B32" s="110"/>
      <c r="C32" s="115"/>
      <c r="D32" s="115"/>
      <c r="E32" s="115"/>
      <c r="F32" s="115"/>
      <c r="G32" s="115"/>
      <c r="H32" s="116"/>
      <c r="I32" s="117"/>
    </row>
    <row r="33" spans="1:9" x14ac:dyDescent="0.25">
      <c r="A33" s="117"/>
      <c r="B33" s="117"/>
      <c r="C33" s="117"/>
      <c r="D33" s="117"/>
      <c r="E33" s="117"/>
      <c r="F33" s="117"/>
      <c r="G33" s="117"/>
      <c r="H33" s="117"/>
      <c r="I33" s="117"/>
    </row>
  </sheetData>
  <mergeCells count="15">
    <mergeCell ref="C26:D26"/>
    <mergeCell ref="G16:H17"/>
    <mergeCell ref="B7:H7"/>
    <mergeCell ref="F9:H15"/>
    <mergeCell ref="E12:E13"/>
    <mergeCell ref="E17:E18"/>
    <mergeCell ref="C17:C18"/>
    <mergeCell ref="D17:D18"/>
    <mergeCell ref="F26:G26"/>
    <mergeCell ref="B2:H2"/>
    <mergeCell ref="D3:G3"/>
    <mergeCell ref="D4:G4"/>
    <mergeCell ref="D5:G5"/>
    <mergeCell ref="C9:C10"/>
    <mergeCell ref="E10:E11"/>
  </mergeCells>
  <pageMargins left="0.7" right="0.7" top="0.75" bottom="0.75" header="0.3" footer="0.3"/>
  <pageSetup paperSize="175" scale="34"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496" t="s">
        <v>266</v>
      </c>
      <c r="C2" s="38" t="s">
        <v>2</v>
      </c>
      <c r="D2" s="37"/>
      <c r="E2" s="37"/>
    </row>
    <row r="3" spans="2:5" x14ac:dyDescent="0.25">
      <c r="B3" s="496"/>
      <c r="C3" s="39" t="s">
        <v>267</v>
      </c>
    </row>
    <row r="4" spans="2:5" x14ac:dyDescent="0.25">
      <c r="B4" s="496"/>
      <c r="C4" s="39" t="s">
        <v>268</v>
      </c>
    </row>
    <row r="5" spans="2:5" x14ac:dyDescent="0.25">
      <c r="B5" s="496"/>
      <c r="C5" s="39" t="s">
        <v>269</v>
      </c>
    </row>
    <row r="6" spans="2:5" x14ac:dyDescent="0.25">
      <c r="B6" s="496"/>
      <c r="C6" s="494" t="s">
        <v>270</v>
      </c>
    </row>
    <row r="7" spans="2:5" x14ac:dyDescent="0.25">
      <c r="B7" s="496"/>
      <c r="C7" s="495"/>
    </row>
    <row r="8" spans="2:5" ht="135.75" customHeight="1" x14ac:dyDescent="0.25">
      <c r="B8" s="489" t="s">
        <v>14</v>
      </c>
      <c r="C8" s="41" t="s">
        <v>18</v>
      </c>
      <c r="D8" s="44" t="s">
        <v>271</v>
      </c>
    </row>
    <row r="9" spans="2:5" ht="106.5" customHeight="1" x14ac:dyDescent="0.25">
      <c r="B9" s="490"/>
      <c r="C9" s="42" t="s">
        <v>19</v>
      </c>
      <c r="D9" s="45" t="s">
        <v>272</v>
      </c>
    </row>
    <row r="10" spans="2:5" ht="60" x14ac:dyDescent="0.25">
      <c r="B10" s="490"/>
      <c r="C10" s="41" t="s">
        <v>20</v>
      </c>
      <c r="D10" s="45" t="s">
        <v>273</v>
      </c>
    </row>
    <row r="11" spans="2:5" ht="45" x14ac:dyDescent="0.25">
      <c r="B11" s="490"/>
      <c r="C11" s="43" t="s">
        <v>21</v>
      </c>
      <c r="D11" s="46" t="s">
        <v>274</v>
      </c>
    </row>
    <row r="12" spans="2:5" ht="75" x14ac:dyDescent="0.25">
      <c r="B12" s="490"/>
      <c r="C12" s="43" t="s">
        <v>22</v>
      </c>
      <c r="D12" s="46" t="s">
        <v>275</v>
      </c>
    </row>
    <row r="13" spans="2:5" ht="51.75" customHeight="1" x14ac:dyDescent="0.25">
      <c r="B13" s="490"/>
      <c r="C13" s="43" t="s">
        <v>23</v>
      </c>
      <c r="D13" s="47" t="s">
        <v>276</v>
      </c>
    </row>
    <row r="14" spans="2:5" ht="48" customHeight="1" x14ac:dyDescent="0.25">
      <c r="B14" s="490"/>
      <c r="C14" s="41" t="s">
        <v>277</v>
      </c>
    </row>
    <row r="15" spans="2:5" ht="39" customHeight="1" x14ac:dyDescent="0.25">
      <c r="B15" s="491"/>
      <c r="C15" s="41" t="s">
        <v>278</v>
      </c>
    </row>
    <row r="16" spans="2:5" ht="39" customHeight="1" x14ac:dyDescent="0.25">
      <c r="B16" s="492" t="s">
        <v>279</v>
      </c>
      <c r="C16" s="40" t="s">
        <v>132</v>
      </c>
    </row>
    <row r="17" spans="2:3" x14ac:dyDescent="0.25">
      <c r="B17" s="493"/>
      <c r="C17" s="40" t="s">
        <v>280</v>
      </c>
    </row>
    <row r="18" spans="2:3" x14ac:dyDescent="0.25">
      <c r="B18" s="493"/>
      <c r="C18" s="48" t="s">
        <v>134</v>
      </c>
    </row>
    <row r="19" spans="2:3" x14ac:dyDescent="0.25">
      <c r="B19" s="493"/>
      <c r="C19" s="48" t="s">
        <v>135</v>
      </c>
    </row>
    <row r="20" spans="2:3" x14ac:dyDescent="0.25">
      <c r="B20" s="493"/>
      <c r="C20" s="48" t="s">
        <v>281</v>
      </c>
    </row>
    <row r="21" spans="2:3" x14ac:dyDescent="0.25">
      <c r="B21" s="493"/>
      <c r="C21" s="48" t="s">
        <v>282</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tabSelected="1" view="pageBreakPreview" topLeftCell="A16" zoomScale="60" zoomScaleNormal="40" workbookViewId="0">
      <selection activeCell="H14" sqref="H14"/>
    </sheetView>
  </sheetViews>
  <sheetFormatPr baseColWidth="10" defaultColWidth="10.85546875" defaultRowHeight="15.75" x14ac:dyDescent="0.25"/>
  <cols>
    <col min="1" max="1" width="3.28515625" style="91" customWidth="1"/>
    <col min="2" max="2" width="38.28515625" style="91" customWidth="1"/>
    <col min="3" max="3" width="15.28515625" style="91" bestFit="1" customWidth="1"/>
    <col min="4" max="8" width="10.85546875" style="91"/>
    <col min="9" max="9" width="17.85546875" style="91" customWidth="1"/>
    <col min="10" max="10" width="3.140625" style="91" customWidth="1"/>
    <col min="11" max="11" width="3.42578125" style="91" customWidth="1"/>
    <col min="12" max="12" width="38.42578125" style="91" customWidth="1"/>
    <col min="13" max="13" width="15.28515625" style="91" customWidth="1"/>
    <col min="14" max="16" width="10.85546875" style="91"/>
    <col min="17" max="17" width="11.5703125" style="91" customWidth="1"/>
    <col min="18" max="19" width="10.85546875" style="91"/>
    <col min="20" max="20" width="17.85546875" style="91" customWidth="1"/>
    <col min="21" max="21" width="3.28515625" style="91" customWidth="1"/>
    <col min="22" max="16384" width="10.85546875" style="91"/>
  </cols>
  <sheetData>
    <row r="1" spans="1:21" x14ac:dyDescent="0.25">
      <c r="A1" s="92"/>
      <c r="B1" s="92"/>
      <c r="C1" s="92"/>
      <c r="D1" s="92"/>
      <c r="E1" s="92"/>
      <c r="F1" s="92"/>
      <c r="G1" s="92"/>
      <c r="H1" s="92"/>
      <c r="I1" s="92"/>
      <c r="J1" s="92"/>
      <c r="K1" s="92"/>
      <c r="L1" s="92"/>
      <c r="M1" s="92"/>
      <c r="N1" s="92"/>
      <c r="O1" s="92"/>
      <c r="P1" s="92"/>
      <c r="Q1" s="92"/>
      <c r="R1" s="92"/>
      <c r="S1" s="92"/>
      <c r="T1" s="92"/>
    </row>
    <row r="2" spans="1:21" x14ac:dyDescent="0.25">
      <c r="A2" s="92"/>
      <c r="B2" s="92"/>
      <c r="C2" s="92"/>
      <c r="D2" s="92"/>
      <c r="E2" s="92"/>
      <c r="F2" s="92"/>
      <c r="G2" s="92"/>
      <c r="H2" s="92"/>
      <c r="I2" s="92"/>
      <c r="J2" s="92"/>
      <c r="K2" s="92"/>
      <c r="L2" s="92"/>
      <c r="M2" s="92"/>
      <c r="N2" s="92"/>
      <c r="O2" s="92"/>
      <c r="P2" s="92"/>
      <c r="Q2" s="92"/>
      <c r="R2" s="92"/>
      <c r="S2" s="92"/>
      <c r="T2" s="92"/>
    </row>
    <row r="3" spans="1:21" x14ac:dyDescent="0.25">
      <c r="A3" s="92"/>
      <c r="B3" s="92"/>
      <c r="C3" s="92"/>
      <c r="D3" s="92"/>
      <c r="E3" s="92"/>
      <c r="F3" s="92"/>
      <c r="G3" s="92"/>
      <c r="H3" s="92"/>
      <c r="I3" s="92"/>
      <c r="J3" s="92"/>
      <c r="K3" s="92"/>
      <c r="L3" s="119"/>
      <c r="M3" s="119"/>
      <c r="N3" s="119"/>
      <c r="O3" s="119"/>
      <c r="P3" s="119"/>
      <c r="Q3" s="119"/>
      <c r="R3" s="119"/>
      <c r="S3" s="119"/>
      <c r="T3" s="119"/>
    </row>
    <row r="4" spans="1:21" ht="24.75" customHeight="1" x14ac:dyDescent="0.25">
      <c r="A4" s="171"/>
      <c r="B4" s="119"/>
      <c r="C4" s="119"/>
      <c r="D4" s="119"/>
      <c r="E4" s="119"/>
      <c r="F4" s="119"/>
      <c r="G4" s="119"/>
      <c r="H4" s="119"/>
      <c r="I4" s="119"/>
      <c r="J4" s="119"/>
      <c r="K4" s="92"/>
      <c r="L4" s="257" t="s">
        <v>51</v>
      </c>
      <c r="M4" s="257"/>
      <c r="N4" s="257"/>
      <c r="O4" s="257"/>
      <c r="P4" s="257"/>
      <c r="Q4" s="257"/>
      <c r="R4" s="257"/>
      <c r="S4" s="257"/>
      <c r="T4" s="257"/>
      <c r="U4" s="118"/>
    </row>
    <row r="5" spans="1:21" x14ac:dyDescent="0.25">
      <c r="A5" s="118"/>
      <c r="B5" s="119"/>
      <c r="C5" s="119"/>
      <c r="D5" s="119"/>
      <c r="E5" s="119"/>
      <c r="F5" s="119"/>
      <c r="G5" s="119"/>
      <c r="H5" s="119"/>
      <c r="I5" s="119"/>
      <c r="J5" s="119"/>
      <c r="K5" s="92"/>
      <c r="L5" s="120"/>
      <c r="M5" s="120"/>
      <c r="N5" s="120"/>
      <c r="O5" s="120"/>
      <c r="P5" s="120"/>
      <c r="Q5" s="120"/>
      <c r="R5" s="120"/>
      <c r="S5" s="120"/>
      <c r="T5" s="120"/>
      <c r="U5" s="118"/>
    </row>
    <row r="6" spans="1:21" x14ac:dyDescent="0.25">
      <c r="A6" s="118"/>
      <c r="B6" s="119"/>
      <c r="C6" s="119"/>
      <c r="D6" s="119"/>
      <c r="E6" s="119"/>
      <c r="F6" s="119"/>
      <c r="G6" s="119"/>
      <c r="H6" s="119"/>
      <c r="I6" s="119"/>
      <c r="J6" s="119"/>
      <c r="K6" s="92"/>
      <c r="L6" s="120"/>
      <c r="M6" s="120"/>
      <c r="N6" s="120"/>
      <c r="O6" s="120"/>
      <c r="P6" s="120"/>
      <c r="Q6" s="120"/>
      <c r="R6" s="120"/>
      <c r="S6" s="120"/>
      <c r="T6" s="120"/>
      <c r="U6" s="118"/>
    </row>
    <row r="7" spans="1:21" ht="16.5" thickBot="1" x14ac:dyDescent="0.3">
      <c r="A7" s="118"/>
      <c r="B7" s="119"/>
      <c r="C7" s="119"/>
      <c r="D7" s="119"/>
      <c r="E7" s="119"/>
      <c r="F7" s="119"/>
      <c r="G7" s="119"/>
      <c r="H7" s="119"/>
      <c r="I7" s="119"/>
      <c r="J7" s="119"/>
      <c r="K7" s="92"/>
      <c r="L7" s="120"/>
      <c r="M7" s="120"/>
      <c r="N7" s="120"/>
      <c r="O7" s="120"/>
      <c r="P7" s="120"/>
      <c r="Q7" s="120"/>
      <c r="R7" s="120"/>
      <c r="S7" s="120"/>
      <c r="T7" s="120"/>
      <c r="U7" s="118"/>
    </row>
    <row r="8" spans="1:21" x14ac:dyDescent="0.25">
      <c r="A8" s="118"/>
      <c r="B8" s="119"/>
      <c r="C8" s="119"/>
      <c r="D8" s="119"/>
      <c r="E8" s="119"/>
      <c r="F8" s="119"/>
      <c r="G8" s="119"/>
      <c r="H8" s="119"/>
      <c r="I8" s="119"/>
      <c r="J8" s="119"/>
      <c r="K8" s="120"/>
      <c r="L8" s="273" t="s">
        <v>52</v>
      </c>
      <c r="M8" s="274"/>
      <c r="N8" s="274"/>
      <c r="O8" s="274"/>
      <c r="P8" s="274"/>
      <c r="Q8" s="274"/>
      <c r="R8" s="274"/>
      <c r="S8" s="274"/>
      <c r="T8" s="275"/>
      <c r="U8" s="118"/>
    </row>
    <row r="9" spans="1:21" ht="66.95" customHeight="1" x14ac:dyDescent="0.25">
      <c r="A9" s="118"/>
      <c r="B9" s="252" t="s">
        <v>53</v>
      </c>
      <c r="C9" s="252"/>
      <c r="D9" s="252"/>
      <c r="E9" s="252"/>
      <c r="F9" s="252"/>
      <c r="G9" s="252"/>
      <c r="H9" s="252"/>
      <c r="I9" s="252"/>
      <c r="J9" s="190"/>
      <c r="K9" s="120"/>
      <c r="L9" s="276"/>
      <c r="M9" s="277"/>
      <c r="N9" s="277"/>
      <c r="O9" s="277"/>
      <c r="P9" s="277"/>
      <c r="Q9" s="277"/>
      <c r="R9" s="277"/>
      <c r="S9" s="277"/>
      <c r="T9" s="278"/>
      <c r="U9" s="118"/>
    </row>
    <row r="10" spans="1:21" ht="35.25" customHeight="1" thickBot="1" x14ac:dyDescent="0.3">
      <c r="A10" s="118"/>
      <c r="B10" s="190"/>
      <c r="C10" s="190"/>
      <c r="D10" s="190"/>
      <c r="E10" s="190"/>
      <c r="F10" s="190"/>
      <c r="G10" s="190"/>
      <c r="H10" s="190"/>
      <c r="I10" s="190"/>
      <c r="J10" s="190"/>
      <c r="K10" s="120"/>
      <c r="L10" s="276"/>
      <c r="M10" s="277"/>
      <c r="N10" s="277"/>
      <c r="O10" s="277"/>
      <c r="P10" s="277"/>
      <c r="Q10" s="277"/>
      <c r="R10" s="277"/>
      <c r="S10" s="277"/>
      <c r="T10" s="278"/>
      <c r="U10" s="118"/>
    </row>
    <row r="11" spans="1:21" ht="32.25" customHeight="1" thickBot="1" x14ac:dyDescent="0.45">
      <c r="A11" s="118"/>
      <c r="B11" s="253" t="s">
        <v>54</v>
      </c>
      <c r="C11" s="253"/>
      <c r="D11" s="253"/>
      <c r="E11" s="253"/>
      <c r="F11" s="253"/>
      <c r="G11" s="253"/>
      <c r="H11" s="253"/>
      <c r="I11" s="253"/>
      <c r="J11" s="191"/>
      <c r="K11" s="120"/>
      <c r="L11" s="123"/>
      <c r="M11" s="279" t="s">
        <v>55</v>
      </c>
      <c r="N11" s="280"/>
      <c r="O11" s="280"/>
      <c r="P11" s="281"/>
      <c r="Q11" s="122" t="s">
        <v>56</v>
      </c>
      <c r="R11" s="124"/>
      <c r="S11" s="124"/>
      <c r="T11" s="125"/>
      <c r="U11" s="118"/>
    </row>
    <row r="12" spans="1:21" ht="60.75" customHeight="1" thickBot="1" x14ac:dyDescent="0.3">
      <c r="A12" s="118"/>
      <c r="B12" s="120"/>
      <c r="C12" s="120"/>
      <c r="D12" s="121"/>
      <c r="E12" s="120"/>
      <c r="F12" s="120"/>
      <c r="G12" s="121"/>
      <c r="H12" s="120"/>
      <c r="I12" s="120"/>
      <c r="J12" s="120"/>
      <c r="K12" s="120"/>
      <c r="L12" s="123"/>
      <c r="M12" s="254" t="s">
        <v>57</v>
      </c>
      <c r="N12" s="255"/>
      <c r="O12" s="255"/>
      <c r="P12" s="256"/>
      <c r="Q12" s="127">
        <v>5</v>
      </c>
      <c r="R12" s="124"/>
      <c r="S12" s="124"/>
      <c r="T12" s="125"/>
      <c r="U12" s="118"/>
    </row>
    <row r="13" spans="1:21" ht="26.25" customHeight="1" x14ac:dyDescent="0.25">
      <c r="A13" s="118"/>
      <c r="B13" s="257" t="s">
        <v>58</v>
      </c>
      <c r="C13" s="257"/>
      <c r="D13" s="257"/>
      <c r="E13" s="257"/>
      <c r="F13" s="257"/>
      <c r="G13" s="257"/>
      <c r="H13" s="257"/>
      <c r="I13" s="257"/>
      <c r="J13" s="178"/>
      <c r="K13" s="120"/>
      <c r="L13" s="123"/>
      <c r="M13" s="243" t="s">
        <v>59</v>
      </c>
      <c r="N13" s="244"/>
      <c r="O13" s="244"/>
      <c r="P13" s="245"/>
      <c r="Q13" s="282">
        <v>4</v>
      </c>
      <c r="R13" s="124"/>
      <c r="S13" s="124"/>
      <c r="T13" s="125"/>
      <c r="U13" s="118"/>
    </row>
    <row r="14" spans="1:21" ht="38.25" customHeight="1" thickBot="1" x14ac:dyDescent="0.3">
      <c r="A14" s="118"/>
      <c r="B14" s="120"/>
      <c r="C14" s="120"/>
      <c r="D14" s="120"/>
      <c r="E14" s="120"/>
      <c r="F14" s="120"/>
      <c r="G14" s="120"/>
      <c r="H14" s="120"/>
      <c r="I14" s="120"/>
      <c r="J14" s="120"/>
      <c r="K14" s="120"/>
      <c r="L14" s="123"/>
      <c r="M14" s="249"/>
      <c r="N14" s="250"/>
      <c r="O14" s="250"/>
      <c r="P14" s="251"/>
      <c r="Q14" s="283"/>
      <c r="R14" s="124"/>
      <c r="S14" s="124"/>
      <c r="T14" s="125"/>
      <c r="U14" s="118"/>
    </row>
    <row r="15" spans="1:21" ht="66.75" customHeight="1" thickBot="1" x14ac:dyDescent="0.3">
      <c r="A15" s="118"/>
      <c r="B15" s="122" t="s">
        <v>60</v>
      </c>
      <c r="C15" s="254" t="s">
        <v>61</v>
      </c>
      <c r="D15" s="255"/>
      <c r="E15" s="255"/>
      <c r="F15" s="255"/>
      <c r="G15" s="255"/>
      <c r="H15" s="255"/>
      <c r="I15" s="256"/>
      <c r="J15" s="189"/>
      <c r="K15" s="120"/>
      <c r="L15" s="123"/>
      <c r="M15" s="243" t="s">
        <v>62</v>
      </c>
      <c r="N15" s="244"/>
      <c r="O15" s="244"/>
      <c r="P15" s="245"/>
      <c r="Q15" s="282">
        <v>3</v>
      </c>
      <c r="R15" s="124"/>
      <c r="S15" s="124"/>
      <c r="T15" s="125"/>
      <c r="U15" s="118"/>
    </row>
    <row r="16" spans="1:21" ht="24.75" customHeight="1" thickBot="1" x14ac:dyDescent="0.3">
      <c r="A16" s="118"/>
      <c r="B16" s="240" t="s">
        <v>63</v>
      </c>
      <c r="C16" s="243" t="s">
        <v>64</v>
      </c>
      <c r="D16" s="244"/>
      <c r="E16" s="244"/>
      <c r="F16" s="244"/>
      <c r="G16" s="244"/>
      <c r="H16" s="244"/>
      <c r="I16" s="245"/>
      <c r="J16" s="189"/>
      <c r="K16" s="120"/>
      <c r="L16" s="123"/>
      <c r="M16" s="249"/>
      <c r="N16" s="250"/>
      <c r="O16" s="250"/>
      <c r="P16" s="251"/>
      <c r="Q16" s="283"/>
      <c r="R16" s="124"/>
      <c r="S16" s="124"/>
      <c r="T16" s="125"/>
      <c r="U16" s="118"/>
    </row>
    <row r="17" spans="1:21" ht="51.75" customHeight="1" thickBot="1" x14ac:dyDescent="0.3">
      <c r="A17" s="118"/>
      <c r="B17" s="241"/>
      <c r="C17" s="246"/>
      <c r="D17" s="247"/>
      <c r="E17" s="247"/>
      <c r="F17" s="247"/>
      <c r="G17" s="247"/>
      <c r="H17" s="247"/>
      <c r="I17" s="248"/>
      <c r="J17" s="189"/>
      <c r="K17" s="120"/>
      <c r="L17" s="123"/>
      <c r="M17" s="254" t="s">
        <v>65</v>
      </c>
      <c r="N17" s="255"/>
      <c r="O17" s="255"/>
      <c r="P17" s="256"/>
      <c r="Q17" s="127">
        <v>2</v>
      </c>
      <c r="R17" s="124"/>
      <c r="S17" s="124"/>
      <c r="T17" s="125"/>
      <c r="U17" s="118"/>
    </row>
    <row r="18" spans="1:21" ht="61.5" customHeight="1" thickBot="1" x14ac:dyDescent="0.3">
      <c r="A18" s="118"/>
      <c r="B18" s="242"/>
      <c r="C18" s="249"/>
      <c r="D18" s="250"/>
      <c r="E18" s="250"/>
      <c r="F18" s="250"/>
      <c r="G18" s="250"/>
      <c r="H18" s="250"/>
      <c r="I18" s="251"/>
      <c r="J18" s="189"/>
      <c r="K18" s="120"/>
      <c r="L18" s="128"/>
      <c r="M18" s="254" t="s">
        <v>66</v>
      </c>
      <c r="N18" s="255"/>
      <c r="O18" s="255"/>
      <c r="P18" s="256"/>
      <c r="Q18" s="127">
        <v>1</v>
      </c>
      <c r="R18" s="187"/>
      <c r="S18" s="187"/>
      <c r="T18" s="188"/>
      <c r="U18" s="118"/>
    </row>
    <row r="19" spans="1:21" ht="90" customHeight="1" thickBot="1" x14ac:dyDescent="0.3">
      <c r="A19" s="118"/>
      <c r="B19" s="126" t="s">
        <v>67</v>
      </c>
      <c r="C19" s="254" t="s">
        <v>68</v>
      </c>
      <c r="D19" s="255"/>
      <c r="E19" s="255"/>
      <c r="F19" s="255"/>
      <c r="G19" s="255"/>
      <c r="H19" s="255"/>
      <c r="I19" s="256"/>
      <c r="J19" s="189"/>
      <c r="K19" s="120"/>
      <c r="L19" s="264" t="s">
        <v>69</v>
      </c>
      <c r="M19" s="265"/>
      <c r="N19" s="265"/>
      <c r="O19" s="265"/>
      <c r="P19" s="265"/>
      <c r="Q19" s="265"/>
      <c r="R19" s="265"/>
      <c r="S19" s="265"/>
      <c r="T19" s="266"/>
      <c r="U19" s="118"/>
    </row>
    <row r="20" spans="1:21" ht="48.75" customHeight="1" x14ac:dyDescent="0.25">
      <c r="A20" s="118"/>
      <c r="B20" s="240" t="s">
        <v>70</v>
      </c>
      <c r="C20" s="243" t="s">
        <v>71</v>
      </c>
      <c r="D20" s="244"/>
      <c r="E20" s="244"/>
      <c r="F20" s="244"/>
      <c r="G20" s="244"/>
      <c r="H20" s="244"/>
      <c r="I20" s="245"/>
      <c r="J20" s="189"/>
      <c r="K20" s="120"/>
      <c r="L20" s="129" t="s">
        <v>72</v>
      </c>
      <c r="M20" s="258" t="s">
        <v>73</v>
      </c>
      <c r="N20" s="259"/>
      <c r="O20" s="259"/>
      <c r="P20" s="259"/>
      <c r="Q20" s="259"/>
      <c r="R20" s="259"/>
      <c r="S20" s="259"/>
      <c r="T20" s="260"/>
      <c r="U20" s="118"/>
    </row>
    <row r="21" spans="1:21" ht="38.25" customHeight="1" thickBot="1" x14ac:dyDescent="0.3">
      <c r="A21" s="118"/>
      <c r="B21" s="242"/>
      <c r="C21" s="249"/>
      <c r="D21" s="250"/>
      <c r="E21" s="250"/>
      <c r="F21" s="250"/>
      <c r="G21" s="250"/>
      <c r="H21" s="250"/>
      <c r="I21" s="251"/>
      <c r="J21" s="189"/>
      <c r="K21" s="120"/>
      <c r="L21" s="130"/>
      <c r="M21" s="261"/>
      <c r="N21" s="262"/>
      <c r="O21" s="262"/>
      <c r="P21" s="262"/>
      <c r="Q21" s="262"/>
      <c r="R21" s="262"/>
      <c r="S21" s="262"/>
      <c r="T21" s="263"/>
      <c r="U21" s="118"/>
    </row>
    <row r="22" spans="1:21" ht="15" customHeight="1" x14ac:dyDescent="0.25">
      <c r="A22" s="118"/>
      <c r="B22" s="240" t="s">
        <v>74</v>
      </c>
      <c r="C22" s="243" t="s">
        <v>75</v>
      </c>
      <c r="D22" s="244"/>
      <c r="E22" s="244"/>
      <c r="F22" s="244"/>
      <c r="G22" s="244"/>
      <c r="H22" s="244"/>
      <c r="I22" s="245"/>
      <c r="J22" s="189"/>
      <c r="K22" s="120"/>
      <c r="L22" s="132" t="s">
        <v>76</v>
      </c>
      <c r="M22" s="258" t="s">
        <v>77</v>
      </c>
      <c r="N22" s="259"/>
      <c r="O22" s="259"/>
      <c r="P22" s="259"/>
      <c r="Q22" s="259"/>
      <c r="R22" s="259"/>
      <c r="S22" s="259"/>
      <c r="T22" s="260"/>
      <c r="U22" s="118"/>
    </row>
    <row r="23" spans="1:21" ht="59.25" customHeight="1" x14ac:dyDescent="0.25">
      <c r="A23" s="118"/>
      <c r="B23" s="241"/>
      <c r="C23" s="246"/>
      <c r="D23" s="247"/>
      <c r="E23" s="247"/>
      <c r="F23" s="247"/>
      <c r="G23" s="247"/>
      <c r="H23" s="247"/>
      <c r="I23" s="248"/>
      <c r="J23" s="189"/>
      <c r="K23" s="120"/>
      <c r="L23" s="133"/>
      <c r="M23" s="261"/>
      <c r="N23" s="262"/>
      <c r="O23" s="262"/>
      <c r="P23" s="262"/>
      <c r="Q23" s="262"/>
      <c r="R23" s="262"/>
      <c r="S23" s="262"/>
      <c r="T23" s="263"/>
      <c r="U23" s="118"/>
    </row>
    <row r="24" spans="1:21" ht="75" customHeight="1" thickBot="1" x14ac:dyDescent="0.3">
      <c r="A24" s="118"/>
      <c r="B24" s="242"/>
      <c r="C24" s="249"/>
      <c r="D24" s="250"/>
      <c r="E24" s="250"/>
      <c r="F24" s="250"/>
      <c r="G24" s="250"/>
      <c r="H24" s="250"/>
      <c r="I24" s="251"/>
      <c r="J24" s="189"/>
      <c r="K24" s="120"/>
      <c r="L24" s="134" t="s">
        <v>78</v>
      </c>
      <c r="M24" s="267" t="s">
        <v>79</v>
      </c>
      <c r="N24" s="268"/>
      <c r="O24" s="268"/>
      <c r="P24" s="268"/>
      <c r="Q24" s="268"/>
      <c r="R24" s="268"/>
      <c r="S24" s="268"/>
      <c r="T24" s="269"/>
      <c r="U24" s="118"/>
    </row>
    <row r="25" spans="1:21" ht="90" customHeight="1" x14ac:dyDescent="0.25">
      <c r="A25" s="118"/>
      <c r="B25" s="240" t="s">
        <v>80</v>
      </c>
      <c r="C25" s="243" t="s">
        <v>81</v>
      </c>
      <c r="D25" s="244"/>
      <c r="E25" s="244"/>
      <c r="F25" s="244"/>
      <c r="G25" s="244"/>
      <c r="H25" s="244"/>
      <c r="I25" s="245"/>
      <c r="J25" s="189"/>
      <c r="K25" s="120"/>
      <c r="L25" s="132" t="s">
        <v>82</v>
      </c>
      <c r="M25" s="258" t="s">
        <v>83</v>
      </c>
      <c r="N25" s="259"/>
      <c r="O25" s="259"/>
      <c r="P25" s="259"/>
      <c r="Q25" s="259"/>
      <c r="R25" s="259"/>
      <c r="S25" s="259"/>
      <c r="T25" s="260"/>
      <c r="U25" s="118"/>
    </row>
    <row r="26" spans="1:21" ht="54.75" customHeight="1" x14ac:dyDescent="0.25">
      <c r="A26" s="118"/>
      <c r="B26" s="241"/>
      <c r="C26" s="246"/>
      <c r="D26" s="247"/>
      <c r="E26" s="247"/>
      <c r="F26" s="247"/>
      <c r="G26" s="247"/>
      <c r="H26" s="247"/>
      <c r="I26" s="248"/>
      <c r="J26" s="189"/>
      <c r="K26" s="120"/>
      <c r="L26" s="133"/>
      <c r="M26" s="261"/>
      <c r="N26" s="262"/>
      <c r="O26" s="262"/>
      <c r="P26" s="262"/>
      <c r="Q26" s="262"/>
      <c r="R26" s="262"/>
      <c r="S26" s="262"/>
      <c r="T26" s="263"/>
      <c r="U26" s="118"/>
    </row>
    <row r="27" spans="1:21" ht="65.25" customHeight="1" x14ac:dyDescent="0.25">
      <c r="A27" s="118"/>
      <c r="B27" s="241"/>
      <c r="C27" s="246"/>
      <c r="D27" s="247"/>
      <c r="E27" s="247"/>
      <c r="F27" s="247"/>
      <c r="G27" s="247"/>
      <c r="H27" s="247"/>
      <c r="I27" s="248"/>
      <c r="J27" s="189"/>
      <c r="K27" s="120"/>
      <c r="L27" s="132" t="s">
        <v>84</v>
      </c>
      <c r="M27" s="258" t="s">
        <v>85</v>
      </c>
      <c r="N27" s="259"/>
      <c r="O27" s="259"/>
      <c r="P27" s="259"/>
      <c r="Q27" s="259"/>
      <c r="R27" s="259"/>
      <c r="S27" s="259"/>
      <c r="T27" s="260"/>
      <c r="U27" s="118"/>
    </row>
    <row r="28" spans="1:21" ht="55.5" customHeight="1" thickBot="1" x14ac:dyDescent="0.3">
      <c r="A28" s="118"/>
      <c r="B28" s="241"/>
      <c r="C28" s="246"/>
      <c r="D28" s="247"/>
      <c r="E28" s="247"/>
      <c r="F28" s="247"/>
      <c r="G28" s="247"/>
      <c r="H28" s="247"/>
      <c r="I28" s="248"/>
      <c r="J28" s="189"/>
      <c r="K28" s="120"/>
      <c r="L28" s="135"/>
      <c r="M28" s="270"/>
      <c r="N28" s="271"/>
      <c r="O28" s="271"/>
      <c r="P28" s="271"/>
      <c r="Q28" s="271"/>
      <c r="R28" s="271"/>
      <c r="S28" s="271"/>
      <c r="T28" s="272"/>
      <c r="U28" s="118"/>
    </row>
    <row r="29" spans="1:21" ht="57" customHeight="1" thickBot="1" x14ac:dyDescent="0.3">
      <c r="A29" s="118"/>
      <c r="B29" s="131" t="s">
        <v>86</v>
      </c>
      <c r="C29" s="254" t="s">
        <v>87</v>
      </c>
      <c r="D29" s="255"/>
      <c r="E29" s="255"/>
      <c r="F29" s="255"/>
      <c r="G29" s="255"/>
      <c r="H29" s="255"/>
      <c r="I29" s="256"/>
      <c r="J29" s="189"/>
      <c r="K29" s="120"/>
      <c r="L29" s="136"/>
      <c r="M29" s="136"/>
      <c r="N29" s="136"/>
      <c r="O29" s="136"/>
      <c r="P29" s="136"/>
      <c r="Q29" s="136"/>
      <c r="R29" s="136"/>
      <c r="S29" s="136"/>
      <c r="T29" s="136"/>
      <c r="U29" s="118"/>
    </row>
    <row r="30" spans="1:21" ht="24.75" customHeight="1" x14ac:dyDescent="0.25">
      <c r="A30" s="118"/>
      <c r="B30" s="240" t="s">
        <v>88</v>
      </c>
      <c r="C30" s="243" t="s">
        <v>89</v>
      </c>
      <c r="D30" s="244"/>
      <c r="E30" s="244"/>
      <c r="F30" s="244"/>
      <c r="G30" s="244"/>
      <c r="H30" s="244"/>
      <c r="I30" s="245"/>
      <c r="J30" s="189"/>
      <c r="K30" s="120"/>
      <c r="L30" s="136"/>
      <c r="M30" s="136"/>
      <c r="N30" s="136"/>
      <c r="O30" s="136"/>
      <c r="P30" s="136"/>
      <c r="Q30" s="136"/>
      <c r="R30" s="136"/>
      <c r="S30" s="136"/>
      <c r="T30" s="136"/>
      <c r="U30" s="118"/>
    </row>
    <row r="31" spans="1:21" ht="102" customHeight="1" x14ac:dyDescent="0.25">
      <c r="A31" s="118"/>
      <c r="B31" s="241"/>
      <c r="C31" s="246"/>
      <c r="D31" s="247"/>
      <c r="E31" s="247"/>
      <c r="F31" s="247"/>
      <c r="G31" s="247"/>
      <c r="H31" s="247"/>
      <c r="I31" s="248"/>
      <c r="J31" s="189"/>
      <c r="K31" s="120"/>
      <c r="L31" s="136"/>
      <c r="M31" s="136"/>
      <c r="N31" s="136"/>
      <c r="O31" s="136"/>
      <c r="P31" s="136"/>
      <c r="Q31" s="136"/>
      <c r="R31" s="136"/>
      <c r="S31" s="136"/>
      <c r="T31" s="136"/>
      <c r="U31" s="118"/>
    </row>
    <row r="32" spans="1:21" ht="63" customHeight="1" x14ac:dyDescent="0.25">
      <c r="A32" s="118"/>
      <c r="B32" s="241"/>
      <c r="C32" s="246"/>
      <c r="D32" s="247"/>
      <c r="E32" s="247"/>
      <c r="F32" s="247"/>
      <c r="G32" s="247"/>
      <c r="H32" s="247"/>
      <c r="I32" s="248"/>
      <c r="J32" s="189"/>
      <c r="K32" s="136"/>
      <c r="L32" s="136"/>
      <c r="M32" s="136"/>
      <c r="N32" s="136"/>
      <c r="O32" s="136"/>
      <c r="P32" s="136"/>
      <c r="Q32" s="136"/>
      <c r="R32" s="136"/>
      <c r="S32" s="136"/>
      <c r="T32" s="136"/>
      <c r="U32" s="118"/>
    </row>
    <row r="33" spans="1:21" ht="15.75" customHeight="1" thickBot="1" x14ac:dyDescent="0.3">
      <c r="A33" s="118"/>
      <c r="B33" s="242"/>
      <c r="C33" s="249"/>
      <c r="D33" s="250"/>
      <c r="E33" s="250"/>
      <c r="F33" s="250"/>
      <c r="G33" s="250"/>
      <c r="H33" s="250"/>
      <c r="I33" s="251"/>
      <c r="J33" s="189"/>
      <c r="K33" s="136"/>
      <c r="L33" s="136"/>
      <c r="M33" s="136"/>
      <c r="N33" s="136"/>
      <c r="O33" s="136"/>
      <c r="P33" s="136"/>
      <c r="Q33" s="136"/>
      <c r="R33" s="136"/>
      <c r="S33" s="136"/>
      <c r="T33" s="136"/>
      <c r="U33" s="118"/>
    </row>
    <row r="34" spans="1:21" ht="30" customHeight="1" x14ac:dyDescent="0.25">
      <c r="A34" s="118"/>
      <c r="B34" s="240" t="s">
        <v>90</v>
      </c>
      <c r="C34" s="243" t="s">
        <v>91</v>
      </c>
      <c r="D34" s="244"/>
      <c r="E34" s="244"/>
      <c r="F34" s="244"/>
      <c r="G34" s="244"/>
      <c r="H34" s="244"/>
      <c r="I34" s="245"/>
      <c r="J34" s="189"/>
      <c r="K34" s="136"/>
      <c r="L34" s="136"/>
      <c r="M34" s="136"/>
      <c r="N34" s="136"/>
      <c r="O34" s="136"/>
      <c r="P34" s="136"/>
      <c r="Q34" s="136"/>
      <c r="R34" s="136"/>
      <c r="S34" s="136"/>
      <c r="T34" s="136"/>
      <c r="U34" s="118"/>
    </row>
    <row r="35" spans="1:21" ht="42.75" customHeight="1" thickBot="1" x14ac:dyDescent="0.3">
      <c r="A35" s="118"/>
      <c r="B35" s="242"/>
      <c r="C35" s="249"/>
      <c r="D35" s="250"/>
      <c r="E35" s="250"/>
      <c r="F35" s="250"/>
      <c r="G35" s="250"/>
      <c r="H35" s="250"/>
      <c r="I35" s="251"/>
      <c r="J35" s="189"/>
      <c r="K35" s="136"/>
      <c r="L35" s="136"/>
      <c r="M35" s="136"/>
      <c r="N35" s="136"/>
      <c r="O35" s="136"/>
      <c r="P35" s="136"/>
      <c r="Q35" s="136"/>
      <c r="R35" s="136"/>
      <c r="S35" s="136"/>
      <c r="T35" s="136"/>
      <c r="U35" s="118"/>
    </row>
    <row r="36" spans="1:21" ht="59.25" customHeight="1" thickBot="1" x14ac:dyDescent="0.3">
      <c r="A36" s="118"/>
      <c r="B36" s="131" t="s">
        <v>92</v>
      </c>
      <c r="C36" s="254" t="s">
        <v>93</v>
      </c>
      <c r="D36" s="255"/>
      <c r="E36" s="255"/>
      <c r="F36" s="255"/>
      <c r="G36" s="255"/>
      <c r="H36" s="255"/>
      <c r="I36" s="256"/>
      <c r="J36" s="189"/>
      <c r="K36" s="136"/>
      <c r="L36" s="136"/>
      <c r="M36" s="136"/>
      <c r="N36" s="136"/>
      <c r="O36" s="136"/>
      <c r="P36" s="136"/>
      <c r="Q36" s="136"/>
      <c r="R36" s="136"/>
      <c r="S36" s="136"/>
      <c r="T36" s="136"/>
      <c r="U36" s="118"/>
    </row>
    <row r="37" spans="1:21" ht="15" customHeight="1" x14ac:dyDescent="0.25">
      <c r="A37" s="118"/>
      <c r="B37" s="240" t="s">
        <v>94</v>
      </c>
      <c r="C37" s="243" t="s">
        <v>95</v>
      </c>
      <c r="D37" s="244"/>
      <c r="E37" s="244"/>
      <c r="F37" s="244"/>
      <c r="G37" s="244"/>
      <c r="H37" s="244"/>
      <c r="I37" s="245"/>
      <c r="J37" s="189"/>
      <c r="K37" s="136"/>
      <c r="L37" s="136"/>
      <c r="M37" s="136"/>
      <c r="N37" s="136"/>
      <c r="O37" s="136"/>
      <c r="P37" s="136"/>
      <c r="Q37" s="136"/>
      <c r="R37" s="136"/>
      <c r="S37" s="136"/>
      <c r="T37" s="136"/>
      <c r="U37" s="118"/>
    </row>
    <row r="38" spans="1:21" ht="15" customHeight="1" x14ac:dyDescent="0.25">
      <c r="A38" s="118"/>
      <c r="B38" s="241"/>
      <c r="C38" s="246"/>
      <c r="D38" s="247"/>
      <c r="E38" s="247"/>
      <c r="F38" s="247"/>
      <c r="G38" s="247"/>
      <c r="H38" s="247"/>
      <c r="I38" s="248"/>
      <c r="J38" s="189"/>
      <c r="K38" s="136"/>
      <c r="L38" s="136"/>
      <c r="M38" s="136"/>
      <c r="N38" s="136"/>
      <c r="O38" s="136"/>
      <c r="P38" s="136"/>
      <c r="Q38" s="136"/>
      <c r="R38" s="136"/>
      <c r="S38" s="136"/>
      <c r="T38" s="136"/>
      <c r="U38" s="118"/>
    </row>
    <row r="39" spans="1:21" ht="15" customHeight="1" x14ac:dyDescent="0.25">
      <c r="A39" s="118"/>
      <c r="B39" s="241"/>
      <c r="C39" s="246"/>
      <c r="D39" s="247"/>
      <c r="E39" s="247"/>
      <c r="F39" s="247"/>
      <c r="G39" s="247"/>
      <c r="H39" s="247"/>
      <c r="I39" s="248"/>
      <c r="J39" s="189"/>
      <c r="K39" s="136"/>
      <c r="L39" s="136"/>
      <c r="M39" s="136"/>
      <c r="N39" s="136"/>
      <c r="O39" s="136"/>
      <c r="P39" s="136"/>
      <c r="Q39" s="136"/>
      <c r="R39" s="136"/>
      <c r="S39" s="136"/>
      <c r="T39" s="136"/>
      <c r="U39" s="118"/>
    </row>
    <row r="40" spans="1:21" ht="50.25" customHeight="1" thickBot="1" x14ac:dyDescent="0.3">
      <c r="A40" s="118"/>
      <c r="B40" s="242"/>
      <c r="C40" s="249"/>
      <c r="D40" s="250"/>
      <c r="E40" s="250"/>
      <c r="F40" s="250"/>
      <c r="G40" s="250"/>
      <c r="H40" s="250"/>
      <c r="I40" s="251"/>
      <c r="J40" s="189"/>
      <c r="K40" s="136"/>
      <c r="L40" s="136"/>
      <c r="M40" s="136"/>
      <c r="N40" s="136"/>
      <c r="O40" s="136"/>
      <c r="P40" s="136"/>
      <c r="Q40" s="136"/>
      <c r="R40" s="136"/>
      <c r="S40" s="136"/>
      <c r="T40" s="136"/>
      <c r="U40" s="118"/>
    </row>
    <row r="41" spans="1:21" ht="41.25" customHeight="1" thickBot="1" x14ac:dyDescent="0.3">
      <c r="A41" s="118"/>
      <c r="B41" s="131" t="s">
        <v>96</v>
      </c>
      <c r="C41" s="254" t="s">
        <v>97</v>
      </c>
      <c r="D41" s="255"/>
      <c r="E41" s="255"/>
      <c r="F41" s="255"/>
      <c r="G41" s="255"/>
      <c r="H41" s="255"/>
      <c r="I41" s="256"/>
      <c r="J41" s="189"/>
      <c r="K41" s="136"/>
      <c r="L41" s="118"/>
      <c r="M41" s="118"/>
      <c r="N41" s="118"/>
      <c r="O41" s="118"/>
      <c r="P41" s="118"/>
      <c r="Q41" s="118"/>
      <c r="R41" s="118"/>
      <c r="S41" s="118"/>
      <c r="U41" s="118"/>
    </row>
    <row r="42" spans="1:21" ht="51.75" customHeight="1" thickBot="1" x14ac:dyDescent="0.3">
      <c r="A42" s="118"/>
      <c r="B42" s="126" t="s">
        <v>98</v>
      </c>
      <c r="C42" s="254" t="s">
        <v>99</v>
      </c>
      <c r="D42" s="255"/>
      <c r="E42" s="255"/>
      <c r="F42" s="255"/>
      <c r="G42" s="255"/>
      <c r="H42" s="255"/>
      <c r="I42" s="256"/>
      <c r="J42" s="189"/>
      <c r="K42" s="136"/>
      <c r="L42" s="118"/>
      <c r="M42" s="118"/>
      <c r="N42" s="118"/>
      <c r="O42" s="118"/>
      <c r="P42" s="118"/>
      <c r="Q42" s="118"/>
      <c r="R42" s="118"/>
      <c r="S42" s="118"/>
      <c r="T42" s="118"/>
      <c r="U42" s="118"/>
    </row>
    <row r="43" spans="1:21" ht="15" customHeight="1" x14ac:dyDescent="0.25">
      <c r="A43" s="118"/>
      <c r="B43" s="240" t="s">
        <v>100</v>
      </c>
      <c r="C43" s="243" t="s">
        <v>101</v>
      </c>
      <c r="D43" s="244"/>
      <c r="E43" s="244"/>
      <c r="F43" s="244"/>
      <c r="G43" s="244"/>
      <c r="H43" s="244"/>
      <c r="I43" s="245"/>
      <c r="J43" s="189"/>
      <c r="K43" s="136"/>
      <c r="L43" s="118"/>
      <c r="M43" s="118"/>
      <c r="N43" s="118"/>
      <c r="O43" s="118"/>
      <c r="P43" s="118"/>
      <c r="Q43" s="118"/>
      <c r="R43" s="118"/>
      <c r="S43" s="118"/>
      <c r="T43" s="118"/>
      <c r="U43" s="118"/>
    </row>
    <row r="44" spans="1:21" ht="39" customHeight="1" x14ac:dyDescent="0.25">
      <c r="A44" s="118"/>
      <c r="B44" s="241"/>
      <c r="C44" s="246"/>
      <c r="D44" s="247"/>
      <c r="E44" s="247"/>
      <c r="F44" s="247"/>
      <c r="G44" s="247"/>
      <c r="H44" s="247"/>
      <c r="I44" s="248"/>
      <c r="J44" s="189"/>
      <c r="K44" s="118"/>
      <c r="L44" s="118"/>
      <c r="M44" s="118"/>
      <c r="N44" s="118"/>
      <c r="O44" s="118"/>
      <c r="P44" s="118"/>
      <c r="Q44" s="118"/>
      <c r="R44" s="118"/>
      <c r="S44" s="118"/>
      <c r="T44" s="118"/>
      <c r="U44" s="118"/>
    </row>
    <row r="45" spans="1:21" ht="27" customHeight="1" x14ac:dyDescent="0.25">
      <c r="A45" s="118"/>
      <c r="B45" s="241"/>
      <c r="C45" s="246"/>
      <c r="D45" s="247"/>
      <c r="E45" s="247"/>
      <c r="F45" s="247"/>
      <c r="G45" s="247"/>
      <c r="H45" s="247"/>
      <c r="I45" s="248"/>
      <c r="J45" s="189"/>
      <c r="K45" s="118"/>
      <c r="L45" s="118"/>
      <c r="M45" s="118"/>
      <c r="N45" s="118"/>
      <c r="O45" s="118"/>
      <c r="P45" s="118"/>
      <c r="Q45" s="118"/>
      <c r="R45" s="118"/>
      <c r="S45" s="118"/>
      <c r="T45" s="118"/>
      <c r="U45" s="118"/>
    </row>
    <row r="46" spans="1:21" ht="24.75" customHeight="1" thickBot="1" x14ac:dyDescent="0.3">
      <c r="A46" s="118"/>
      <c r="B46" s="242"/>
      <c r="C46" s="249"/>
      <c r="D46" s="250"/>
      <c r="E46" s="250"/>
      <c r="F46" s="250"/>
      <c r="G46" s="250"/>
      <c r="H46" s="250"/>
      <c r="I46" s="251"/>
      <c r="J46" s="189"/>
      <c r="K46" s="118"/>
      <c r="L46" s="118"/>
      <c r="M46" s="118"/>
      <c r="N46" s="118"/>
      <c r="O46" s="118"/>
      <c r="P46" s="118"/>
      <c r="Q46" s="118"/>
      <c r="R46" s="118"/>
      <c r="S46" s="118"/>
      <c r="T46" s="118"/>
      <c r="U46" s="118"/>
    </row>
    <row r="47" spans="1:21" ht="36.75" customHeight="1" x14ac:dyDescent="0.25">
      <c r="A47" s="118"/>
      <c r="B47" s="136"/>
      <c r="C47" s="136"/>
      <c r="D47" s="136"/>
      <c r="E47" s="136"/>
      <c r="F47" s="136"/>
      <c r="G47" s="136"/>
      <c r="H47" s="136"/>
      <c r="I47" s="136"/>
      <c r="J47" s="136"/>
      <c r="K47" s="118"/>
      <c r="L47" s="118"/>
      <c r="M47" s="118"/>
      <c r="N47" s="118"/>
      <c r="O47" s="118"/>
      <c r="P47" s="118"/>
      <c r="Q47" s="118"/>
      <c r="R47" s="118"/>
      <c r="S47" s="118"/>
      <c r="T47" s="118"/>
      <c r="U47" s="118"/>
    </row>
    <row r="48" spans="1:21" ht="15" customHeight="1" x14ac:dyDescent="0.25">
      <c r="A48" s="118"/>
      <c r="B48" s="118"/>
      <c r="C48" s="118"/>
      <c r="D48" s="118"/>
      <c r="E48" s="118"/>
      <c r="F48" s="118"/>
      <c r="G48" s="118"/>
      <c r="H48" s="118"/>
      <c r="I48" s="118"/>
      <c r="J48" s="118"/>
      <c r="K48" s="118"/>
      <c r="U48" s="118"/>
    </row>
    <row r="49" spans="1:21" ht="15" customHeight="1" x14ac:dyDescent="0.25">
      <c r="A49" s="118"/>
      <c r="B49" s="118"/>
      <c r="C49" s="118"/>
      <c r="D49" s="118"/>
      <c r="E49" s="118"/>
      <c r="F49" s="118"/>
      <c r="G49" s="118"/>
      <c r="H49" s="118"/>
      <c r="I49" s="118"/>
      <c r="J49" s="118"/>
      <c r="K49" s="118"/>
      <c r="U49" s="118"/>
    </row>
    <row r="50" spans="1:21" ht="15" customHeight="1" x14ac:dyDescent="0.25">
      <c r="A50" s="118"/>
      <c r="B50" s="118"/>
      <c r="C50" s="118"/>
      <c r="D50" s="118"/>
      <c r="E50" s="118"/>
      <c r="F50" s="118"/>
      <c r="G50" s="118"/>
      <c r="H50" s="118"/>
      <c r="I50" s="118"/>
      <c r="J50" s="118"/>
      <c r="K50" s="118"/>
      <c r="U50" s="118"/>
    </row>
    <row r="51" spans="1:21" ht="15" customHeight="1" x14ac:dyDescent="0.25">
      <c r="A51" s="118"/>
      <c r="B51" s="118"/>
      <c r="C51" s="118"/>
      <c r="D51" s="118"/>
      <c r="E51" s="118"/>
      <c r="F51" s="118"/>
      <c r="G51" s="118"/>
      <c r="H51" s="118"/>
      <c r="I51" s="118"/>
      <c r="J51" s="118"/>
    </row>
    <row r="52" spans="1:21" ht="15" customHeight="1" x14ac:dyDescent="0.25">
      <c r="A52" s="118"/>
      <c r="B52" s="118"/>
      <c r="C52" s="118"/>
      <c r="D52" s="118"/>
      <c r="E52" s="118"/>
      <c r="F52" s="118"/>
      <c r="G52" s="118"/>
      <c r="H52" s="118"/>
      <c r="I52" s="118"/>
      <c r="J52" s="118"/>
    </row>
    <row r="53" spans="1:21" ht="15" customHeight="1" x14ac:dyDescent="0.25">
      <c r="A53" s="118"/>
      <c r="B53" s="118"/>
      <c r="C53" s="118"/>
      <c r="D53" s="118"/>
      <c r="E53" s="118"/>
      <c r="F53" s="118"/>
      <c r="G53" s="118"/>
      <c r="H53" s="118"/>
      <c r="I53" s="118"/>
      <c r="J53" s="118"/>
    </row>
    <row r="54" spans="1:21" ht="15" customHeight="1" x14ac:dyDescent="0.25">
      <c r="A54" s="118"/>
      <c r="B54" s="118"/>
      <c r="C54" s="118"/>
      <c r="D54" s="118"/>
      <c r="E54" s="118"/>
      <c r="F54" s="118"/>
      <c r="G54" s="118"/>
      <c r="H54" s="118"/>
      <c r="I54" s="118"/>
      <c r="J54" s="118"/>
    </row>
    <row r="55" spans="1:21" ht="15" customHeight="1" x14ac:dyDescent="0.25"/>
    <row r="56" spans="1:21" ht="15" customHeight="1" x14ac:dyDescent="0.25"/>
    <row r="57" spans="1:21" ht="15" customHeight="1" x14ac:dyDescent="0.25"/>
    <row r="58" spans="1:21" ht="15" customHeight="1" x14ac:dyDescent="0.25"/>
    <row r="59" spans="1:21" ht="15" customHeight="1" x14ac:dyDescent="0.25"/>
    <row r="60" spans="1:21" ht="15" customHeight="1" x14ac:dyDescent="0.25"/>
    <row r="61" spans="1:21" ht="15" customHeight="1" x14ac:dyDescent="0.25"/>
    <row r="62" spans="1:21" ht="15" customHeight="1" x14ac:dyDescent="0.25"/>
    <row r="63" spans="1:21" ht="15" customHeight="1" x14ac:dyDescent="0.25"/>
    <row r="64" spans="1:21"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41">
    <mergeCell ref="C15:I15"/>
    <mergeCell ref="L4:T4"/>
    <mergeCell ref="L8:T10"/>
    <mergeCell ref="C16:I18"/>
    <mergeCell ref="B16:B18"/>
    <mergeCell ref="M12:P12"/>
    <mergeCell ref="M11:P11"/>
    <mergeCell ref="Q15:Q16"/>
    <mergeCell ref="Q13:Q14"/>
    <mergeCell ref="M24:T24"/>
    <mergeCell ref="M25:T26"/>
    <mergeCell ref="M27:T28"/>
    <mergeCell ref="C29:I29"/>
    <mergeCell ref="C37:I40"/>
    <mergeCell ref="C34:I35"/>
    <mergeCell ref="C25:I28"/>
    <mergeCell ref="C30:I33"/>
    <mergeCell ref="C22:I24"/>
    <mergeCell ref="M20:T21"/>
    <mergeCell ref="M22:T23"/>
    <mergeCell ref="M13:P14"/>
    <mergeCell ref="M15:P16"/>
    <mergeCell ref="M17:P17"/>
    <mergeCell ref="M18:P18"/>
    <mergeCell ref="L19:T19"/>
    <mergeCell ref="B37:B40"/>
    <mergeCell ref="C43:I46"/>
    <mergeCell ref="B43:B46"/>
    <mergeCell ref="B9:I9"/>
    <mergeCell ref="B11:I11"/>
    <mergeCell ref="C41:I41"/>
    <mergeCell ref="C42:I42"/>
    <mergeCell ref="C36:I36"/>
    <mergeCell ref="C19:I19"/>
    <mergeCell ref="B34:B35"/>
    <mergeCell ref="B13:I13"/>
    <mergeCell ref="B25:B28"/>
    <mergeCell ref="B30:B33"/>
    <mergeCell ref="C20:I21"/>
    <mergeCell ref="B20:B21"/>
    <mergeCell ref="B22:B24"/>
  </mergeCells>
  <pageMargins left="0.7" right="0.7" top="0.75" bottom="0.75" header="0.3" footer="0.3"/>
  <pageSetup scale="32"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2"/>
  <sheetViews>
    <sheetView view="pageLayout" topLeftCell="K67" zoomScale="50" zoomScaleNormal="50" zoomScaleSheetLayoutView="40" zoomScalePageLayoutView="50" workbookViewId="0">
      <selection activeCell="A3" sqref="A1:XFD3"/>
    </sheetView>
  </sheetViews>
  <sheetFormatPr baseColWidth="10" defaultColWidth="10.85546875" defaultRowHeight="18.75" x14ac:dyDescent="0.3"/>
  <cols>
    <col min="1" max="1" width="4.28515625" style="52" customWidth="1"/>
    <col min="2" max="2" width="13" style="58" bestFit="1" customWidth="1"/>
    <col min="3" max="3" width="41.5703125" style="52" customWidth="1"/>
    <col min="4" max="4" width="41.7109375" style="52" customWidth="1"/>
    <col min="5" max="5" width="28.85546875" style="52" customWidth="1"/>
    <col min="6" max="6" width="29.7109375" style="52" customWidth="1"/>
    <col min="7" max="7" width="33.57031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5703125" style="52" customWidth="1"/>
    <col min="19" max="19" width="3.7109375" style="52" customWidth="1"/>
    <col min="20" max="16384" width="10.85546875" style="52"/>
  </cols>
  <sheetData>
    <row r="1" spans="1:19" ht="36.75" customHeight="1" thickBot="1" x14ac:dyDescent="0.5">
      <c r="A1" s="137"/>
      <c r="B1" s="138"/>
      <c r="C1" s="139"/>
      <c r="D1" s="139"/>
      <c r="E1" s="139"/>
      <c r="F1" s="294"/>
      <c r="G1" s="172"/>
      <c r="H1" s="290"/>
      <c r="I1" s="173"/>
      <c r="J1" s="173"/>
      <c r="K1" s="139"/>
      <c r="L1" s="139"/>
      <c r="M1" s="139"/>
      <c r="N1" s="139"/>
      <c r="O1" s="139"/>
      <c r="P1" s="140"/>
      <c r="Q1" s="139"/>
      <c r="R1" s="139"/>
      <c r="S1" s="137"/>
    </row>
    <row r="2" spans="1:19" ht="7.5" hidden="1" customHeight="1" x14ac:dyDescent="0.25">
      <c r="A2" s="137"/>
      <c r="B2" s="138"/>
      <c r="C2" s="139"/>
      <c r="D2" s="139"/>
      <c r="E2" s="139"/>
      <c r="F2" s="295"/>
      <c r="G2" s="174"/>
      <c r="H2" s="290"/>
      <c r="I2" s="173"/>
      <c r="J2" s="173"/>
      <c r="K2" s="139"/>
      <c r="L2" s="139"/>
      <c r="M2" s="139"/>
      <c r="N2" s="139"/>
      <c r="O2" s="139"/>
      <c r="P2" s="140"/>
      <c r="Q2" s="139"/>
      <c r="R2" s="139"/>
      <c r="S2" s="137"/>
    </row>
    <row r="3" spans="1:19" ht="27" hidden="1" thickBot="1" x14ac:dyDescent="0.3">
      <c r="A3" s="137"/>
      <c r="B3" s="138"/>
      <c r="C3" s="139"/>
      <c r="D3" s="139"/>
      <c r="E3" s="139"/>
      <c r="F3" s="139"/>
      <c r="G3" s="139"/>
      <c r="H3" s="139"/>
      <c r="I3" s="139"/>
      <c r="J3" s="139"/>
      <c r="K3" s="139"/>
      <c r="L3" s="139"/>
      <c r="M3" s="139"/>
      <c r="N3" s="139"/>
      <c r="O3" s="139"/>
      <c r="P3" s="140"/>
      <c r="Q3" s="139"/>
      <c r="R3" s="139"/>
      <c r="S3" s="137"/>
    </row>
    <row r="4" spans="1:19" ht="64.5" customHeight="1" thickBot="1" x14ac:dyDescent="0.3">
      <c r="A4" s="137"/>
      <c r="B4" s="300" t="s">
        <v>102</v>
      </c>
      <c r="C4" s="301"/>
      <c r="D4" s="301"/>
      <c r="E4" s="301"/>
      <c r="F4" s="301"/>
      <c r="G4" s="301"/>
      <c r="H4" s="301"/>
      <c r="I4" s="301"/>
      <c r="J4" s="301"/>
      <c r="K4" s="301"/>
      <c r="L4" s="301"/>
      <c r="M4" s="301"/>
      <c r="N4" s="301"/>
      <c r="O4" s="301"/>
      <c r="P4" s="301"/>
      <c r="Q4" s="301"/>
      <c r="R4" s="302"/>
      <c r="S4" s="137"/>
    </row>
    <row r="5" spans="1:19" ht="35.25" customHeight="1" thickBot="1" x14ac:dyDescent="0.3">
      <c r="A5" s="137"/>
      <c r="B5" s="296" t="s">
        <v>103</v>
      </c>
      <c r="C5" s="291"/>
      <c r="D5" s="291"/>
      <c r="E5" s="291"/>
      <c r="F5" s="291"/>
      <c r="G5" s="291"/>
      <c r="H5" s="292"/>
      <c r="I5" s="193"/>
      <c r="J5" s="193"/>
      <c r="K5" s="291"/>
      <c r="L5" s="291"/>
      <c r="M5" s="291"/>
      <c r="N5" s="292"/>
      <c r="O5" s="296" t="s">
        <v>104</v>
      </c>
      <c r="P5" s="297"/>
      <c r="Q5" s="297"/>
      <c r="R5" s="298"/>
      <c r="S5" s="137"/>
    </row>
    <row r="6" spans="1:19" s="56" customFormat="1" ht="56.25" customHeight="1" thickBot="1" x14ac:dyDescent="0.5">
      <c r="A6" s="137"/>
      <c r="B6" s="303" t="s">
        <v>17</v>
      </c>
      <c r="C6" s="304" t="s">
        <v>105</v>
      </c>
      <c r="D6" s="293" t="s">
        <v>106</v>
      </c>
      <c r="E6" s="293" t="s">
        <v>107</v>
      </c>
      <c r="F6" s="293" t="s">
        <v>108</v>
      </c>
      <c r="G6" s="293" t="s">
        <v>74</v>
      </c>
      <c r="H6" s="284" t="s">
        <v>109</v>
      </c>
      <c r="I6" s="285"/>
      <c r="J6" s="365" t="s">
        <v>110</v>
      </c>
      <c r="K6" s="366"/>
      <c r="L6" s="366"/>
      <c r="M6" s="366"/>
      <c r="N6" s="367"/>
      <c r="O6" s="293" t="s">
        <v>111</v>
      </c>
      <c r="P6" s="299" t="s">
        <v>112</v>
      </c>
      <c r="Q6" s="293" t="s">
        <v>100</v>
      </c>
      <c r="R6" s="293"/>
      <c r="S6" s="137"/>
    </row>
    <row r="7" spans="1:19" s="57" customFormat="1" ht="129" customHeight="1" thickBot="1" x14ac:dyDescent="0.5">
      <c r="A7" s="137"/>
      <c r="B7" s="303"/>
      <c r="C7" s="305"/>
      <c r="D7" s="293"/>
      <c r="E7" s="293"/>
      <c r="F7" s="293"/>
      <c r="G7" s="293"/>
      <c r="H7" s="286"/>
      <c r="I7" s="287"/>
      <c r="J7" s="194" t="s">
        <v>113</v>
      </c>
      <c r="K7" s="194" t="s">
        <v>114</v>
      </c>
      <c r="L7" s="194" t="s">
        <v>115</v>
      </c>
      <c r="M7" s="194" t="s">
        <v>116</v>
      </c>
      <c r="N7" s="194" t="s">
        <v>117</v>
      </c>
      <c r="O7" s="293"/>
      <c r="P7" s="299"/>
      <c r="Q7" s="141" t="s">
        <v>118</v>
      </c>
      <c r="R7" s="141" t="s">
        <v>119</v>
      </c>
      <c r="S7" s="137"/>
    </row>
    <row r="8" spans="1:19" ht="46.5" customHeight="1" x14ac:dyDescent="0.25">
      <c r="A8" s="137"/>
      <c r="B8" s="369">
        <v>1</v>
      </c>
      <c r="C8" s="354"/>
      <c r="D8" s="355"/>
      <c r="E8" s="358"/>
      <c r="F8" s="306"/>
      <c r="G8" s="79"/>
      <c r="H8" s="359"/>
      <c r="I8" s="362"/>
      <c r="J8" s="368"/>
      <c r="K8" s="359"/>
      <c r="L8" s="358"/>
      <c r="M8" s="360"/>
      <c r="N8" s="362"/>
      <c r="O8" s="309">
        <f>IF(SUM(K8,N8)&gt;100%,"NO PERMITIDO",SUM(K8,N8))</f>
        <v>0</v>
      </c>
      <c r="P8" s="314">
        <f>H8*O8/100%</f>
        <v>0</v>
      </c>
      <c r="Q8" s="308"/>
      <c r="R8" s="308"/>
      <c r="S8" s="137"/>
    </row>
    <row r="9" spans="1:19" ht="48" customHeight="1" x14ac:dyDescent="0.25">
      <c r="A9" s="137"/>
      <c r="B9" s="318"/>
      <c r="C9" s="321"/>
      <c r="D9" s="356"/>
      <c r="E9" s="307"/>
      <c r="F9" s="307"/>
      <c r="G9" s="93"/>
      <c r="H9" s="307"/>
      <c r="I9" s="326"/>
      <c r="J9" s="364"/>
      <c r="K9" s="307"/>
      <c r="L9" s="307"/>
      <c r="M9" s="361"/>
      <c r="N9" s="326"/>
      <c r="O9" s="310"/>
      <c r="P9" s="315"/>
      <c r="Q9" s="364"/>
      <c r="R9" s="364"/>
      <c r="S9" s="137"/>
    </row>
    <row r="10" spans="1:19" ht="48" customHeight="1" x14ac:dyDescent="0.25">
      <c r="A10" s="137"/>
      <c r="B10" s="318"/>
      <c r="C10" s="321"/>
      <c r="D10" s="356"/>
      <c r="E10" s="307"/>
      <c r="F10" s="307"/>
      <c r="G10" s="93"/>
      <c r="H10" s="307"/>
      <c r="I10" s="192"/>
      <c r="J10" s="364"/>
      <c r="K10" s="307"/>
      <c r="L10" s="307"/>
      <c r="M10" s="361"/>
      <c r="N10" s="326"/>
      <c r="O10" s="310"/>
      <c r="P10" s="315"/>
      <c r="Q10" s="364"/>
      <c r="R10" s="364"/>
      <c r="S10" s="137"/>
    </row>
    <row r="11" spans="1:19" ht="48" customHeight="1" x14ac:dyDescent="0.25">
      <c r="A11" s="137"/>
      <c r="B11" s="318"/>
      <c r="C11" s="321"/>
      <c r="D11" s="356"/>
      <c r="E11" s="307"/>
      <c r="F11" s="307"/>
      <c r="G11" s="93"/>
      <c r="H11" s="307"/>
      <c r="I11" s="192"/>
      <c r="J11" s="364"/>
      <c r="K11" s="307"/>
      <c r="L11" s="307"/>
      <c r="M11" s="361"/>
      <c r="N11" s="326"/>
      <c r="O11" s="310"/>
      <c r="P11" s="315"/>
      <c r="Q11" s="364"/>
      <c r="R11" s="364"/>
      <c r="S11" s="137"/>
    </row>
    <row r="12" spans="1:19" ht="48" customHeight="1" thickBot="1" x14ac:dyDescent="0.3">
      <c r="A12" s="137"/>
      <c r="B12" s="319"/>
      <c r="C12" s="322"/>
      <c r="D12" s="357"/>
      <c r="E12" s="308"/>
      <c r="F12" s="308"/>
      <c r="G12" s="93"/>
      <c r="H12" s="308"/>
      <c r="I12" s="192"/>
      <c r="J12" s="364"/>
      <c r="K12" s="308"/>
      <c r="L12" s="308"/>
      <c r="M12" s="362"/>
      <c r="N12" s="326"/>
      <c r="O12" s="310"/>
      <c r="P12" s="316"/>
      <c r="Q12" s="364"/>
      <c r="R12" s="364"/>
      <c r="S12" s="137"/>
    </row>
    <row r="13" spans="1:19" ht="48" customHeight="1" x14ac:dyDescent="0.25">
      <c r="A13" s="137"/>
      <c r="B13" s="317">
        <v>2</v>
      </c>
      <c r="C13" s="320"/>
      <c r="D13" s="323"/>
      <c r="E13" s="320"/>
      <c r="F13" s="306"/>
      <c r="G13" s="79"/>
      <c r="H13" s="343"/>
      <c r="I13" s="192"/>
      <c r="J13" s="363"/>
      <c r="K13" s="343"/>
      <c r="L13" s="346"/>
      <c r="M13" s="343"/>
      <c r="N13" s="326"/>
      <c r="O13" s="309">
        <f t="shared" ref="O13" si="0">IF(SUM(K13,N13)&gt;100%,"NO PERMITIDO",SUM(K13,N13))</f>
        <v>0</v>
      </c>
      <c r="P13" s="314">
        <f t="shared" ref="P13" si="1">H13*O13/100%</f>
        <v>0</v>
      </c>
      <c r="Q13" s="364"/>
      <c r="R13" s="364"/>
      <c r="S13" s="137"/>
    </row>
    <row r="14" spans="1:19" ht="48" customHeight="1" x14ac:dyDescent="0.25">
      <c r="A14" s="137"/>
      <c r="B14" s="318"/>
      <c r="C14" s="321"/>
      <c r="D14" s="324"/>
      <c r="E14" s="321"/>
      <c r="F14" s="307"/>
      <c r="G14" s="93"/>
      <c r="H14" s="344"/>
      <c r="I14" s="192"/>
      <c r="J14" s="364"/>
      <c r="K14" s="344"/>
      <c r="L14" s="347"/>
      <c r="M14" s="344"/>
      <c r="N14" s="326"/>
      <c r="O14" s="310"/>
      <c r="P14" s="315"/>
      <c r="Q14" s="364"/>
      <c r="R14" s="364"/>
      <c r="S14" s="137"/>
    </row>
    <row r="15" spans="1:19" ht="56.25" customHeight="1" x14ac:dyDescent="0.25">
      <c r="A15" s="137"/>
      <c r="B15" s="318"/>
      <c r="C15" s="321"/>
      <c r="D15" s="324"/>
      <c r="E15" s="321"/>
      <c r="F15" s="307"/>
      <c r="G15" s="93"/>
      <c r="H15" s="344"/>
      <c r="I15" s="326"/>
      <c r="J15" s="364"/>
      <c r="K15" s="344"/>
      <c r="L15" s="347"/>
      <c r="M15" s="344"/>
      <c r="N15" s="326"/>
      <c r="O15" s="310"/>
      <c r="P15" s="315"/>
      <c r="Q15" s="364"/>
      <c r="R15" s="364"/>
      <c r="S15" s="137"/>
    </row>
    <row r="16" spans="1:19" ht="56.25" customHeight="1" x14ac:dyDescent="0.25">
      <c r="A16" s="137"/>
      <c r="B16" s="318"/>
      <c r="C16" s="321"/>
      <c r="D16" s="324"/>
      <c r="E16" s="321"/>
      <c r="F16" s="307"/>
      <c r="G16" s="93"/>
      <c r="H16" s="344"/>
      <c r="I16" s="326"/>
      <c r="J16" s="364"/>
      <c r="K16" s="344"/>
      <c r="L16" s="347"/>
      <c r="M16" s="344"/>
      <c r="N16" s="326"/>
      <c r="O16" s="310"/>
      <c r="P16" s="315"/>
      <c r="Q16" s="364"/>
      <c r="R16" s="364"/>
      <c r="S16" s="137"/>
    </row>
    <row r="17" spans="1:19" ht="47.25" customHeight="1" thickBot="1" x14ac:dyDescent="0.3">
      <c r="A17" s="137"/>
      <c r="B17" s="319"/>
      <c r="C17" s="322"/>
      <c r="D17" s="325"/>
      <c r="E17" s="322"/>
      <c r="F17" s="308"/>
      <c r="G17" s="93"/>
      <c r="H17" s="345"/>
      <c r="I17" s="326"/>
      <c r="J17" s="364"/>
      <c r="K17" s="345"/>
      <c r="L17" s="348"/>
      <c r="M17" s="345"/>
      <c r="N17" s="326"/>
      <c r="O17" s="310"/>
      <c r="P17" s="316"/>
      <c r="Q17" s="364"/>
      <c r="R17" s="364"/>
      <c r="S17" s="137"/>
    </row>
    <row r="18" spans="1:19" ht="47.25" customHeight="1" x14ac:dyDescent="0.25">
      <c r="A18" s="137"/>
      <c r="B18" s="317">
        <v>3</v>
      </c>
      <c r="C18" s="320"/>
      <c r="D18" s="323"/>
      <c r="E18" s="320"/>
      <c r="F18" s="306"/>
      <c r="G18" s="79"/>
      <c r="H18" s="343"/>
      <c r="I18" s="192"/>
      <c r="J18" s="363"/>
      <c r="K18" s="343"/>
      <c r="L18" s="346"/>
      <c r="M18" s="343"/>
      <c r="N18" s="326"/>
      <c r="O18" s="309">
        <f t="shared" ref="O18" si="2">IF(SUM(K18,N18)&gt;100%,"NO PERMITIDO",SUM(K18,N18))</f>
        <v>0</v>
      </c>
      <c r="P18" s="314">
        <f t="shared" ref="P18" si="3">H18*O18/100%</f>
        <v>0</v>
      </c>
      <c r="Q18" s="364"/>
      <c r="R18" s="364"/>
      <c r="S18" s="137"/>
    </row>
    <row r="19" spans="1:19" ht="47.25" customHeight="1" x14ac:dyDescent="0.25">
      <c r="A19" s="137"/>
      <c r="B19" s="318"/>
      <c r="C19" s="321"/>
      <c r="D19" s="324"/>
      <c r="E19" s="321"/>
      <c r="F19" s="307"/>
      <c r="G19" s="93"/>
      <c r="H19" s="344"/>
      <c r="I19" s="192"/>
      <c r="J19" s="364"/>
      <c r="K19" s="344"/>
      <c r="L19" s="347"/>
      <c r="M19" s="344"/>
      <c r="N19" s="326"/>
      <c r="O19" s="310"/>
      <c r="P19" s="315"/>
      <c r="Q19" s="364"/>
      <c r="R19" s="364"/>
      <c r="S19" s="137"/>
    </row>
    <row r="20" spans="1:19" ht="47.25" customHeight="1" x14ac:dyDescent="0.25">
      <c r="A20" s="137"/>
      <c r="B20" s="318"/>
      <c r="C20" s="321"/>
      <c r="D20" s="324"/>
      <c r="E20" s="321"/>
      <c r="F20" s="307"/>
      <c r="G20" s="93"/>
      <c r="H20" s="344"/>
      <c r="I20" s="192"/>
      <c r="J20" s="364"/>
      <c r="K20" s="344"/>
      <c r="L20" s="347"/>
      <c r="M20" s="344"/>
      <c r="N20" s="326"/>
      <c r="O20" s="310"/>
      <c r="P20" s="315"/>
      <c r="Q20" s="364"/>
      <c r="R20" s="364"/>
      <c r="S20" s="137"/>
    </row>
    <row r="21" spans="1:19" ht="55.5" customHeight="1" x14ac:dyDescent="0.25">
      <c r="A21" s="137"/>
      <c r="B21" s="318"/>
      <c r="C21" s="321"/>
      <c r="D21" s="324"/>
      <c r="E21" s="321"/>
      <c r="F21" s="307"/>
      <c r="G21" s="93"/>
      <c r="H21" s="344"/>
      <c r="I21" s="326"/>
      <c r="J21" s="364"/>
      <c r="K21" s="344"/>
      <c r="L21" s="347"/>
      <c r="M21" s="344"/>
      <c r="N21" s="326"/>
      <c r="O21" s="310"/>
      <c r="P21" s="315"/>
      <c r="Q21" s="364"/>
      <c r="R21" s="364"/>
      <c r="S21" s="137"/>
    </row>
    <row r="22" spans="1:19" ht="39.75" customHeight="1" thickBot="1" x14ac:dyDescent="0.3">
      <c r="A22" s="137"/>
      <c r="B22" s="319"/>
      <c r="C22" s="322"/>
      <c r="D22" s="325"/>
      <c r="E22" s="322"/>
      <c r="F22" s="308"/>
      <c r="G22" s="93"/>
      <c r="H22" s="345"/>
      <c r="I22" s="326"/>
      <c r="J22" s="364"/>
      <c r="K22" s="345"/>
      <c r="L22" s="348"/>
      <c r="M22" s="345"/>
      <c r="N22" s="326"/>
      <c r="O22" s="310"/>
      <c r="P22" s="316"/>
      <c r="Q22" s="364"/>
      <c r="R22" s="364"/>
      <c r="S22" s="137"/>
    </row>
    <row r="23" spans="1:19" ht="39.75" customHeight="1" x14ac:dyDescent="0.25">
      <c r="A23" s="137"/>
      <c r="B23" s="317">
        <v>4</v>
      </c>
      <c r="C23" s="320"/>
      <c r="D23" s="323"/>
      <c r="E23" s="320"/>
      <c r="F23" s="306"/>
      <c r="G23" s="79"/>
      <c r="H23" s="343"/>
      <c r="I23" s="192"/>
      <c r="J23" s="363"/>
      <c r="K23" s="343"/>
      <c r="L23" s="346"/>
      <c r="M23" s="343"/>
      <c r="N23" s="326"/>
      <c r="O23" s="309">
        <f t="shared" ref="O23" si="4">IF(SUM(K23,N23)&gt;100%,"NO PERMITIDO",SUM(K23,N23))</f>
        <v>0</v>
      </c>
      <c r="P23" s="314">
        <f t="shared" ref="P23" si="5">H23*O23/100%</f>
        <v>0</v>
      </c>
      <c r="Q23" s="364"/>
      <c r="R23" s="364"/>
      <c r="S23" s="137"/>
    </row>
    <row r="24" spans="1:19" ht="39.75" customHeight="1" x14ac:dyDescent="0.25">
      <c r="A24" s="137"/>
      <c r="B24" s="318"/>
      <c r="C24" s="321"/>
      <c r="D24" s="324"/>
      <c r="E24" s="321"/>
      <c r="F24" s="307"/>
      <c r="G24" s="93"/>
      <c r="H24" s="344"/>
      <c r="I24" s="192"/>
      <c r="J24" s="364"/>
      <c r="K24" s="344"/>
      <c r="L24" s="347"/>
      <c r="M24" s="344"/>
      <c r="N24" s="326"/>
      <c r="O24" s="310"/>
      <c r="P24" s="315"/>
      <c r="Q24" s="364"/>
      <c r="R24" s="364"/>
      <c r="S24" s="137"/>
    </row>
    <row r="25" spans="1:19" ht="39.75" customHeight="1" x14ac:dyDescent="0.25">
      <c r="A25" s="137"/>
      <c r="B25" s="318"/>
      <c r="C25" s="321"/>
      <c r="D25" s="324"/>
      <c r="E25" s="321"/>
      <c r="F25" s="307"/>
      <c r="G25" s="93"/>
      <c r="H25" s="344"/>
      <c r="I25" s="192"/>
      <c r="J25" s="364"/>
      <c r="K25" s="344"/>
      <c r="L25" s="347"/>
      <c r="M25" s="344"/>
      <c r="N25" s="326"/>
      <c r="O25" s="310"/>
      <c r="P25" s="315"/>
      <c r="Q25" s="364"/>
      <c r="R25" s="364"/>
      <c r="S25" s="137"/>
    </row>
    <row r="26" spans="1:19" ht="39" customHeight="1" x14ac:dyDescent="0.25">
      <c r="A26" s="137"/>
      <c r="B26" s="318"/>
      <c r="C26" s="321"/>
      <c r="D26" s="324"/>
      <c r="E26" s="321"/>
      <c r="F26" s="307"/>
      <c r="G26" s="93"/>
      <c r="H26" s="344"/>
      <c r="I26" s="326"/>
      <c r="J26" s="364"/>
      <c r="K26" s="344"/>
      <c r="L26" s="347"/>
      <c r="M26" s="344"/>
      <c r="N26" s="326"/>
      <c r="O26" s="310"/>
      <c r="P26" s="315"/>
      <c r="Q26" s="364"/>
      <c r="R26" s="364"/>
      <c r="S26" s="137"/>
    </row>
    <row r="27" spans="1:19" ht="39" customHeight="1" thickBot="1" x14ac:dyDescent="0.3">
      <c r="A27" s="137"/>
      <c r="B27" s="319"/>
      <c r="C27" s="322"/>
      <c r="D27" s="325"/>
      <c r="E27" s="322"/>
      <c r="F27" s="308"/>
      <c r="G27" s="93"/>
      <c r="H27" s="345"/>
      <c r="I27" s="326"/>
      <c r="J27" s="364"/>
      <c r="K27" s="345"/>
      <c r="L27" s="348"/>
      <c r="M27" s="345"/>
      <c r="N27" s="326"/>
      <c r="O27" s="310"/>
      <c r="P27" s="316"/>
      <c r="Q27" s="364"/>
      <c r="R27" s="364"/>
      <c r="S27" s="137"/>
    </row>
    <row r="28" spans="1:19" ht="39" customHeight="1" x14ac:dyDescent="0.25">
      <c r="A28" s="137"/>
      <c r="B28" s="317">
        <v>5</v>
      </c>
      <c r="C28" s="320"/>
      <c r="D28" s="351"/>
      <c r="E28" s="320"/>
      <c r="F28" s="346"/>
      <c r="G28" s="79"/>
      <c r="H28" s="343"/>
      <c r="I28" s="192"/>
      <c r="J28" s="349"/>
      <c r="K28" s="343"/>
      <c r="L28" s="346"/>
      <c r="M28" s="343"/>
      <c r="N28" s="349"/>
      <c r="O28" s="309">
        <f t="shared" ref="O28" si="6">IF(SUM(K28,N28)&gt;100%,"NO PERMITIDO",SUM(K28,N28))</f>
        <v>0</v>
      </c>
      <c r="P28" s="314">
        <f t="shared" ref="P28" si="7">H28*O28/100%</f>
        <v>0</v>
      </c>
      <c r="Q28" s="364"/>
      <c r="R28" s="364"/>
      <c r="S28" s="137"/>
    </row>
    <row r="29" spans="1:19" ht="39" customHeight="1" x14ac:dyDescent="0.25">
      <c r="A29" s="137"/>
      <c r="B29" s="318"/>
      <c r="C29" s="321"/>
      <c r="D29" s="352"/>
      <c r="E29" s="321"/>
      <c r="F29" s="347"/>
      <c r="G29" s="93"/>
      <c r="H29" s="344"/>
      <c r="I29" s="192"/>
      <c r="J29" s="307"/>
      <c r="K29" s="344"/>
      <c r="L29" s="347"/>
      <c r="M29" s="344"/>
      <c r="N29" s="307"/>
      <c r="O29" s="310"/>
      <c r="P29" s="315"/>
      <c r="Q29" s="364"/>
      <c r="R29" s="364"/>
      <c r="S29" s="137"/>
    </row>
    <row r="30" spans="1:19" ht="39" customHeight="1" x14ac:dyDescent="0.25">
      <c r="A30" s="137"/>
      <c r="B30" s="318"/>
      <c r="C30" s="321"/>
      <c r="D30" s="352"/>
      <c r="E30" s="321"/>
      <c r="F30" s="347"/>
      <c r="G30" s="93"/>
      <c r="H30" s="344"/>
      <c r="I30" s="192"/>
      <c r="J30" s="307"/>
      <c r="K30" s="344"/>
      <c r="L30" s="347"/>
      <c r="M30" s="344"/>
      <c r="N30" s="307"/>
      <c r="O30" s="310"/>
      <c r="P30" s="315"/>
      <c r="Q30" s="364"/>
      <c r="R30" s="364"/>
      <c r="S30" s="137"/>
    </row>
    <row r="31" spans="1:19" ht="39" customHeight="1" x14ac:dyDescent="0.25">
      <c r="A31" s="137"/>
      <c r="B31" s="318"/>
      <c r="C31" s="321"/>
      <c r="D31" s="352"/>
      <c r="E31" s="321"/>
      <c r="F31" s="347"/>
      <c r="G31" s="93"/>
      <c r="H31" s="344"/>
      <c r="I31" s="326"/>
      <c r="J31" s="307"/>
      <c r="K31" s="344"/>
      <c r="L31" s="347"/>
      <c r="M31" s="344"/>
      <c r="N31" s="307"/>
      <c r="O31" s="310"/>
      <c r="P31" s="315"/>
      <c r="Q31" s="364"/>
      <c r="R31" s="364"/>
      <c r="S31" s="137"/>
    </row>
    <row r="32" spans="1:19" ht="48" customHeight="1" thickBot="1" x14ac:dyDescent="0.3">
      <c r="A32" s="137"/>
      <c r="B32" s="341"/>
      <c r="C32" s="350"/>
      <c r="D32" s="353"/>
      <c r="E32" s="322"/>
      <c r="F32" s="348"/>
      <c r="G32" s="93"/>
      <c r="H32" s="345"/>
      <c r="I32" s="342"/>
      <c r="J32" s="308"/>
      <c r="K32" s="345"/>
      <c r="L32" s="348"/>
      <c r="M32" s="345"/>
      <c r="N32" s="308"/>
      <c r="O32" s="310"/>
      <c r="P32" s="316"/>
      <c r="Q32" s="364"/>
      <c r="R32" s="364"/>
      <c r="S32" s="137"/>
    </row>
    <row r="33" spans="1:19" ht="27" customHeight="1" thickBot="1" x14ac:dyDescent="0.35">
      <c r="A33" s="137"/>
      <c r="B33" s="202" t="s">
        <v>48</v>
      </c>
      <c r="C33" s="81"/>
      <c r="D33" s="81"/>
      <c r="E33" s="82"/>
      <c r="F33" s="82"/>
      <c r="G33" s="82"/>
      <c r="H33" s="203">
        <f>IF(SUM(H8:H32)&gt;100%,"supera el 100%",SUM(H8:H32))</f>
        <v>0</v>
      </c>
      <c r="I33" s="83"/>
      <c r="J33" s="83"/>
      <c r="K33" s="83"/>
      <c r="L33" s="84"/>
      <c r="M33" s="84"/>
      <c r="N33" s="83"/>
      <c r="O33" s="84"/>
      <c r="P33" s="85">
        <f>SUM(P8:P32)</f>
        <v>0</v>
      </c>
      <c r="Q33" s="62"/>
      <c r="R33" s="90"/>
      <c r="S33" s="137"/>
    </row>
    <row r="34" spans="1:19" ht="27" customHeight="1" x14ac:dyDescent="0.25">
      <c r="A34" s="137"/>
      <c r="B34" s="311" t="s">
        <v>120</v>
      </c>
      <c r="C34" s="312"/>
      <c r="D34" s="312"/>
      <c r="E34" s="312"/>
      <c r="F34" s="312"/>
      <c r="G34" s="312"/>
      <c r="H34" s="312"/>
      <c r="I34" s="312"/>
      <c r="J34" s="312"/>
      <c r="K34" s="312"/>
      <c r="L34" s="312"/>
      <c r="M34" s="312"/>
      <c r="N34" s="312"/>
      <c r="O34" s="313"/>
      <c r="P34" s="80">
        <v>0</v>
      </c>
      <c r="Q34" s="288"/>
      <c r="R34" s="289"/>
      <c r="S34" s="137"/>
    </row>
    <row r="35" spans="1:19" ht="27" customHeight="1" x14ac:dyDescent="0.25">
      <c r="A35" s="137"/>
      <c r="B35" s="86"/>
      <c r="C35" s="77"/>
      <c r="D35" s="77"/>
      <c r="E35" s="77"/>
      <c r="F35" s="77"/>
      <c r="G35" s="77"/>
      <c r="H35" s="77"/>
      <c r="I35" s="77"/>
      <c r="J35" s="77"/>
      <c r="K35" s="77"/>
      <c r="L35" s="77"/>
      <c r="M35" s="76"/>
      <c r="N35" s="76"/>
      <c r="O35" s="76"/>
      <c r="P35" s="78">
        <f>SUM(P33:P34)</f>
        <v>0</v>
      </c>
      <c r="Q35" s="288"/>
      <c r="R35" s="289"/>
      <c r="S35" s="137"/>
    </row>
    <row r="36" spans="1:19" ht="27" customHeight="1" x14ac:dyDescent="0.25">
      <c r="A36" s="137"/>
      <c r="B36" s="87"/>
      <c r="C36" s="75"/>
      <c r="D36" s="75"/>
      <c r="E36" s="75"/>
      <c r="F36" s="76"/>
      <c r="G36" s="76"/>
      <c r="H36" s="76"/>
      <c r="I36" s="76"/>
      <c r="J36" s="76"/>
      <c r="K36" s="76"/>
      <c r="L36" s="76"/>
      <c r="M36" s="76"/>
      <c r="N36" s="76"/>
      <c r="O36" s="76"/>
      <c r="P36" s="76"/>
      <c r="Q36" s="288"/>
      <c r="R36" s="289"/>
      <c r="S36" s="137"/>
    </row>
    <row r="37" spans="1:19" ht="29.25" customHeight="1" thickBot="1" x14ac:dyDescent="0.3">
      <c r="A37" s="137"/>
      <c r="B37" s="142"/>
      <c r="C37" s="143"/>
      <c r="D37" s="88"/>
      <c r="E37" s="88"/>
      <c r="F37" s="143"/>
      <c r="G37" s="143"/>
      <c r="H37" s="88"/>
      <c r="I37" s="88"/>
      <c r="J37" s="88"/>
      <c r="K37" s="88"/>
      <c r="L37" s="88"/>
      <c r="M37" s="88"/>
      <c r="N37" s="88"/>
      <c r="O37" s="88"/>
      <c r="P37" s="144"/>
      <c r="Q37" s="88"/>
      <c r="R37" s="145"/>
      <c r="S37" s="137"/>
    </row>
    <row r="38" spans="1:19" ht="48.75" customHeight="1" x14ac:dyDescent="0.25">
      <c r="A38" s="137"/>
      <c r="B38" s="142"/>
      <c r="C38" s="179" t="s">
        <v>121</v>
      </c>
      <c r="D38" s="333"/>
      <c r="E38" s="333"/>
      <c r="F38" s="88"/>
      <c r="G38" s="338"/>
      <c r="H38" s="339"/>
      <c r="I38" s="339"/>
      <c r="J38" s="340"/>
      <c r="K38" s="146"/>
      <c r="L38" s="327"/>
      <c r="M38" s="328"/>
      <c r="N38" s="328"/>
      <c r="O38" s="329"/>
      <c r="P38" s="147"/>
      <c r="Q38" s="148"/>
      <c r="R38" s="149"/>
      <c r="S38" s="137"/>
    </row>
    <row r="39" spans="1:19" ht="48" customHeight="1" thickBot="1" x14ac:dyDescent="0.3">
      <c r="A39" s="137"/>
      <c r="B39" s="142"/>
      <c r="C39" s="179" t="s">
        <v>122</v>
      </c>
      <c r="D39" s="334"/>
      <c r="E39" s="334"/>
      <c r="F39" s="88"/>
      <c r="G39" s="335" t="s">
        <v>283</v>
      </c>
      <c r="H39" s="336"/>
      <c r="I39" s="336"/>
      <c r="J39" s="337"/>
      <c r="K39" s="146"/>
      <c r="L39" s="330" t="s">
        <v>123</v>
      </c>
      <c r="M39" s="331"/>
      <c r="N39" s="331"/>
      <c r="O39" s="332"/>
      <c r="P39" s="150"/>
      <c r="Q39" s="151"/>
      <c r="R39" s="152"/>
      <c r="S39" s="137"/>
    </row>
    <row r="40" spans="1:19" ht="27" thickBot="1" x14ac:dyDescent="0.3">
      <c r="A40" s="137"/>
      <c r="B40" s="153"/>
      <c r="C40" s="154"/>
      <c r="D40" s="89"/>
      <c r="E40" s="89"/>
      <c r="F40" s="89"/>
      <c r="G40" s="89"/>
      <c r="H40" s="89"/>
      <c r="I40" s="89"/>
      <c r="J40" s="89"/>
      <c r="K40" s="89"/>
      <c r="L40" s="89"/>
      <c r="M40" s="89"/>
      <c r="N40" s="89"/>
      <c r="O40" s="89"/>
      <c r="P40" s="155"/>
      <c r="Q40" s="89"/>
      <c r="R40" s="156"/>
      <c r="S40" s="137"/>
    </row>
    <row r="41" spans="1:19" ht="26.25" x14ac:dyDescent="0.25">
      <c r="A41" s="137"/>
      <c r="B41" s="137"/>
      <c r="C41" s="137"/>
      <c r="D41" s="137"/>
      <c r="E41" s="137"/>
      <c r="F41" s="137"/>
      <c r="G41" s="137"/>
      <c r="H41" s="137"/>
      <c r="I41" s="137"/>
      <c r="J41" s="137"/>
      <c r="K41" s="137"/>
      <c r="L41" s="137"/>
      <c r="M41" s="137"/>
      <c r="N41" s="137"/>
      <c r="O41" s="137"/>
      <c r="P41" s="137"/>
      <c r="Q41" s="137"/>
      <c r="R41" s="137"/>
      <c r="S41" s="137"/>
    </row>
    <row r="42" spans="1:19" ht="26.25" x14ac:dyDescent="0.25">
      <c r="A42" s="137"/>
      <c r="B42" s="137"/>
      <c r="C42" s="137"/>
      <c r="D42" s="137"/>
      <c r="E42" s="137"/>
      <c r="F42" s="137"/>
      <c r="G42" s="137"/>
      <c r="H42" s="137"/>
      <c r="I42" s="137"/>
      <c r="J42" s="137"/>
      <c r="K42" s="137"/>
      <c r="L42" s="137"/>
      <c r="M42" s="137"/>
      <c r="N42" s="137"/>
      <c r="O42" s="137"/>
      <c r="P42" s="137"/>
      <c r="Q42" s="137"/>
      <c r="R42" s="137"/>
      <c r="S42" s="137"/>
    </row>
  </sheetData>
  <mergeCells count="105">
    <mergeCell ref="J6:N6"/>
    <mergeCell ref="J8:J12"/>
    <mergeCell ref="J13:J17"/>
    <mergeCell ref="J18:J22"/>
    <mergeCell ref="Q8:Q12"/>
    <mergeCell ref="R8:R12"/>
    <mergeCell ref="H18:H22"/>
    <mergeCell ref="B18:B22"/>
    <mergeCell ref="C18:C22"/>
    <mergeCell ref="D18:D22"/>
    <mergeCell ref="E18:E22"/>
    <mergeCell ref="I21:I22"/>
    <mergeCell ref="E13:E17"/>
    <mergeCell ref="F13:F17"/>
    <mergeCell ref="H13:H17"/>
    <mergeCell ref="L13:L17"/>
    <mergeCell ref="M13:M17"/>
    <mergeCell ref="N13:N17"/>
    <mergeCell ref="B8:B12"/>
    <mergeCell ref="R13:R17"/>
    <mergeCell ref="Q18:Q22"/>
    <mergeCell ref="R18:R22"/>
    <mergeCell ref="N18:N22"/>
    <mergeCell ref="N23:N27"/>
    <mergeCell ref="K18:K22"/>
    <mergeCell ref="L18:L22"/>
    <mergeCell ref="M18:M22"/>
    <mergeCell ref="M23:M27"/>
    <mergeCell ref="K13:K17"/>
    <mergeCell ref="O13:O17"/>
    <mergeCell ref="P13:P17"/>
    <mergeCell ref="O18:O22"/>
    <mergeCell ref="O23:O27"/>
    <mergeCell ref="O28:O32"/>
    <mergeCell ref="P18:P22"/>
    <mergeCell ref="P23:P27"/>
    <mergeCell ref="P28:P32"/>
    <mergeCell ref="Q13:Q17"/>
    <mergeCell ref="F23:F27"/>
    <mergeCell ref="H23:H27"/>
    <mergeCell ref="K23:K27"/>
    <mergeCell ref="L23:L27"/>
    <mergeCell ref="J23:J27"/>
    <mergeCell ref="Q23:Q27"/>
    <mergeCell ref="R23:R27"/>
    <mergeCell ref="Q28:Q32"/>
    <mergeCell ref="R28:R32"/>
    <mergeCell ref="C8:C12"/>
    <mergeCell ref="D8:D12"/>
    <mergeCell ref="E8:E12"/>
    <mergeCell ref="F8:F12"/>
    <mergeCell ref="H8:H12"/>
    <mergeCell ref="K8:K12"/>
    <mergeCell ref="L8:L12"/>
    <mergeCell ref="M8:M12"/>
    <mergeCell ref="N8:N12"/>
    <mergeCell ref="I8:I9"/>
    <mergeCell ref="I15:I17"/>
    <mergeCell ref="L38:O38"/>
    <mergeCell ref="L39:O39"/>
    <mergeCell ref="D38:E38"/>
    <mergeCell ref="D39:E39"/>
    <mergeCell ref="G39:J39"/>
    <mergeCell ref="G38:J38"/>
    <mergeCell ref="B28:B32"/>
    <mergeCell ref="I31:I32"/>
    <mergeCell ref="K28:K32"/>
    <mergeCell ref="L28:L32"/>
    <mergeCell ref="M28:M32"/>
    <mergeCell ref="N28:N32"/>
    <mergeCell ref="J28:J32"/>
    <mergeCell ref="C28:C32"/>
    <mergeCell ref="D28:D32"/>
    <mergeCell ref="E28:E32"/>
    <mergeCell ref="F28:F32"/>
    <mergeCell ref="H28:H32"/>
    <mergeCell ref="I26:I27"/>
    <mergeCell ref="B23:B27"/>
    <mergeCell ref="C23:C27"/>
    <mergeCell ref="D23:D27"/>
    <mergeCell ref="E23:E27"/>
    <mergeCell ref="H6:I7"/>
    <mergeCell ref="Q34:R36"/>
    <mergeCell ref="H1:H2"/>
    <mergeCell ref="K5:N5"/>
    <mergeCell ref="G6:G7"/>
    <mergeCell ref="F1:F2"/>
    <mergeCell ref="O5:R5"/>
    <mergeCell ref="F6:F7"/>
    <mergeCell ref="P6:P7"/>
    <mergeCell ref="Q6:R6"/>
    <mergeCell ref="B4:R4"/>
    <mergeCell ref="B5:H5"/>
    <mergeCell ref="B6:B7"/>
    <mergeCell ref="E6:E7"/>
    <mergeCell ref="C6:C7"/>
    <mergeCell ref="D6:D7"/>
    <mergeCell ref="O6:O7"/>
    <mergeCell ref="F18:F22"/>
    <mergeCell ref="O8:O12"/>
    <mergeCell ref="B34:O34"/>
    <mergeCell ref="P8:P12"/>
    <mergeCell ref="B13:B17"/>
    <mergeCell ref="C13:C17"/>
    <mergeCell ref="D13:D17"/>
  </mergeCells>
  <conditionalFormatting sqref="O8 O13 O18 O23 O28">
    <cfRule type="cellIs" dxfId="4" priority="2" operator="greaterThan">
      <formula>100</formula>
    </cfRule>
  </conditionalFormatting>
  <dataValidations disablePrompts="1" count="1">
    <dataValidation allowBlank="1" showInputMessage="1" showErrorMessage="1" errorTitle="error" error="solo datos númericos" sqref="H8:H32"/>
  </dataValidations>
  <printOptions horizontalCentered="1" verticalCentered="1"/>
  <pageMargins left="0.35433070866141736" right="0.31496062992125984" top="0.49958333333333332" bottom="0.39370078740157483" header="0.31496062992125984" footer="0.31496062992125984"/>
  <pageSetup paperSize="175" scale="22" orientation="landscape"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6" t="s">
        <v>124</v>
      </c>
      <c r="C2" s="226"/>
      <c r="D2" s="226"/>
      <c r="E2" s="226"/>
      <c r="F2" s="391"/>
      <c r="G2" s="391"/>
      <c r="H2" s="391"/>
      <c r="I2" s="391"/>
      <c r="J2" s="391"/>
      <c r="K2" s="391"/>
      <c r="L2" s="391"/>
      <c r="M2" s="391"/>
      <c r="N2" s="391"/>
      <c r="O2" s="391"/>
      <c r="P2" s="391"/>
      <c r="Q2" s="391"/>
      <c r="R2" s="391"/>
    </row>
    <row r="3" spans="1:19" x14ac:dyDescent="0.25">
      <c r="B3" s="236" t="s">
        <v>1</v>
      </c>
      <c r="C3" s="236"/>
      <c r="D3" s="236"/>
      <c r="E3" s="23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125</v>
      </c>
      <c r="D8" s="6">
        <v>41715</v>
      </c>
      <c r="F8" s="21"/>
    </row>
    <row r="9" spans="1:19" x14ac:dyDescent="0.25">
      <c r="C9" s="230" t="s">
        <v>126</v>
      </c>
      <c r="D9" s="5" t="s">
        <v>127</v>
      </c>
      <c r="F9" s="20"/>
      <c r="G9" s="7"/>
    </row>
    <row r="10" spans="1:19" x14ac:dyDescent="0.25">
      <c r="C10" s="230"/>
      <c r="D10" s="5" t="s">
        <v>13</v>
      </c>
      <c r="F10" s="20"/>
    </row>
    <row r="11" spans="1:19" x14ac:dyDescent="0.25">
      <c r="C11" s="2" t="s">
        <v>128</v>
      </c>
      <c r="D11" s="5" t="s">
        <v>127</v>
      </c>
      <c r="F11" s="20"/>
    </row>
    <row r="12" spans="1:19" x14ac:dyDescent="0.25">
      <c r="C12" s="2"/>
      <c r="D12" s="5" t="s">
        <v>129</v>
      </c>
      <c r="F12" s="20"/>
    </row>
    <row r="13" spans="1:19" x14ac:dyDescent="0.25">
      <c r="D13" s="29"/>
      <c r="E13" s="20"/>
      <c r="F13" s="20"/>
    </row>
    <row r="14" spans="1:19" ht="15.75" thickBot="1" x14ac:dyDescent="0.3"/>
    <row r="15" spans="1:19" ht="15.75" thickBot="1" x14ac:dyDescent="0.3">
      <c r="A15" s="392" t="s">
        <v>14</v>
      </c>
      <c r="B15" s="393"/>
      <c r="C15" s="393"/>
      <c r="D15" s="393"/>
      <c r="E15" s="393"/>
      <c r="F15" s="393"/>
      <c r="G15" s="393"/>
      <c r="H15" s="394" t="s">
        <v>130</v>
      </c>
      <c r="I15" s="377"/>
      <c r="J15" s="377"/>
      <c r="K15" s="377"/>
      <c r="L15" s="377"/>
      <c r="M15" s="377"/>
      <c r="N15" s="377"/>
      <c r="O15" s="377"/>
      <c r="P15" s="377"/>
      <c r="Q15" s="377"/>
      <c r="R15" s="378"/>
    </row>
    <row r="16" spans="1:19" ht="28.5" customHeight="1" x14ac:dyDescent="0.25">
      <c r="A16" s="183" t="s">
        <v>17</v>
      </c>
      <c r="B16" s="183" t="s">
        <v>18</v>
      </c>
      <c r="C16" s="195" t="s">
        <v>19</v>
      </c>
      <c r="D16" s="183" t="s">
        <v>20</v>
      </c>
      <c r="E16" s="183" t="s">
        <v>131</v>
      </c>
      <c r="F16" s="183" t="s">
        <v>22</v>
      </c>
      <c r="G16" s="36" t="s">
        <v>23</v>
      </c>
      <c r="H16" s="395" t="s">
        <v>132</v>
      </c>
      <c r="I16" s="396"/>
      <c r="J16" s="396"/>
      <c r="K16" s="397"/>
      <c r="L16" s="183" t="s">
        <v>133</v>
      </c>
      <c r="M16" s="398" t="s">
        <v>134</v>
      </c>
      <c r="N16" s="400" t="s">
        <v>135</v>
      </c>
      <c r="O16" s="402" t="s">
        <v>136</v>
      </c>
      <c r="P16" s="403"/>
      <c r="Q16" s="395" t="s">
        <v>16</v>
      </c>
      <c r="R16" s="397"/>
    </row>
    <row r="17" spans="1:18" ht="30" customHeight="1" x14ac:dyDescent="0.25">
      <c r="A17" s="234" t="s">
        <v>26</v>
      </c>
      <c r="B17" s="235">
        <v>0.3</v>
      </c>
      <c r="C17" s="213" t="s">
        <v>27</v>
      </c>
      <c r="D17" s="10" t="s">
        <v>28</v>
      </c>
      <c r="E17" s="213">
        <v>4</v>
      </c>
      <c r="F17" s="213" t="s">
        <v>29</v>
      </c>
      <c r="G17" s="227" t="s">
        <v>30</v>
      </c>
      <c r="H17" s="180" t="s">
        <v>137</v>
      </c>
      <c r="I17" s="180" t="s">
        <v>138</v>
      </c>
      <c r="J17" s="180" t="s">
        <v>139</v>
      </c>
      <c r="K17" s="180" t="s">
        <v>140</v>
      </c>
      <c r="L17" s="9" t="s">
        <v>141</v>
      </c>
      <c r="M17" s="399"/>
      <c r="N17" s="401"/>
      <c r="O17" s="22" t="s">
        <v>142</v>
      </c>
      <c r="P17" s="22" t="s">
        <v>119</v>
      </c>
      <c r="Q17" s="22" t="s">
        <v>24</v>
      </c>
      <c r="R17" s="181" t="s">
        <v>25</v>
      </c>
    </row>
    <row r="18" spans="1:18" ht="45" customHeight="1" x14ac:dyDescent="0.25">
      <c r="A18" s="234"/>
      <c r="B18" s="234"/>
      <c r="C18" s="214"/>
      <c r="D18" s="11" t="s">
        <v>31</v>
      </c>
      <c r="E18" s="214"/>
      <c r="F18" s="214"/>
      <c r="G18" s="227"/>
      <c r="H18" s="388">
        <v>0.25</v>
      </c>
      <c r="I18" s="379">
        <f>1/E17</f>
        <v>0.25</v>
      </c>
      <c r="J18" s="379"/>
      <c r="K18" s="379"/>
      <c r="L18" s="385">
        <f>SUM(H18:K18)</f>
        <v>0.5</v>
      </c>
      <c r="M18" s="385">
        <f>2*B17/E17</f>
        <v>0.15</v>
      </c>
      <c r="N18" s="382" t="s">
        <v>143</v>
      </c>
      <c r="O18" s="382" t="s">
        <v>144</v>
      </c>
      <c r="P18" s="213" t="s">
        <v>145</v>
      </c>
      <c r="Q18" s="382" t="s">
        <v>146</v>
      </c>
      <c r="R18" s="213"/>
    </row>
    <row r="19" spans="1:18" ht="35.25" customHeight="1" x14ac:dyDescent="0.25">
      <c r="A19" s="234"/>
      <c r="B19" s="234"/>
      <c r="C19" s="214"/>
      <c r="D19" s="11" t="s">
        <v>32</v>
      </c>
      <c r="E19" s="214"/>
      <c r="F19" s="214"/>
      <c r="G19" s="227"/>
      <c r="H19" s="389"/>
      <c r="I19" s="380"/>
      <c r="J19" s="380"/>
      <c r="K19" s="380"/>
      <c r="L19" s="386"/>
      <c r="M19" s="386"/>
      <c r="N19" s="383"/>
      <c r="O19" s="383"/>
      <c r="P19" s="214"/>
      <c r="Q19" s="383"/>
      <c r="R19" s="214"/>
    </row>
    <row r="20" spans="1:18" ht="39.75" customHeight="1" x14ac:dyDescent="0.25">
      <c r="A20" s="234"/>
      <c r="B20" s="234"/>
      <c r="C20" s="215"/>
      <c r="D20" s="11" t="s">
        <v>33</v>
      </c>
      <c r="E20" s="215"/>
      <c r="F20" s="215"/>
      <c r="G20" s="227"/>
      <c r="H20" s="390"/>
      <c r="I20" s="381"/>
      <c r="J20" s="381"/>
      <c r="K20" s="381"/>
      <c r="L20" s="387"/>
      <c r="M20" s="387"/>
      <c r="N20" s="384"/>
      <c r="O20" s="384"/>
      <c r="P20" s="215"/>
      <c r="Q20" s="384"/>
      <c r="R20" s="215"/>
    </row>
    <row r="21" spans="1:18" ht="56.25" customHeight="1" x14ac:dyDescent="0.25">
      <c r="A21" s="223" t="s">
        <v>34</v>
      </c>
      <c r="B21" s="220">
        <v>0.4</v>
      </c>
      <c r="C21" s="213" t="s">
        <v>35</v>
      </c>
      <c r="D21" s="11" t="s">
        <v>147</v>
      </c>
      <c r="E21" s="213">
        <v>20</v>
      </c>
      <c r="F21" s="213" t="s">
        <v>37</v>
      </c>
      <c r="G21" s="213" t="s">
        <v>148</v>
      </c>
      <c r="H21" s="379">
        <v>0.08</v>
      </c>
      <c r="I21" s="379">
        <f>7/E21</f>
        <v>0.35</v>
      </c>
      <c r="J21" s="370"/>
      <c r="K21" s="213"/>
      <c r="L21" s="370">
        <f>+H21+I21+J21+K21</f>
        <v>0.43</v>
      </c>
      <c r="M21" s="370">
        <f>9*B21/E21</f>
        <v>0.18</v>
      </c>
      <c r="N21" s="213"/>
      <c r="O21" s="213"/>
      <c r="P21" s="213"/>
      <c r="Q21" s="213"/>
      <c r="R21" s="217"/>
    </row>
    <row r="22" spans="1:18" ht="47.25" customHeight="1" x14ac:dyDescent="0.25">
      <c r="A22" s="224"/>
      <c r="B22" s="221"/>
      <c r="C22" s="214"/>
      <c r="D22" s="11" t="s">
        <v>39</v>
      </c>
      <c r="E22" s="214"/>
      <c r="F22" s="214"/>
      <c r="G22" s="214"/>
      <c r="H22" s="380"/>
      <c r="I22" s="380"/>
      <c r="J22" s="214"/>
      <c r="K22" s="214"/>
      <c r="L22" s="371"/>
      <c r="M22" s="371"/>
      <c r="N22" s="214"/>
      <c r="O22" s="214"/>
      <c r="P22" s="214"/>
      <c r="Q22" s="214"/>
      <c r="R22" s="218"/>
    </row>
    <row r="23" spans="1:18" ht="57" customHeight="1" x14ac:dyDescent="0.25">
      <c r="A23" s="225"/>
      <c r="B23" s="222"/>
      <c r="C23" s="215"/>
      <c r="D23" s="11" t="s">
        <v>41</v>
      </c>
      <c r="E23" s="214"/>
      <c r="F23" s="215"/>
      <c r="G23" s="215"/>
      <c r="H23" s="381"/>
      <c r="I23" s="381"/>
      <c r="J23" s="215"/>
      <c r="K23" s="215"/>
      <c r="L23" s="372"/>
      <c r="M23" s="372"/>
      <c r="N23" s="215"/>
      <c r="O23" s="215"/>
      <c r="P23" s="215"/>
      <c r="Q23" s="215"/>
      <c r="R23" s="219"/>
    </row>
    <row r="24" spans="1:18" ht="55.5" customHeight="1" x14ac:dyDescent="0.25">
      <c r="A24" s="223" t="s">
        <v>43</v>
      </c>
      <c r="B24" s="220">
        <v>0.3</v>
      </c>
      <c r="C24" s="213" t="s">
        <v>44</v>
      </c>
      <c r="D24" s="11" t="s">
        <v>45</v>
      </c>
      <c r="E24" s="213">
        <v>15</v>
      </c>
      <c r="F24" s="213" t="s">
        <v>29</v>
      </c>
      <c r="G24" s="213" t="s">
        <v>42</v>
      </c>
      <c r="H24" s="379">
        <v>0.1</v>
      </c>
      <c r="I24" s="379">
        <f>5/E24</f>
        <v>0.33333333333333331</v>
      </c>
      <c r="J24" s="213"/>
      <c r="K24" s="213"/>
      <c r="L24" s="370">
        <f>+H24+I24+J24+K24</f>
        <v>0.43333333333333335</v>
      </c>
      <c r="M24" s="370">
        <f>8*B24/E24</f>
        <v>0.16</v>
      </c>
      <c r="N24" s="213"/>
      <c r="O24" s="213"/>
      <c r="P24" s="213"/>
      <c r="Q24" s="213"/>
      <c r="R24" s="213"/>
    </row>
    <row r="25" spans="1:18" ht="39.75" customHeight="1" x14ac:dyDescent="0.25">
      <c r="A25" s="224"/>
      <c r="B25" s="221"/>
      <c r="C25" s="214"/>
      <c r="D25" s="11" t="s">
        <v>46</v>
      </c>
      <c r="E25" s="214"/>
      <c r="F25" s="214"/>
      <c r="G25" s="214"/>
      <c r="H25" s="380"/>
      <c r="I25" s="380"/>
      <c r="J25" s="214"/>
      <c r="K25" s="214"/>
      <c r="L25" s="371"/>
      <c r="M25" s="371"/>
      <c r="N25" s="214"/>
      <c r="O25" s="214"/>
      <c r="P25" s="214"/>
      <c r="Q25" s="214"/>
      <c r="R25" s="214"/>
    </row>
    <row r="26" spans="1:18" ht="39" customHeight="1" x14ac:dyDescent="0.25">
      <c r="A26" s="225"/>
      <c r="B26" s="222"/>
      <c r="C26" s="215"/>
      <c r="D26" s="11" t="s">
        <v>47</v>
      </c>
      <c r="E26" s="215"/>
      <c r="F26" s="215"/>
      <c r="G26" s="215"/>
      <c r="H26" s="381"/>
      <c r="I26" s="381"/>
      <c r="J26" s="215"/>
      <c r="K26" s="215"/>
      <c r="L26" s="372"/>
      <c r="M26" s="372"/>
      <c r="N26" s="215"/>
      <c r="O26" s="215"/>
      <c r="P26" s="215"/>
      <c r="Q26" s="215"/>
      <c r="R26" s="215"/>
    </row>
    <row r="27" spans="1:18" ht="33.75" customHeight="1" x14ac:dyDescent="0.25">
      <c r="A27" s="181" t="s">
        <v>48</v>
      </c>
      <c r="B27" s="182">
        <f>SUM(B17:B26)</f>
        <v>1</v>
      </c>
      <c r="C27" s="182"/>
      <c r="D27" s="5"/>
      <c r="E27" s="5"/>
      <c r="F27" s="5"/>
      <c r="G27" s="11"/>
      <c r="H27" s="182">
        <f>SUM(H18:H26)</f>
        <v>0.43000000000000005</v>
      </c>
      <c r="I27" s="182">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208"/>
      <c r="E29" s="209"/>
      <c r="F29" s="373"/>
      <c r="G29" s="374"/>
      <c r="H29" s="375"/>
      <c r="I29" s="24"/>
      <c r="J29" s="24"/>
      <c r="K29" s="24"/>
      <c r="L29" s="24"/>
      <c r="M29" s="24"/>
      <c r="N29" s="24"/>
      <c r="O29" s="24"/>
      <c r="P29" s="24"/>
      <c r="Q29" s="24"/>
      <c r="R29" s="24"/>
    </row>
    <row r="30" spans="1:18" ht="15.75" thickBot="1" x14ac:dyDescent="0.3">
      <c r="A30" s="13"/>
      <c r="D30" s="206" t="s">
        <v>49</v>
      </c>
      <c r="E30" s="207"/>
      <c r="F30" s="185"/>
      <c r="G30" s="207" t="s">
        <v>50</v>
      </c>
      <c r="H30" s="210"/>
      <c r="I30" s="25"/>
      <c r="J30" s="25"/>
      <c r="K30" s="25"/>
      <c r="L30" s="25"/>
      <c r="M30" s="25"/>
      <c r="N30" s="25"/>
      <c r="O30" s="25"/>
      <c r="P30" s="25"/>
      <c r="Q30" s="25"/>
      <c r="R30" s="25"/>
    </row>
    <row r="31" spans="1:18" ht="15.75" thickBot="1" x14ac:dyDescent="0.3">
      <c r="A31" s="13"/>
    </row>
    <row r="32" spans="1:18" ht="15.75" thickBot="1" x14ac:dyDescent="0.3">
      <c r="A32" s="13"/>
      <c r="B32" s="376" t="s">
        <v>149</v>
      </c>
      <c r="C32" s="377"/>
      <c r="D32" s="377"/>
      <c r="E32" s="377"/>
      <c r="F32" s="377"/>
      <c r="G32" s="377"/>
      <c r="H32" s="378"/>
      <c r="I32" s="34"/>
      <c r="J32" s="34"/>
      <c r="K32" s="34"/>
      <c r="L32" s="34"/>
      <c r="M32" s="34"/>
      <c r="N32" s="34"/>
      <c r="O32" s="34"/>
      <c r="P32" s="34"/>
      <c r="Q32" s="34"/>
      <c r="R32" s="34"/>
    </row>
    <row r="33" spans="1:18" ht="42.75" x14ac:dyDescent="0.25">
      <c r="A33" s="13"/>
      <c r="B33" s="14" t="s">
        <v>150</v>
      </c>
      <c r="C33" s="30" t="s">
        <v>151</v>
      </c>
      <c r="D33" s="15" t="s">
        <v>152</v>
      </c>
      <c r="E33" s="15" t="s">
        <v>153</v>
      </c>
      <c r="F33" s="15" t="s">
        <v>154</v>
      </c>
      <c r="G33" s="195" t="s">
        <v>155</v>
      </c>
      <c r="H33" s="195" t="s">
        <v>156</v>
      </c>
      <c r="I33" s="25"/>
      <c r="J33" s="25"/>
      <c r="K33" s="25"/>
      <c r="L33" s="25"/>
      <c r="M33" s="25"/>
      <c r="N33" s="25"/>
      <c r="O33" s="25"/>
      <c r="P33" s="25"/>
      <c r="Q33" s="25"/>
      <c r="R33" s="25"/>
    </row>
    <row r="34" spans="1:18" ht="105" x14ac:dyDescent="0.25">
      <c r="B34" s="26" t="s">
        <v>157</v>
      </c>
      <c r="C34" s="11" t="s">
        <v>158</v>
      </c>
      <c r="D34" s="11" t="s">
        <v>159</v>
      </c>
      <c r="E34" s="16">
        <v>41807</v>
      </c>
      <c r="F34" s="11" t="s">
        <v>160</v>
      </c>
      <c r="G34" s="20"/>
      <c r="H34" s="17"/>
      <c r="I34" s="20"/>
      <c r="J34" s="20"/>
      <c r="K34" s="20"/>
      <c r="L34" s="20"/>
      <c r="M34" s="20"/>
      <c r="N34" s="20"/>
      <c r="O34" s="20"/>
      <c r="P34" s="20"/>
      <c r="Q34" s="20"/>
      <c r="R34" s="20"/>
    </row>
    <row r="35" spans="1:18" ht="42.75" x14ac:dyDescent="0.25">
      <c r="B35" s="27" t="s">
        <v>161</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162</v>
      </c>
      <c r="C37" s="32"/>
      <c r="D37" s="5"/>
      <c r="E37" s="5"/>
      <c r="F37" s="5"/>
      <c r="G37" s="5"/>
      <c r="H37" s="17"/>
      <c r="I37" s="20"/>
      <c r="J37" s="20"/>
      <c r="K37" s="20"/>
      <c r="L37" s="20"/>
      <c r="M37" s="20"/>
      <c r="N37" s="20"/>
      <c r="O37" s="20"/>
      <c r="P37" s="20"/>
      <c r="Q37" s="20"/>
      <c r="R37" s="20"/>
    </row>
    <row r="38" spans="1:18" ht="15.75" thickBot="1" x14ac:dyDescent="0.3">
      <c r="B38" s="184" t="s">
        <v>163</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226" t="s">
        <v>124</v>
      </c>
      <c r="C2" s="226"/>
      <c r="D2" s="226"/>
      <c r="E2" s="226"/>
      <c r="F2" s="391"/>
      <c r="G2" s="391"/>
      <c r="H2" s="391"/>
      <c r="I2" s="391"/>
      <c r="J2" s="391"/>
      <c r="K2" s="391"/>
      <c r="L2" s="391"/>
      <c r="M2" s="391"/>
      <c r="N2" s="391"/>
      <c r="O2" s="391"/>
      <c r="P2" s="391"/>
      <c r="Q2" s="391"/>
      <c r="R2" s="391"/>
    </row>
    <row r="3" spans="1:19" x14ac:dyDescent="0.25">
      <c r="B3" s="236" t="s">
        <v>1</v>
      </c>
      <c r="C3" s="236"/>
      <c r="D3" s="236"/>
      <c r="E3" s="23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125</v>
      </c>
      <c r="D8" s="6">
        <v>41715</v>
      </c>
      <c r="F8" s="21"/>
    </row>
    <row r="9" spans="1:19" x14ac:dyDescent="0.25">
      <c r="C9" s="230" t="s">
        <v>126</v>
      </c>
      <c r="D9" s="5" t="s">
        <v>127</v>
      </c>
      <c r="F9" s="20"/>
      <c r="G9" s="7"/>
    </row>
    <row r="10" spans="1:19" x14ac:dyDescent="0.25">
      <c r="C10" s="230"/>
      <c r="D10" s="5" t="s">
        <v>13</v>
      </c>
      <c r="F10" s="20"/>
    </row>
    <row r="11" spans="1:19" x14ac:dyDescent="0.25">
      <c r="C11" s="2" t="s">
        <v>128</v>
      </c>
      <c r="D11" s="5" t="s">
        <v>164</v>
      </c>
      <c r="F11" s="20"/>
    </row>
    <row r="12" spans="1:19" x14ac:dyDescent="0.25">
      <c r="C12" s="2"/>
      <c r="D12" s="5" t="s">
        <v>165</v>
      </c>
      <c r="F12" s="20"/>
    </row>
    <row r="13" spans="1:19" x14ac:dyDescent="0.25">
      <c r="D13" s="29"/>
      <c r="E13" s="20"/>
      <c r="F13" s="20"/>
    </row>
    <row r="14" spans="1:19" ht="15.75" thickBot="1" x14ac:dyDescent="0.3"/>
    <row r="15" spans="1:19" ht="15.75" thickBot="1" x14ac:dyDescent="0.3">
      <c r="A15" s="392" t="s">
        <v>14</v>
      </c>
      <c r="B15" s="393"/>
      <c r="C15" s="393"/>
      <c r="D15" s="393"/>
      <c r="E15" s="393"/>
      <c r="F15" s="393"/>
      <c r="G15" s="393"/>
      <c r="H15" s="394" t="s">
        <v>130</v>
      </c>
      <c r="I15" s="377"/>
      <c r="J15" s="377"/>
      <c r="K15" s="377"/>
      <c r="L15" s="377"/>
      <c r="M15" s="377"/>
      <c r="N15" s="377"/>
      <c r="O15" s="377"/>
      <c r="P15" s="377"/>
      <c r="Q15" s="377"/>
      <c r="R15" s="378"/>
    </row>
    <row r="16" spans="1:19" ht="28.5" customHeight="1" x14ac:dyDescent="0.25">
      <c r="A16" s="183" t="s">
        <v>17</v>
      </c>
      <c r="B16" s="183" t="s">
        <v>18</v>
      </c>
      <c r="C16" s="195" t="s">
        <v>19</v>
      </c>
      <c r="D16" s="183" t="s">
        <v>20</v>
      </c>
      <c r="E16" s="183" t="s">
        <v>131</v>
      </c>
      <c r="F16" s="183" t="s">
        <v>22</v>
      </c>
      <c r="G16" s="36" t="s">
        <v>23</v>
      </c>
      <c r="H16" s="395" t="s">
        <v>132</v>
      </c>
      <c r="I16" s="396"/>
      <c r="J16" s="396"/>
      <c r="K16" s="397"/>
      <c r="L16" s="183" t="s">
        <v>133</v>
      </c>
      <c r="M16" s="398" t="s">
        <v>134</v>
      </c>
      <c r="N16" s="400" t="s">
        <v>135</v>
      </c>
      <c r="O16" s="402" t="s">
        <v>136</v>
      </c>
      <c r="P16" s="403"/>
      <c r="Q16" s="395" t="s">
        <v>16</v>
      </c>
      <c r="R16" s="397"/>
    </row>
    <row r="17" spans="1:18" ht="30" customHeight="1" x14ac:dyDescent="0.25">
      <c r="A17" s="234" t="s">
        <v>26</v>
      </c>
      <c r="B17" s="235">
        <v>0.3</v>
      </c>
      <c r="C17" s="213" t="s">
        <v>27</v>
      </c>
      <c r="D17" s="10" t="s">
        <v>28</v>
      </c>
      <c r="E17" s="213">
        <v>4</v>
      </c>
      <c r="F17" s="213" t="s">
        <v>29</v>
      </c>
      <c r="G17" s="227" t="s">
        <v>30</v>
      </c>
      <c r="H17" s="180" t="s">
        <v>137</v>
      </c>
      <c r="I17" s="180" t="s">
        <v>138</v>
      </c>
      <c r="J17" s="180" t="s">
        <v>139</v>
      </c>
      <c r="K17" s="180" t="s">
        <v>140</v>
      </c>
      <c r="L17" s="9" t="s">
        <v>141</v>
      </c>
      <c r="M17" s="399"/>
      <c r="N17" s="401"/>
      <c r="O17" s="22" t="s">
        <v>142</v>
      </c>
      <c r="P17" s="22" t="s">
        <v>119</v>
      </c>
      <c r="Q17" s="22" t="s">
        <v>24</v>
      </c>
      <c r="R17" s="181" t="s">
        <v>25</v>
      </c>
    </row>
    <row r="18" spans="1:18" ht="45" customHeight="1" x14ac:dyDescent="0.25">
      <c r="A18" s="234"/>
      <c r="B18" s="234"/>
      <c r="C18" s="214"/>
      <c r="D18" s="11" t="s">
        <v>31</v>
      </c>
      <c r="E18" s="214"/>
      <c r="F18" s="214"/>
      <c r="G18" s="227"/>
      <c r="H18" s="379">
        <f>1/E17</f>
        <v>0.25</v>
      </c>
      <c r="I18" s="379">
        <f>+'Seguimiento 2'!I18:I20</f>
        <v>0.25</v>
      </c>
      <c r="J18" s="379">
        <f>2/E17</f>
        <v>0.5</v>
      </c>
      <c r="K18" s="379"/>
      <c r="L18" s="385">
        <f>+H18+I18+J18</f>
        <v>1</v>
      </c>
      <c r="M18" s="385">
        <f>4*B17/E17</f>
        <v>0.3</v>
      </c>
      <c r="N18" s="382" t="s">
        <v>143</v>
      </c>
      <c r="O18" s="382" t="s">
        <v>144</v>
      </c>
      <c r="P18" s="213" t="s">
        <v>145</v>
      </c>
      <c r="Q18" s="382" t="s">
        <v>146</v>
      </c>
      <c r="R18" s="213"/>
    </row>
    <row r="19" spans="1:18" ht="35.25" customHeight="1" x14ac:dyDescent="0.25">
      <c r="A19" s="234"/>
      <c r="B19" s="234"/>
      <c r="C19" s="214"/>
      <c r="D19" s="11" t="s">
        <v>32</v>
      </c>
      <c r="E19" s="214"/>
      <c r="F19" s="214"/>
      <c r="G19" s="227"/>
      <c r="H19" s="380"/>
      <c r="I19" s="380"/>
      <c r="J19" s="380"/>
      <c r="K19" s="380"/>
      <c r="L19" s="386"/>
      <c r="M19" s="386"/>
      <c r="N19" s="383"/>
      <c r="O19" s="383"/>
      <c r="P19" s="214"/>
      <c r="Q19" s="383"/>
      <c r="R19" s="214"/>
    </row>
    <row r="20" spans="1:18" ht="39.75" customHeight="1" x14ac:dyDescent="0.25">
      <c r="A20" s="234"/>
      <c r="B20" s="234"/>
      <c r="C20" s="215"/>
      <c r="D20" s="11" t="s">
        <v>33</v>
      </c>
      <c r="E20" s="215"/>
      <c r="F20" s="215"/>
      <c r="G20" s="227"/>
      <c r="H20" s="381"/>
      <c r="I20" s="381"/>
      <c r="J20" s="381"/>
      <c r="K20" s="381"/>
      <c r="L20" s="387"/>
      <c r="M20" s="387"/>
      <c r="N20" s="384"/>
      <c r="O20" s="384"/>
      <c r="P20" s="215"/>
      <c r="Q20" s="384"/>
      <c r="R20" s="215"/>
    </row>
    <row r="21" spans="1:18" ht="56.25" customHeight="1" x14ac:dyDescent="0.25">
      <c r="A21" s="223" t="s">
        <v>34</v>
      </c>
      <c r="B21" s="220">
        <v>0.4</v>
      </c>
      <c r="C21" s="213" t="s">
        <v>35</v>
      </c>
      <c r="D21" s="11" t="s">
        <v>147</v>
      </c>
      <c r="E21" s="213">
        <v>20</v>
      </c>
      <c r="F21" s="213" t="s">
        <v>37</v>
      </c>
      <c r="G21" s="213" t="s">
        <v>148</v>
      </c>
      <c r="H21" s="379">
        <f>7/25</f>
        <v>0.28000000000000003</v>
      </c>
      <c r="I21" s="370">
        <f>+'Seguimiento 2'!I21:I23</f>
        <v>0.35</v>
      </c>
      <c r="J21" s="379">
        <f>5/E21</f>
        <v>0.25</v>
      </c>
      <c r="K21" s="213"/>
      <c r="L21" s="370">
        <f>+H21+I21+J21+K21</f>
        <v>0.88</v>
      </c>
      <c r="M21" s="370">
        <f>+L21*B21</f>
        <v>0.35200000000000004</v>
      </c>
      <c r="N21" s="213"/>
      <c r="O21" s="213"/>
      <c r="P21" s="213"/>
      <c r="Q21" s="213"/>
      <c r="R21" s="213"/>
    </row>
    <row r="22" spans="1:18" ht="47.25" customHeight="1" x14ac:dyDescent="0.25">
      <c r="A22" s="224"/>
      <c r="B22" s="221"/>
      <c r="C22" s="214"/>
      <c r="D22" s="11" t="s">
        <v>39</v>
      </c>
      <c r="E22" s="214"/>
      <c r="F22" s="214"/>
      <c r="G22" s="214"/>
      <c r="H22" s="380"/>
      <c r="I22" s="214"/>
      <c r="J22" s="380"/>
      <c r="K22" s="214"/>
      <c r="L22" s="371"/>
      <c r="M22" s="371"/>
      <c r="N22" s="214"/>
      <c r="O22" s="214"/>
      <c r="P22" s="214"/>
      <c r="Q22" s="214"/>
      <c r="R22" s="214"/>
    </row>
    <row r="23" spans="1:18" ht="57" customHeight="1" x14ac:dyDescent="0.25">
      <c r="A23" s="225"/>
      <c r="B23" s="222"/>
      <c r="C23" s="215"/>
      <c r="D23" s="11" t="s">
        <v>41</v>
      </c>
      <c r="E23" s="214"/>
      <c r="F23" s="215"/>
      <c r="G23" s="215"/>
      <c r="H23" s="381"/>
      <c r="I23" s="215"/>
      <c r="J23" s="381"/>
      <c r="K23" s="215"/>
      <c r="L23" s="372"/>
      <c r="M23" s="372"/>
      <c r="N23" s="215"/>
      <c r="O23" s="215"/>
      <c r="P23" s="215"/>
      <c r="Q23" s="215"/>
      <c r="R23" s="215"/>
    </row>
    <row r="24" spans="1:18" ht="55.5" customHeight="1" x14ac:dyDescent="0.25">
      <c r="A24" s="223" t="s">
        <v>43</v>
      </c>
      <c r="B24" s="220">
        <v>0.3</v>
      </c>
      <c r="C24" s="213" t="s">
        <v>44</v>
      </c>
      <c r="D24" s="11" t="s">
        <v>45</v>
      </c>
      <c r="E24" s="213">
        <v>15</v>
      </c>
      <c r="F24" s="213" t="s">
        <v>29</v>
      </c>
      <c r="G24" s="213" t="s">
        <v>42</v>
      </c>
      <c r="H24" s="379">
        <f>3/30</f>
        <v>0.1</v>
      </c>
      <c r="I24" s="370">
        <f>+'Seguimiento 2'!I24:I26</f>
        <v>0.33333333333333331</v>
      </c>
      <c r="J24" s="379">
        <f>6/E24</f>
        <v>0.4</v>
      </c>
      <c r="K24" s="213"/>
      <c r="L24" s="370">
        <f>+H24+I24+J24+K24</f>
        <v>0.83333333333333337</v>
      </c>
      <c r="M24" s="370">
        <f>14*B24/E24</f>
        <v>0.28000000000000003</v>
      </c>
      <c r="N24" s="213"/>
      <c r="O24" s="213"/>
      <c r="P24" s="213"/>
      <c r="Q24" s="213"/>
      <c r="R24" s="213"/>
    </row>
    <row r="25" spans="1:18" ht="39.75" customHeight="1" x14ac:dyDescent="0.25">
      <c r="A25" s="224"/>
      <c r="B25" s="221"/>
      <c r="C25" s="214"/>
      <c r="D25" s="11" t="s">
        <v>46</v>
      </c>
      <c r="E25" s="214"/>
      <c r="F25" s="214"/>
      <c r="G25" s="214"/>
      <c r="H25" s="380"/>
      <c r="I25" s="214"/>
      <c r="J25" s="380"/>
      <c r="K25" s="214"/>
      <c r="L25" s="371"/>
      <c r="M25" s="371"/>
      <c r="N25" s="214"/>
      <c r="O25" s="214"/>
      <c r="P25" s="214"/>
      <c r="Q25" s="214"/>
      <c r="R25" s="214"/>
    </row>
    <row r="26" spans="1:18" ht="39" customHeight="1" x14ac:dyDescent="0.25">
      <c r="A26" s="225"/>
      <c r="B26" s="222"/>
      <c r="C26" s="215"/>
      <c r="D26" s="11" t="s">
        <v>47</v>
      </c>
      <c r="E26" s="215"/>
      <c r="F26" s="215"/>
      <c r="G26" s="215"/>
      <c r="H26" s="381"/>
      <c r="I26" s="215"/>
      <c r="J26" s="381"/>
      <c r="K26" s="215"/>
      <c r="L26" s="372"/>
      <c r="M26" s="372"/>
      <c r="N26" s="215"/>
      <c r="O26" s="215"/>
      <c r="P26" s="215"/>
      <c r="Q26" s="215"/>
      <c r="R26" s="215"/>
    </row>
    <row r="27" spans="1:18" ht="33.75" customHeight="1" x14ac:dyDescent="0.25">
      <c r="A27" s="181" t="s">
        <v>48</v>
      </c>
      <c r="B27" s="182">
        <f>SUM(B17:B26)</f>
        <v>1</v>
      </c>
      <c r="C27" s="182"/>
      <c r="D27" s="5"/>
      <c r="E27" s="5"/>
      <c r="F27" s="5"/>
      <c r="G27" s="11"/>
      <c r="H27" s="182">
        <f>SUM(H18:H26)</f>
        <v>0.63</v>
      </c>
      <c r="I27" s="182">
        <f>SUM(I18:I26)</f>
        <v>0.93333333333333335</v>
      </c>
      <c r="J27" s="182">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208"/>
      <c r="E29" s="209"/>
      <c r="F29" s="373"/>
      <c r="G29" s="374"/>
      <c r="H29" s="375"/>
      <c r="I29" s="24"/>
      <c r="J29" s="24"/>
      <c r="K29" s="24"/>
      <c r="L29" s="24"/>
      <c r="M29" s="24"/>
      <c r="N29" s="24"/>
      <c r="O29" s="24"/>
      <c r="P29" s="24"/>
      <c r="Q29" s="24"/>
      <c r="R29" s="24"/>
    </row>
    <row r="30" spans="1:18" ht="15.75" thickBot="1" x14ac:dyDescent="0.3">
      <c r="A30" s="13"/>
      <c r="D30" s="206" t="s">
        <v>49</v>
      </c>
      <c r="E30" s="207"/>
      <c r="F30" s="185"/>
      <c r="G30" s="207" t="s">
        <v>50</v>
      </c>
      <c r="H30" s="210"/>
      <c r="I30" s="25"/>
      <c r="J30" s="25"/>
      <c r="K30" s="25"/>
      <c r="L30" s="25"/>
      <c r="M30" s="25"/>
      <c r="N30" s="25"/>
      <c r="O30" s="25"/>
      <c r="P30" s="25"/>
      <c r="Q30" s="25"/>
      <c r="R30" s="25"/>
    </row>
    <row r="31" spans="1:18" ht="15.75" thickBot="1" x14ac:dyDescent="0.3">
      <c r="A31" s="13"/>
    </row>
    <row r="32" spans="1:18" ht="15.75" thickBot="1" x14ac:dyDescent="0.3">
      <c r="A32" s="13"/>
      <c r="B32" s="376" t="s">
        <v>149</v>
      </c>
      <c r="C32" s="377"/>
      <c r="D32" s="377"/>
      <c r="E32" s="377"/>
      <c r="F32" s="377"/>
      <c r="G32" s="377"/>
      <c r="H32" s="378"/>
      <c r="I32" s="34"/>
      <c r="J32" s="34"/>
      <c r="K32" s="34"/>
      <c r="L32" s="34"/>
      <c r="M32" s="34"/>
      <c r="N32" s="34"/>
      <c r="O32" s="34"/>
      <c r="P32" s="34"/>
      <c r="Q32" s="34"/>
      <c r="R32" s="34"/>
    </row>
    <row r="33" spans="1:18" ht="42.75" x14ac:dyDescent="0.25">
      <c r="A33" s="13"/>
      <c r="B33" s="14" t="s">
        <v>150</v>
      </c>
      <c r="C33" s="30" t="s">
        <v>151</v>
      </c>
      <c r="D33" s="15" t="s">
        <v>152</v>
      </c>
      <c r="E33" s="15" t="s">
        <v>153</v>
      </c>
      <c r="F33" s="15" t="s">
        <v>154</v>
      </c>
      <c r="G33" s="195" t="s">
        <v>155</v>
      </c>
      <c r="H33" s="195" t="s">
        <v>156</v>
      </c>
      <c r="I33" s="25"/>
      <c r="J33" s="25"/>
      <c r="K33" s="25"/>
      <c r="L33" s="25"/>
      <c r="M33" s="25"/>
      <c r="N33" s="25"/>
      <c r="O33" s="25"/>
      <c r="P33" s="25"/>
      <c r="Q33" s="25"/>
      <c r="R33" s="25"/>
    </row>
    <row r="34" spans="1:18" ht="105" x14ac:dyDescent="0.25">
      <c r="B34" s="26" t="s">
        <v>157</v>
      </c>
      <c r="C34" s="11" t="s">
        <v>158</v>
      </c>
      <c r="D34" s="11" t="s">
        <v>159</v>
      </c>
      <c r="E34" s="16">
        <v>41807</v>
      </c>
      <c r="F34" s="11" t="s">
        <v>160</v>
      </c>
      <c r="G34" s="20"/>
      <c r="H34" s="17"/>
      <c r="I34" s="20"/>
      <c r="J34" s="20"/>
      <c r="K34" s="20"/>
      <c r="L34" s="20"/>
      <c r="M34" s="20"/>
      <c r="N34" s="20"/>
      <c r="O34" s="20"/>
      <c r="P34" s="20"/>
      <c r="Q34" s="20"/>
      <c r="R34" s="20"/>
    </row>
    <row r="35" spans="1:18" ht="42.75" x14ac:dyDescent="0.25">
      <c r="B35" s="27" t="s">
        <v>161</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162</v>
      </c>
      <c r="C37" s="32"/>
      <c r="D37" s="5"/>
      <c r="E37" s="5"/>
      <c r="F37" s="5"/>
      <c r="G37" s="5"/>
      <c r="H37" s="17"/>
      <c r="I37" s="20"/>
      <c r="J37" s="20"/>
      <c r="K37" s="20"/>
      <c r="L37" s="20"/>
      <c r="M37" s="20"/>
      <c r="N37" s="20"/>
      <c r="O37" s="20"/>
      <c r="P37" s="20"/>
      <c r="Q37" s="20"/>
      <c r="R37" s="20"/>
    </row>
    <row r="38" spans="1:18" ht="15.75" thickBot="1" x14ac:dyDescent="0.3">
      <c r="B38" s="184" t="s">
        <v>163</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226" t="s">
        <v>124</v>
      </c>
      <c r="C2" s="226"/>
      <c r="D2" s="226"/>
      <c r="E2" s="226"/>
      <c r="F2" s="391"/>
      <c r="G2" s="391"/>
      <c r="H2" s="391"/>
      <c r="I2" s="391"/>
      <c r="J2" s="391"/>
      <c r="K2" s="391"/>
      <c r="L2" s="391"/>
      <c r="M2" s="391"/>
      <c r="N2" s="391"/>
      <c r="O2" s="391"/>
      <c r="P2" s="391"/>
      <c r="Q2" s="391"/>
      <c r="R2" s="391"/>
    </row>
    <row r="3" spans="1:19" x14ac:dyDescent="0.25">
      <c r="B3" s="236" t="s">
        <v>1</v>
      </c>
      <c r="C3" s="236"/>
      <c r="D3" s="236"/>
      <c r="E3" s="236"/>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125</v>
      </c>
      <c r="D8" s="6">
        <v>41715</v>
      </c>
      <c r="F8" s="21"/>
    </row>
    <row r="9" spans="1:19" x14ac:dyDescent="0.25">
      <c r="C9" s="230" t="s">
        <v>126</v>
      </c>
      <c r="D9" s="5" t="s">
        <v>127</v>
      </c>
      <c r="F9" s="20"/>
      <c r="G9" s="7"/>
    </row>
    <row r="10" spans="1:19" x14ac:dyDescent="0.25">
      <c r="C10" s="230"/>
      <c r="D10" s="5" t="s">
        <v>13</v>
      </c>
      <c r="F10" s="20"/>
    </row>
    <row r="11" spans="1:19" x14ac:dyDescent="0.25">
      <c r="C11" s="2" t="s">
        <v>128</v>
      </c>
      <c r="D11" s="5" t="s">
        <v>166</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392" t="s">
        <v>14</v>
      </c>
      <c r="B15" s="393"/>
      <c r="C15" s="393"/>
      <c r="D15" s="393"/>
      <c r="E15" s="393"/>
      <c r="F15" s="393"/>
      <c r="G15" s="393"/>
      <c r="H15" s="394" t="s">
        <v>130</v>
      </c>
      <c r="I15" s="377"/>
      <c r="J15" s="377"/>
      <c r="K15" s="377"/>
      <c r="L15" s="377"/>
      <c r="M15" s="377"/>
      <c r="N15" s="377"/>
      <c r="O15" s="377"/>
      <c r="P15" s="377"/>
      <c r="Q15" s="377"/>
      <c r="R15" s="378"/>
    </row>
    <row r="16" spans="1:19" ht="28.5" customHeight="1" x14ac:dyDescent="0.25">
      <c r="A16" s="183" t="s">
        <v>17</v>
      </c>
      <c r="B16" s="183" t="s">
        <v>18</v>
      </c>
      <c r="C16" s="195" t="s">
        <v>19</v>
      </c>
      <c r="D16" s="183" t="s">
        <v>20</v>
      </c>
      <c r="E16" s="183" t="s">
        <v>131</v>
      </c>
      <c r="F16" s="183" t="s">
        <v>22</v>
      </c>
      <c r="G16" s="36" t="s">
        <v>23</v>
      </c>
      <c r="H16" s="395" t="s">
        <v>132</v>
      </c>
      <c r="I16" s="396"/>
      <c r="J16" s="396"/>
      <c r="K16" s="397"/>
      <c r="L16" s="183" t="s">
        <v>133</v>
      </c>
      <c r="M16" s="398" t="s">
        <v>134</v>
      </c>
      <c r="N16" s="400" t="s">
        <v>135</v>
      </c>
      <c r="O16" s="402" t="s">
        <v>136</v>
      </c>
      <c r="P16" s="403"/>
      <c r="Q16" s="395" t="s">
        <v>16</v>
      </c>
      <c r="R16" s="397"/>
    </row>
    <row r="17" spans="1:18" ht="30" customHeight="1" x14ac:dyDescent="0.25">
      <c r="A17" s="234" t="s">
        <v>26</v>
      </c>
      <c r="B17" s="235">
        <v>0.3</v>
      </c>
      <c r="C17" s="213" t="s">
        <v>27</v>
      </c>
      <c r="D17" s="10" t="s">
        <v>28</v>
      </c>
      <c r="E17" s="213">
        <v>4</v>
      </c>
      <c r="F17" s="213" t="s">
        <v>29</v>
      </c>
      <c r="G17" s="227" t="s">
        <v>30</v>
      </c>
      <c r="H17" s="180" t="s">
        <v>137</v>
      </c>
      <c r="I17" s="180" t="s">
        <v>138</v>
      </c>
      <c r="J17" s="180" t="s">
        <v>139</v>
      </c>
      <c r="K17" s="180" t="s">
        <v>140</v>
      </c>
      <c r="L17" s="9" t="s">
        <v>141</v>
      </c>
      <c r="M17" s="399"/>
      <c r="N17" s="401"/>
      <c r="O17" s="22" t="s">
        <v>142</v>
      </c>
      <c r="P17" s="22" t="s">
        <v>119</v>
      </c>
      <c r="Q17" s="22" t="s">
        <v>24</v>
      </c>
      <c r="R17" s="181" t="s">
        <v>25</v>
      </c>
    </row>
    <row r="18" spans="1:18" ht="45" customHeight="1" x14ac:dyDescent="0.25">
      <c r="A18" s="234"/>
      <c r="B18" s="234"/>
      <c r="C18" s="214"/>
      <c r="D18" s="11" t="s">
        <v>31</v>
      </c>
      <c r="E18" s="214"/>
      <c r="F18" s="214"/>
      <c r="G18" s="227"/>
      <c r="H18" s="379">
        <f>1/E17</f>
        <v>0.25</v>
      </c>
      <c r="I18" s="379">
        <f>+'Seguimiento 2'!I18:I20</f>
        <v>0.25</v>
      </c>
      <c r="J18" s="379">
        <f>+'Seguimiento 3'!J18:J20</f>
        <v>0.5</v>
      </c>
      <c r="K18" s="379">
        <v>0</v>
      </c>
      <c r="L18" s="385">
        <f>+H18+I18+J18+K18</f>
        <v>1</v>
      </c>
      <c r="M18" s="385">
        <f>4*B17/E17</f>
        <v>0.3</v>
      </c>
      <c r="N18" s="382" t="s">
        <v>143</v>
      </c>
      <c r="O18" s="382" t="s">
        <v>144</v>
      </c>
      <c r="P18" s="213" t="s">
        <v>145</v>
      </c>
      <c r="Q18" s="382" t="s">
        <v>146</v>
      </c>
      <c r="R18" s="213"/>
    </row>
    <row r="19" spans="1:18" ht="35.25" customHeight="1" x14ac:dyDescent="0.25">
      <c r="A19" s="234"/>
      <c r="B19" s="234"/>
      <c r="C19" s="214"/>
      <c r="D19" s="11" t="s">
        <v>32</v>
      </c>
      <c r="E19" s="214"/>
      <c r="F19" s="214"/>
      <c r="G19" s="227"/>
      <c r="H19" s="380"/>
      <c r="I19" s="380"/>
      <c r="J19" s="380"/>
      <c r="K19" s="380"/>
      <c r="L19" s="386"/>
      <c r="M19" s="386"/>
      <c r="N19" s="383"/>
      <c r="O19" s="383"/>
      <c r="P19" s="214"/>
      <c r="Q19" s="383"/>
      <c r="R19" s="214"/>
    </row>
    <row r="20" spans="1:18" ht="39.75" customHeight="1" x14ac:dyDescent="0.25">
      <c r="A20" s="234"/>
      <c r="B20" s="234"/>
      <c r="C20" s="215"/>
      <c r="D20" s="11" t="s">
        <v>33</v>
      </c>
      <c r="E20" s="215"/>
      <c r="F20" s="215"/>
      <c r="G20" s="227"/>
      <c r="H20" s="381"/>
      <c r="I20" s="381"/>
      <c r="J20" s="381"/>
      <c r="K20" s="381"/>
      <c r="L20" s="387"/>
      <c r="M20" s="387"/>
      <c r="N20" s="384"/>
      <c r="O20" s="384"/>
      <c r="P20" s="215"/>
      <c r="Q20" s="384"/>
      <c r="R20" s="215"/>
    </row>
    <row r="21" spans="1:18" ht="56.25" customHeight="1" x14ac:dyDescent="0.25">
      <c r="A21" s="223" t="s">
        <v>34</v>
      </c>
      <c r="B21" s="220">
        <v>0.4</v>
      </c>
      <c r="C21" s="213" t="s">
        <v>35</v>
      </c>
      <c r="D21" s="11" t="s">
        <v>147</v>
      </c>
      <c r="E21" s="213">
        <v>20</v>
      </c>
      <c r="F21" s="213" t="s">
        <v>37</v>
      </c>
      <c r="G21" s="213" t="s">
        <v>148</v>
      </c>
      <c r="H21" s="379">
        <f>7/25</f>
        <v>0.28000000000000003</v>
      </c>
      <c r="I21" s="370">
        <f>+'Seguimiento 2'!I21:I23</f>
        <v>0.35</v>
      </c>
      <c r="J21" s="370">
        <f>+'Seguimiento 3'!J21:J23</f>
        <v>0.25</v>
      </c>
      <c r="K21" s="379">
        <f>8/E21</f>
        <v>0.4</v>
      </c>
      <c r="L21" s="370">
        <f>+H21+I21+J21+K21</f>
        <v>1.28</v>
      </c>
      <c r="M21" s="370">
        <f>22*B21/E21</f>
        <v>0.44000000000000006</v>
      </c>
      <c r="N21" s="213"/>
      <c r="O21" s="213"/>
      <c r="P21" s="213"/>
      <c r="Q21" s="213"/>
      <c r="R21" s="217"/>
    </row>
    <row r="22" spans="1:18" ht="47.25" customHeight="1" x14ac:dyDescent="0.25">
      <c r="A22" s="224"/>
      <c r="B22" s="221"/>
      <c r="C22" s="214"/>
      <c r="D22" s="11" t="s">
        <v>39</v>
      </c>
      <c r="E22" s="214"/>
      <c r="F22" s="214"/>
      <c r="G22" s="214"/>
      <c r="H22" s="380"/>
      <c r="I22" s="214"/>
      <c r="J22" s="214"/>
      <c r="K22" s="380"/>
      <c r="L22" s="371"/>
      <c r="M22" s="371"/>
      <c r="N22" s="214"/>
      <c r="O22" s="214"/>
      <c r="P22" s="214"/>
      <c r="Q22" s="214"/>
      <c r="R22" s="218"/>
    </row>
    <row r="23" spans="1:18" ht="57" customHeight="1" x14ac:dyDescent="0.25">
      <c r="A23" s="225"/>
      <c r="B23" s="222"/>
      <c r="C23" s="215"/>
      <c r="D23" s="11" t="s">
        <v>41</v>
      </c>
      <c r="E23" s="214"/>
      <c r="F23" s="215"/>
      <c r="G23" s="215"/>
      <c r="H23" s="381"/>
      <c r="I23" s="215"/>
      <c r="J23" s="215"/>
      <c r="K23" s="381"/>
      <c r="L23" s="372"/>
      <c r="M23" s="372"/>
      <c r="N23" s="215"/>
      <c r="O23" s="215"/>
      <c r="P23" s="215"/>
      <c r="Q23" s="215"/>
      <c r="R23" s="219"/>
    </row>
    <row r="24" spans="1:18" ht="55.5" customHeight="1" x14ac:dyDescent="0.25">
      <c r="A24" s="223" t="s">
        <v>43</v>
      </c>
      <c r="B24" s="220">
        <v>0.3</v>
      </c>
      <c r="C24" s="213" t="s">
        <v>44</v>
      </c>
      <c r="D24" s="11" t="s">
        <v>45</v>
      </c>
      <c r="E24" s="213">
        <v>15</v>
      </c>
      <c r="F24" s="213" t="s">
        <v>29</v>
      </c>
      <c r="G24" s="213" t="s">
        <v>42</v>
      </c>
      <c r="H24" s="379">
        <f>3/30</f>
        <v>0.1</v>
      </c>
      <c r="I24" s="370">
        <f>+'Seguimiento 2'!I24:I26</f>
        <v>0.33333333333333331</v>
      </c>
      <c r="J24" s="370">
        <f>+'Seguimiento 3'!J24:J26</f>
        <v>0.4</v>
      </c>
      <c r="K24" s="379">
        <f>1/E24</f>
        <v>6.6666666666666666E-2</v>
      </c>
      <c r="L24" s="370">
        <f>+H24+I24+J24+K24</f>
        <v>0.9</v>
      </c>
      <c r="M24" s="370">
        <f>15*B24/E24</f>
        <v>0.3</v>
      </c>
      <c r="N24" s="213"/>
      <c r="O24" s="213"/>
      <c r="P24" s="213"/>
      <c r="Q24" s="213"/>
      <c r="R24" s="213"/>
    </row>
    <row r="25" spans="1:18" ht="39.75" customHeight="1" x14ac:dyDescent="0.25">
      <c r="A25" s="224"/>
      <c r="B25" s="221"/>
      <c r="C25" s="214"/>
      <c r="D25" s="11" t="s">
        <v>46</v>
      </c>
      <c r="E25" s="214"/>
      <c r="F25" s="214"/>
      <c r="G25" s="214"/>
      <c r="H25" s="380"/>
      <c r="I25" s="214"/>
      <c r="J25" s="214"/>
      <c r="K25" s="380"/>
      <c r="L25" s="371"/>
      <c r="M25" s="371"/>
      <c r="N25" s="214"/>
      <c r="O25" s="214"/>
      <c r="P25" s="214"/>
      <c r="Q25" s="214"/>
      <c r="R25" s="214"/>
    </row>
    <row r="26" spans="1:18" ht="39" customHeight="1" x14ac:dyDescent="0.25">
      <c r="A26" s="225"/>
      <c r="B26" s="222"/>
      <c r="C26" s="215"/>
      <c r="D26" s="11" t="s">
        <v>47</v>
      </c>
      <c r="E26" s="215"/>
      <c r="F26" s="215"/>
      <c r="G26" s="215"/>
      <c r="H26" s="381"/>
      <c r="I26" s="215"/>
      <c r="J26" s="215"/>
      <c r="K26" s="381"/>
      <c r="L26" s="372"/>
      <c r="M26" s="372"/>
      <c r="N26" s="215"/>
      <c r="O26" s="215"/>
      <c r="P26" s="215"/>
      <c r="Q26" s="215"/>
      <c r="R26" s="215"/>
    </row>
    <row r="27" spans="1:18" ht="33.75" customHeight="1" x14ac:dyDescent="0.25">
      <c r="A27" s="181" t="s">
        <v>48</v>
      </c>
      <c r="B27" s="182">
        <f>SUM(B17:B26)</f>
        <v>1</v>
      </c>
      <c r="C27" s="182"/>
      <c r="D27" s="5"/>
      <c r="E27" s="5"/>
      <c r="F27" s="5"/>
      <c r="G27" s="11"/>
      <c r="H27" s="182">
        <f>SUM(H18:H26)</f>
        <v>0.63</v>
      </c>
      <c r="I27" s="182">
        <f>SUM(I18:I26)</f>
        <v>0.93333333333333335</v>
      </c>
      <c r="J27" s="182">
        <f>SUM(J18:J26)</f>
        <v>1.1499999999999999</v>
      </c>
      <c r="K27" s="182">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208"/>
      <c r="E29" s="209"/>
      <c r="F29" s="373"/>
      <c r="G29" s="374"/>
      <c r="H29" s="375"/>
      <c r="I29" s="24"/>
      <c r="J29" s="24"/>
      <c r="K29" s="24"/>
      <c r="L29" s="24"/>
      <c r="M29" s="24"/>
      <c r="N29" s="24"/>
      <c r="O29" s="24"/>
      <c r="P29" s="24"/>
      <c r="Q29" s="24"/>
      <c r="R29" s="24"/>
    </row>
    <row r="30" spans="1:18" ht="15.75" thickBot="1" x14ac:dyDescent="0.3">
      <c r="A30" s="13"/>
      <c r="D30" s="206" t="s">
        <v>49</v>
      </c>
      <c r="E30" s="207"/>
      <c r="F30" s="185"/>
      <c r="G30" s="207" t="s">
        <v>50</v>
      </c>
      <c r="H30" s="210"/>
      <c r="I30" s="25"/>
      <c r="J30" s="25"/>
      <c r="K30" s="25"/>
      <c r="L30" s="25"/>
      <c r="M30" s="25"/>
      <c r="N30" s="25"/>
      <c r="O30" s="25"/>
      <c r="P30" s="25"/>
      <c r="Q30" s="25"/>
      <c r="R30" s="25"/>
    </row>
    <row r="31" spans="1:18" ht="15.75" thickBot="1" x14ac:dyDescent="0.3">
      <c r="A31" s="13"/>
    </row>
    <row r="32" spans="1:18" ht="15.75" thickBot="1" x14ac:dyDescent="0.3">
      <c r="A32" s="13"/>
      <c r="B32" s="376" t="s">
        <v>149</v>
      </c>
      <c r="C32" s="377"/>
      <c r="D32" s="377"/>
      <c r="E32" s="377"/>
      <c r="F32" s="377"/>
      <c r="G32" s="377"/>
      <c r="H32" s="378"/>
      <c r="I32" s="34"/>
      <c r="J32" s="34"/>
      <c r="K32" s="34"/>
      <c r="L32" s="34"/>
      <c r="M32" s="34"/>
      <c r="N32" s="34"/>
      <c r="O32" s="34"/>
      <c r="P32" s="34"/>
      <c r="Q32" s="34"/>
      <c r="R32" s="34"/>
    </row>
    <row r="33" spans="1:18" ht="42.75" x14ac:dyDescent="0.25">
      <c r="A33" s="13"/>
      <c r="B33" s="14" t="s">
        <v>150</v>
      </c>
      <c r="C33" s="30" t="s">
        <v>151</v>
      </c>
      <c r="D33" s="15" t="s">
        <v>152</v>
      </c>
      <c r="E33" s="15" t="s">
        <v>153</v>
      </c>
      <c r="F33" s="15" t="s">
        <v>154</v>
      </c>
      <c r="G33" s="195" t="s">
        <v>155</v>
      </c>
      <c r="H33" s="195" t="s">
        <v>156</v>
      </c>
      <c r="I33" s="25"/>
      <c r="J33" s="25"/>
      <c r="K33" s="25"/>
      <c r="L33" s="25"/>
      <c r="M33" s="25"/>
      <c r="N33" s="25"/>
      <c r="O33" s="25"/>
      <c r="P33" s="25"/>
      <c r="Q33" s="25"/>
      <c r="R33" s="25"/>
    </row>
    <row r="34" spans="1:18" ht="105" x14ac:dyDescent="0.25">
      <c r="B34" s="26" t="s">
        <v>157</v>
      </c>
      <c r="C34" s="11" t="s">
        <v>158</v>
      </c>
      <c r="D34" s="11" t="s">
        <v>159</v>
      </c>
      <c r="E34" s="16">
        <v>41807</v>
      </c>
      <c r="F34" s="11" t="s">
        <v>160</v>
      </c>
      <c r="G34" s="20"/>
      <c r="H34" s="17"/>
      <c r="I34" s="20"/>
      <c r="J34" s="20"/>
      <c r="K34" s="20"/>
      <c r="L34" s="20"/>
      <c r="M34" s="20"/>
      <c r="N34" s="20"/>
      <c r="O34" s="20"/>
      <c r="P34" s="20"/>
      <c r="Q34" s="20"/>
      <c r="R34" s="20"/>
    </row>
    <row r="35" spans="1:18" ht="42.75" x14ac:dyDescent="0.25">
      <c r="B35" s="27" t="s">
        <v>161</v>
      </c>
      <c r="C35" s="31"/>
      <c r="D35" s="5"/>
      <c r="E35" s="5"/>
      <c r="F35" s="5"/>
      <c r="G35" s="5"/>
      <c r="H35" s="17"/>
      <c r="I35" s="20"/>
      <c r="J35" s="20"/>
      <c r="K35" s="20"/>
      <c r="L35" s="20"/>
      <c r="M35" s="20"/>
      <c r="N35" s="20"/>
      <c r="O35" s="20"/>
      <c r="P35" s="20"/>
      <c r="Q35" s="20"/>
      <c r="R35" s="20"/>
    </row>
    <row r="36" spans="1:18" x14ac:dyDescent="0.25">
      <c r="B36" s="28" t="s">
        <v>74</v>
      </c>
      <c r="C36" s="32"/>
      <c r="D36" s="5"/>
      <c r="E36" s="5"/>
      <c r="F36" s="5"/>
      <c r="G36" s="5"/>
      <c r="H36" s="17"/>
      <c r="I36" s="20"/>
      <c r="J36" s="20"/>
      <c r="K36" s="20"/>
      <c r="L36" s="20"/>
      <c r="M36" s="20"/>
      <c r="N36" s="20"/>
      <c r="O36" s="20"/>
      <c r="P36" s="20"/>
      <c r="Q36" s="20"/>
      <c r="R36" s="20"/>
    </row>
    <row r="37" spans="1:18" x14ac:dyDescent="0.25">
      <c r="B37" s="28" t="s">
        <v>162</v>
      </c>
      <c r="C37" s="32"/>
      <c r="D37" s="5"/>
      <c r="E37" s="5"/>
      <c r="F37" s="5"/>
      <c r="G37" s="5"/>
      <c r="H37" s="17"/>
      <c r="I37" s="20"/>
      <c r="J37" s="20"/>
      <c r="K37" s="20"/>
      <c r="L37" s="20"/>
      <c r="M37" s="20"/>
      <c r="N37" s="20"/>
      <c r="O37" s="20"/>
      <c r="P37" s="20"/>
      <c r="Q37" s="20"/>
      <c r="R37" s="20"/>
    </row>
    <row r="38" spans="1:18" ht="15.75" thickBot="1" x14ac:dyDescent="0.3">
      <c r="B38" s="184" t="s">
        <v>163</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26" t="s">
        <v>124</v>
      </c>
      <c r="C2" s="226"/>
      <c r="D2" s="226"/>
      <c r="E2" s="226"/>
      <c r="F2" s="391"/>
      <c r="G2" s="391"/>
      <c r="H2" s="391"/>
      <c r="I2" s="391"/>
      <c r="J2" s="391"/>
      <c r="K2" s="391"/>
      <c r="L2" s="391"/>
      <c r="M2" s="391"/>
    </row>
    <row r="3" spans="1:13" ht="15.75" thickBot="1" x14ac:dyDescent="0.3"/>
    <row r="4" spans="1:13" ht="15.75" thickBot="1" x14ac:dyDescent="0.3">
      <c r="A4" s="392" t="s">
        <v>14</v>
      </c>
      <c r="B4" s="393"/>
      <c r="C4" s="393"/>
      <c r="D4" s="393"/>
      <c r="E4" s="393"/>
      <c r="F4" s="393"/>
      <c r="G4" s="393"/>
      <c r="H4" s="394" t="s">
        <v>130</v>
      </c>
      <c r="I4" s="377"/>
      <c r="J4" s="377"/>
      <c r="K4" s="377"/>
      <c r="L4" s="377"/>
      <c r="M4" s="377"/>
    </row>
    <row r="5" spans="1:13" ht="28.5" customHeight="1" x14ac:dyDescent="0.25">
      <c r="A5" s="183" t="s">
        <v>17</v>
      </c>
      <c r="B5" s="183" t="s">
        <v>18</v>
      </c>
      <c r="C5" s="195" t="s">
        <v>19</v>
      </c>
      <c r="D5" s="183" t="s">
        <v>20</v>
      </c>
      <c r="E5" s="183" t="s">
        <v>131</v>
      </c>
      <c r="F5" s="183" t="s">
        <v>22</v>
      </c>
      <c r="G5" s="36" t="s">
        <v>23</v>
      </c>
      <c r="H5" s="395" t="s">
        <v>132</v>
      </c>
      <c r="I5" s="396"/>
      <c r="J5" s="396"/>
      <c r="K5" s="397"/>
      <c r="L5" s="183" t="s">
        <v>133</v>
      </c>
      <c r="M5" s="398" t="s">
        <v>134</v>
      </c>
    </row>
    <row r="6" spans="1:13" ht="30" customHeight="1" x14ac:dyDescent="0.25">
      <c r="A6" s="234" t="s">
        <v>26</v>
      </c>
      <c r="B6" s="235">
        <v>0.3</v>
      </c>
      <c r="C6" s="213" t="s">
        <v>27</v>
      </c>
      <c r="D6" s="10" t="s">
        <v>28</v>
      </c>
      <c r="E6" s="213">
        <v>4</v>
      </c>
      <c r="F6" s="213" t="s">
        <v>29</v>
      </c>
      <c r="G6" s="227" t="s">
        <v>30</v>
      </c>
      <c r="H6" s="180" t="s">
        <v>137</v>
      </c>
      <c r="I6" s="180" t="s">
        <v>138</v>
      </c>
      <c r="J6" s="180" t="s">
        <v>139</v>
      </c>
      <c r="K6" s="180" t="s">
        <v>140</v>
      </c>
      <c r="L6" s="9" t="s">
        <v>141</v>
      </c>
      <c r="M6" s="399"/>
    </row>
    <row r="7" spans="1:13" ht="45" customHeight="1" x14ac:dyDescent="0.25">
      <c r="A7" s="234"/>
      <c r="B7" s="234"/>
      <c r="C7" s="214"/>
      <c r="D7" s="11" t="s">
        <v>31</v>
      </c>
      <c r="E7" s="214"/>
      <c r="F7" s="214"/>
      <c r="G7" s="227"/>
      <c r="H7" s="379">
        <f>1/E6</f>
        <v>0.25</v>
      </c>
      <c r="I7" s="379">
        <v>0.25</v>
      </c>
      <c r="J7" s="379">
        <v>0.5</v>
      </c>
      <c r="K7" s="379">
        <v>0</v>
      </c>
      <c r="L7" s="385">
        <f>+H7+I7+J7+K7</f>
        <v>1</v>
      </c>
      <c r="M7" s="385">
        <f>4*B6/E6</f>
        <v>0.3</v>
      </c>
    </row>
    <row r="8" spans="1:13" ht="35.25" customHeight="1" x14ac:dyDescent="0.25">
      <c r="A8" s="234"/>
      <c r="B8" s="234"/>
      <c r="C8" s="214"/>
      <c r="D8" s="11" t="s">
        <v>32</v>
      </c>
      <c r="E8" s="214"/>
      <c r="F8" s="214"/>
      <c r="G8" s="227"/>
      <c r="H8" s="380"/>
      <c r="I8" s="380"/>
      <c r="J8" s="380"/>
      <c r="K8" s="380"/>
      <c r="L8" s="386"/>
      <c r="M8" s="386"/>
    </row>
    <row r="9" spans="1:13" ht="39.75" customHeight="1" x14ac:dyDescent="0.25">
      <c r="A9" s="234"/>
      <c r="B9" s="234"/>
      <c r="C9" s="215"/>
      <c r="D9" s="11" t="s">
        <v>33</v>
      </c>
      <c r="E9" s="215"/>
      <c r="F9" s="215"/>
      <c r="G9" s="227"/>
      <c r="H9" s="381"/>
      <c r="I9" s="381"/>
      <c r="J9" s="381"/>
      <c r="K9" s="381"/>
      <c r="L9" s="387"/>
      <c r="M9" s="387"/>
    </row>
    <row r="10" spans="1:13" ht="56.25" customHeight="1" x14ac:dyDescent="0.25">
      <c r="A10" s="223" t="s">
        <v>34</v>
      </c>
      <c r="B10" s="220">
        <v>0.4</v>
      </c>
      <c r="C10" s="213" t="s">
        <v>35</v>
      </c>
      <c r="D10" s="11" t="s">
        <v>147</v>
      </c>
      <c r="E10" s="213">
        <v>20</v>
      </c>
      <c r="F10" s="213" t="s">
        <v>37</v>
      </c>
      <c r="G10" s="213" t="s">
        <v>148</v>
      </c>
      <c r="H10" s="379">
        <f>7/25</f>
        <v>0.28000000000000003</v>
      </c>
      <c r="I10" s="370">
        <v>0.35</v>
      </c>
      <c r="J10" s="370">
        <v>0.25</v>
      </c>
      <c r="K10" s="379">
        <f>8/E10</f>
        <v>0.4</v>
      </c>
      <c r="L10" s="370">
        <f>+H10+I10+J10+K10</f>
        <v>1.28</v>
      </c>
      <c r="M10" s="370">
        <f>22*B10/E10</f>
        <v>0.44000000000000006</v>
      </c>
    </row>
    <row r="11" spans="1:13" ht="47.25" customHeight="1" x14ac:dyDescent="0.25">
      <c r="A11" s="224"/>
      <c r="B11" s="221"/>
      <c r="C11" s="214"/>
      <c r="D11" s="11" t="s">
        <v>39</v>
      </c>
      <c r="E11" s="214"/>
      <c r="F11" s="214"/>
      <c r="G11" s="214"/>
      <c r="H11" s="380"/>
      <c r="I11" s="214"/>
      <c r="J11" s="214"/>
      <c r="K11" s="380"/>
      <c r="L11" s="371"/>
      <c r="M11" s="371"/>
    </row>
    <row r="12" spans="1:13" ht="57" customHeight="1" x14ac:dyDescent="0.25">
      <c r="A12" s="225"/>
      <c r="B12" s="222"/>
      <c r="C12" s="215"/>
      <c r="D12" s="11" t="s">
        <v>41</v>
      </c>
      <c r="E12" s="214"/>
      <c r="F12" s="215"/>
      <c r="G12" s="215"/>
      <c r="H12" s="381"/>
      <c r="I12" s="215"/>
      <c r="J12" s="215"/>
      <c r="K12" s="381"/>
      <c r="L12" s="372"/>
      <c r="M12" s="372"/>
    </row>
    <row r="13" spans="1:13" ht="55.5" customHeight="1" x14ac:dyDescent="0.25">
      <c r="A13" s="223" t="s">
        <v>43</v>
      </c>
      <c r="B13" s="220">
        <v>0.3</v>
      </c>
      <c r="C13" s="213" t="s">
        <v>44</v>
      </c>
      <c r="D13" s="11" t="s">
        <v>45</v>
      </c>
      <c r="E13" s="213">
        <v>15</v>
      </c>
      <c r="F13" s="213" t="s">
        <v>29</v>
      </c>
      <c r="G13" s="213" t="s">
        <v>42</v>
      </c>
      <c r="H13" s="379">
        <f>3/30</f>
        <v>0.1</v>
      </c>
      <c r="I13" s="370">
        <v>0.33</v>
      </c>
      <c r="J13" s="370">
        <v>0.4</v>
      </c>
      <c r="K13" s="379">
        <f>1/E13</f>
        <v>6.6666666666666666E-2</v>
      </c>
      <c r="L13" s="370">
        <f>+H13+I13+J13+K13</f>
        <v>0.89666666666666672</v>
      </c>
      <c r="M13" s="370">
        <f>15*B13/E13</f>
        <v>0.3</v>
      </c>
    </row>
    <row r="14" spans="1:13" ht="39.75" customHeight="1" x14ac:dyDescent="0.25">
      <c r="A14" s="224"/>
      <c r="B14" s="221"/>
      <c r="C14" s="214"/>
      <c r="D14" s="11" t="s">
        <v>46</v>
      </c>
      <c r="E14" s="214"/>
      <c r="F14" s="214"/>
      <c r="G14" s="214"/>
      <c r="H14" s="380"/>
      <c r="I14" s="214"/>
      <c r="J14" s="214"/>
      <c r="K14" s="380"/>
      <c r="L14" s="371"/>
      <c r="M14" s="371"/>
    </row>
    <row r="15" spans="1:13" ht="39" customHeight="1" x14ac:dyDescent="0.25">
      <c r="A15" s="225"/>
      <c r="B15" s="222"/>
      <c r="C15" s="215"/>
      <c r="D15" s="11" t="s">
        <v>47</v>
      </c>
      <c r="E15" s="215"/>
      <c r="F15" s="215"/>
      <c r="G15" s="215"/>
      <c r="H15" s="381"/>
      <c r="I15" s="215"/>
      <c r="J15" s="215"/>
      <c r="K15" s="381"/>
      <c r="L15" s="372"/>
      <c r="M15" s="372"/>
    </row>
    <row r="16" spans="1:13" ht="33.75" customHeight="1" x14ac:dyDescent="0.25">
      <c r="A16" s="181" t="s">
        <v>48</v>
      </c>
      <c r="B16" s="182">
        <f>SUM(B6:B15)</f>
        <v>1</v>
      </c>
      <c r="C16" s="182"/>
      <c r="D16" s="5"/>
      <c r="E16" s="5"/>
      <c r="F16" s="5"/>
      <c r="G16" s="11"/>
      <c r="H16" s="182">
        <f>SUM(H7:H15)</f>
        <v>0.63</v>
      </c>
      <c r="I16" s="182">
        <f>SUM(I7:I15)</f>
        <v>0.92999999999999994</v>
      </c>
      <c r="J16" s="182">
        <f>SUM(J7:J15)</f>
        <v>1.1499999999999999</v>
      </c>
      <c r="K16" s="182">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17" t="s">
        <v>167</v>
      </c>
      <c r="C3" s="418"/>
      <c r="D3" s="418"/>
      <c r="E3" s="418"/>
      <c r="F3" s="418"/>
      <c r="G3" s="418"/>
      <c r="H3" s="418"/>
      <c r="I3" s="419"/>
    </row>
    <row r="4" spans="2:9" ht="15.75" thickBot="1" x14ac:dyDescent="0.3">
      <c r="B4" s="415" t="s">
        <v>168</v>
      </c>
      <c r="C4" s="411"/>
      <c r="D4" s="411"/>
      <c r="E4" s="420" t="s">
        <v>169</v>
      </c>
      <c r="F4" s="421"/>
      <c r="G4" s="422"/>
      <c r="H4" s="411" t="s">
        <v>170</v>
      </c>
      <c r="I4" s="412"/>
    </row>
    <row r="5" spans="2:9" ht="15.75" thickBot="1" x14ac:dyDescent="0.3">
      <c r="B5" s="416"/>
      <c r="C5" s="413"/>
      <c r="D5" s="413"/>
      <c r="E5" s="59">
        <v>1</v>
      </c>
      <c r="F5" s="60">
        <v>2</v>
      </c>
      <c r="G5" s="60">
        <v>3</v>
      </c>
      <c r="H5" s="413"/>
      <c r="I5" s="414"/>
    </row>
    <row r="6" spans="2:9" ht="30.75" customHeight="1" x14ac:dyDescent="0.25">
      <c r="B6" s="55">
        <v>1</v>
      </c>
      <c r="C6" s="407" t="s">
        <v>171</v>
      </c>
      <c r="D6" s="407"/>
      <c r="E6" s="61"/>
      <c r="F6" s="61"/>
      <c r="G6" s="61"/>
      <c r="H6" s="423"/>
      <c r="I6" s="424"/>
    </row>
    <row r="7" spans="2:9" ht="39" customHeight="1" x14ac:dyDescent="0.25">
      <c r="B7" s="54">
        <v>2</v>
      </c>
      <c r="C7" s="408" t="s">
        <v>172</v>
      </c>
      <c r="D7" s="408"/>
      <c r="E7" s="50"/>
      <c r="F7" s="50"/>
      <c r="G7" s="50"/>
      <c r="H7" s="405"/>
      <c r="I7" s="406"/>
    </row>
    <row r="8" spans="2:9" ht="30" customHeight="1" x14ac:dyDescent="0.25">
      <c r="B8" s="54">
        <v>3</v>
      </c>
      <c r="C8" s="408" t="s">
        <v>173</v>
      </c>
      <c r="D8" s="408"/>
      <c r="E8" s="50"/>
      <c r="F8" s="50"/>
      <c r="G8" s="50"/>
      <c r="H8" s="405"/>
      <c r="I8" s="406"/>
    </row>
    <row r="9" spans="2:9" ht="34.5" customHeight="1" x14ac:dyDescent="0.25">
      <c r="B9" s="54">
        <v>4</v>
      </c>
      <c r="C9" s="408" t="s">
        <v>174</v>
      </c>
      <c r="D9" s="408"/>
      <c r="E9" s="50"/>
      <c r="F9" s="50"/>
      <c r="G9" s="50"/>
      <c r="H9" s="405"/>
      <c r="I9" s="406"/>
    </row>
    <row r="10" spans="2:9" ht="30.75" customHeight="1" x14ac:dyDescent="0.25">
      <c r="B10" s="54">
        <v>5</v>
      </c>
      <c r="C10" s="408" t="s">
        <v>175</v>
      </c>
      <c r="D10" s="408"/>
      <c r="E10" s="50"/>
      <c r="F10" s="50"/>
      <c r="G10" s="50"/>
      <c r="H10" s="405"/>
      <c r="I10" s="406"/>
    </row>
    <row r="11" spans="2:9" ht="33.75" customHeight="1" x14ac:dyDescent="0.25">
      <c r="B11" s="54">
        <v>6</v>
      </c>
      <c r="C11" s="408" t="s">
        <v>176</v>
      </c>
      <c r="D11" s="408"/>
      <c r="E11" s="50"/>
      <c r="F11" s="50"/>
      <c r="G11" s="50"/>
      <c r="H11" s="405"/>
      <c r="I11" s="406"/>
    </row>
    <row r="12" spans="2:9" ht="25.5" customHeight="1" x14ac:dyDescent="0.25">
      <c r="B12" s="54">
        <v>7</v>
      </c>
      <c r="C12" s="408" t="s">
        <v>177</v>
      </c>
      <c r="D12" s="408"/>
      <c r="E12" s="51"/>
      <c r="F12" s="51"/>
      <c r="G12" s="51"/>
      <c r="H12" s="409"/>
      <c r="I12" s="410"/>
    </row>
    <row r="13" spans="2:9" ht="46.5" customHeight="1" x14ac:dyDescent="0.25">
      <c r="B13" s="54">
        <v>8</v>
      </c>
      <c r="C13" s="408" t="s">
        <v>178</v>
      </c>
      <c r="D13" s="408"/>
      <c r="E13" s="51"/>
      <c r="F13" s="51"/>
      <c r="G13" s="51"/>
      <c r="H13" s="409"/>
      <c r="I13" s="410"/>
    </row>
    <row r="14" spans="2:9" ht="30.75" customHeight="1" x14ac:dyDescent="0.25">
      <c r="B14" s="54">
        <v>9</v>
      </c>
      <c r="C14" s="408" t="s">
        <v>179</v>
      </c>
      <c r="D14" s="408"/>
      <c r="E14" s="51"/>
      <c r="F14" s="51"/>
      <c r="G14" s="51"/>
      <c r="H14" s="409"/>
      <c r="I14" s="410"/>
    </row>
    <row r="15" spans="2:9" x14ac:dyDescent="0.25">
      <c r="B15" s="54">
        <v>10</v>
      </c>
      <c r="C15" s="408"/>
      <c r="D15" s="408"/>
      <c r="E15" s="51"/>
      <c r="F15" s="51"/>
      <c r="G15" s="51"/>
      <c r="H15" s="409"/>
      <c r="I15" s="410"/>
    </row>
    <row r="16" spans="2:9" x14ac:dyDescent="0.25">
      <c r="B16" s="54">
        <v>11</v>
      </c>
      <c r="C16" s="408"/>
      <c r="D16" s="408"/>
      <c r="E16" s="51"/>
      <c r="F16" s="51"/>
      <c r="G16" s="51"/>
      <c r="H16" s="409"/>
      <c r="I16" s="410"/>
    </row>
    <row r="17" spans="2:9" x14ac:dyDescent="0.25">
      <c r="B17" s="54">
        <v>12</v>
      </c>
      <c r="C17" s="408"/>
      <c r="D17" s="408"/>
      <c r="E17" s="51"/>
      <c r="F17" s="51"/>
      <c r="G17" s="51"/>
      <c r="H17" s="409"/>
      <c r="I17" s="410"/>
    </row>
    <row r="18" spans="2:9" ht="15.75" thickBot="1" x14ac:dyDescent="0.3"/>
    <row r="19" spans="2:9" ht="11.25" customHeight="1" thickBot="1" x14ac:dyDescent="0.3">
      <c r="B19" s="404" t="s">
        <v>180</v>
      </c>
      <c r="C19" s="404"/>
      <c r="D19" s="404"/>
      <c r="E19" s="404"/>
      <c r="F19" s="404"/>
      <c r="G19" s="404"/>
      <c r="H19" s="404"/>
      <c r="I19" s="404"/>
    </row>
    <row r="20" spans="2:9" ht="6.75" customHeight="1" thickBot="1" x14ac:dyDescent="0.3">
      <c r="B20" s="404"/>
      <c r="C20" s="404"/>
      <c r="D20" s="404"/>
      <c r="E20" s="404"/>
      <c r="F20" s="404"/>
      <c r="G20" s="404"/>
      <c r="H20" s="404"/>
      <c r="I20" s="404"/>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K255"/>
  <sheetViews>
    <sheetView view="pageLayout" topLeftCell="A46" zoomScaleNormal="100" workbookViewId="0">
      <selection activeCell="H14" sqref="H14:H18"/>
    </sheetView>
  </sheetViews>
  <sheetFormatPr baseColWidth="10" defaultColWidth="10.85546875" defaultRowHeight="15" x14ac:dyDescent="0.25"/>
  <cols>
    <col min="1" max="1" width="2.42578125" style="94" customWidth="1"/>
    <col min="2" max="2" width="4" style="64" customWidth="1"/>
    <col min="3" max="3" width="24.7109375" style="64" customWidth="1"/>
    <col min="4" max="4" width="35.42578125" style="65" customWidth="1"/>
    <col min="5" max="5" width="12" style="64" customWidth="1"/>
    <col min="6" max="6" width="9.85546875" style="64" customWidth="1"/>
    <col min="7" max="7" width="12.7109375" style="64" customWidth="1"/>
    <col min="8" max="8" width="14.140625" style="64" customWidth="1"/>
    <col min="9" max="9" width="24.5703125" style="64" customWidth="1"/>
    <col min="10" max="10" width="32.140625" style="64" customWidth="1"/>
    <col min="11" max="11" width="5" style="94" customWidth="1"/>
    <col min="12" max="16384" width="10.85546875" style="64"/>
  </cols>
  <sheetData>
    <row r="1" spans="1:11" ht="15.75" thickBot="1" x14ac:dyDescent="0.3">
      <c r="B1" s="94"/>
      <c r="C1" s="94"/>
      <c r="D1" s="94"/>
      <c r="E1" s="94"/>
      <c r="F1" s="94"/>
      <c r="G1" s="94"/>
      <c r="H1" s="94"/>
      <c r="I1" s="94"/>
      <c r="J1" s="94"/>
    </row>
    <row r="2" spans="1:11" ht="35.1" customHeight="1" thickBot="1" x14ac:dyDescent="0.3">
      <c r="A2" s="157"/>
      <c r="B2" s="463" t="s">
        <v>181</v>
      </c>
      <c r="C2" s="464"/>
      <c r="D2" s="464"/>
      <c r="E2" s="464"/>
      <c r="F2" s="464"/>
      <c r="G2" s="464"/>
      <c r="H2" s="464"/>
      <c r="I2" s="464"/>
      <c r="J2" s="465"/>
      <c r="K2" s="157"/>
    </row>
    <row r="3" spans="1:11" ht="5.0999999999999996" customHeight="1" thickBot="1" x14ac:dyDescent="0.3">
      <c r="A3" s="157"/>
      <c r="B3" s="158"/>
      <c r="C3" s="158"/>
      <c r="D3" s="159"/>
      <c r="E3" s="158"/>
      <c r="F3" s="158"/>
      <c r="G3" s="158"/>
      <c r="H3" s="158"/>
      <c r="I3" s="158"/>
      <c r="J3" s="158"/>
      <c r="K3" s="157"/>
    </row>
    <row r="4" spans="1:11" ht="21.95" customHeight="1" thickBot="1" x14ac:dyDescent="0.3">
      <c r="A4" s="157"/>
      <c r="B4" s="466" t="s">
        <v>182</v>
      </c>
      <c r="C4" s="467"/>
      <c r="D4" s="467"/>
      <c r="E4" s="467"/>
      <c r="F4" s="467"/>
      <c r="G4" s="467"/>
      <c r="H4" s="467"/>
      <c r="I4" s="467"/>
      <c r="J4" s="468"/>
      <c r="K4" s="157"/>
    </row>
    <row r="5" spans="1:11" s="66" customFormat="1" ht="24.75" customHeight="1" x14ac:dyDescent="0.3">
      <c r="A5" s="157"/>
      <c r="B5" s="160"/>
      <c r="C5" s="469" t="s">
        <v>183</v>
      </c>
      <c r="D5" s="469"/>
      <c r="E5" s="469"/>
      <c r="F5" s="469"/>
      <c r="G5" s="469"/>
      <c r="H5" s="469"/>
      <c r="I5" s="469"/>
      <c r="J5" s="161">
        <v>5</v>
      </c>
      <c r="K5" s="157"/>
    </row>
    <row r="6" spans="1:11" s="66" customFormat="1" ht="24.75" customHeight="1" x14ac:dyDescent="0.3">
      <c r="A6" s="157"/>
      <c r="B6" s="162"/>
      <c r="C6" s="462" t="s">
        <v>184</v>
      </c>
      <c r="D6" s="462"/>
      <c r="E6" s="462"/>
      <c r="F6" s="462"/>
      <c r="G6" s="462"/>
      <c r="H6" s="462"/>
      <c r="I6" s="462"/>
      <c r="J6" s="163">
        <v>4</v>
      </c>
      <c r="K6" s="157"/>
    </row>
    <row r="7" spans="1:11" s="66" customFormat="1" ht="24.75" customHeight="1" x14ac:dyDescent="0.3">
      <c r="A7" s="157"/>
      <c r="B7" s="162"/>
      <c r="C7" s="462" t="s">
        <v>62</v>
      </c>
      <c r="D7" s="462"/>
      <c r="E7" s="462"/>
      <c r="F7" s="462"/>
      <c r="G7" s="462"/>
      <c r="H7" s="462"/>
      <c r="I7" s="462"/>
      <c r="J7" s="163">
        <v>3</v>
      </c>
      <c r="K7" s="157"/>
    </row>
    <row r="8" spans="1:11" s="66" customFormat="1" ht="24.75" customHeight="1" x14ac:dyDescent="0.3">
      <c r="A8" s="157"/>
      <c r="B8" s="162"/>
      <c r="C8" s="462" t="s">
        <v>65</v>
      </c>
      <c r="D8" s="462"/>
      <c r="E8" s="462"/>
      <c r="F8" s="462"/>
      <c r="G8" s="462"/>
      <c r="H8" s="462"/>
      <c r="I8" s="462"/>
      <c r="J8" s="163">
        <v>2</v>
      </c>
      <c r="K8" s="157"/>
    </row>
    <row r="9" spans="1:11" s="66" customFormat="1" ht="24.75" customHeight="1" thickBot="1" x14ac:dyDescent="0.35">
      <c r="A9" s="157"/>
      <c r="B9" s="164"/>
      <c r="C9" s="452" t="s">
        <v>185</v>
      </c>
      <c r="D9" s="453"/>
      <c r="E9" s="453"/>
      <c r="F9" s="453"/>
      <c r="G9" s="453"/>
      <c r="H9" s="453"/>
      <c r="I9" s="453"/>
      <c r="J9" s="165">
        <v>1</v>
      </c>
      <c r="K9" s="157"/>
    </row>
    <row r="10" spans="1:11" s="66" customFormat="1" ht="22.5" customHeight="1" thickBot="1" x14ac:dyDescent="0.35">
      <c r="A10" s="157"/>
      <c r="B10" s="166"/>
      <c r="C10" s="167"/>
      <c r="D10" s="167"/>
      <c r="E10" s="167"/>
      <c r="F10" s="167"/>
      <c r="G10" s="167"/>
      <c r="H10" s="167"/>
      <c r="I10" s="167"/>
      <c r="J10" s="168"/>
      <c r="K10" s="157"/>
    </row>
    <row r="11" spans="1:11" ht="33" customHeight="1" x14ac:dyDescent="0.25">
      <c r="A11" s="157"/>
      <c r="B11" s="454" t="s">
        <v>186</v>
      </c>
      <c r="C11" s="455"/>
      <c r="D11" s="455" t="s">
        <v>187</v>
      </c>
      <c r="E11" s="455" t="s">
        <v>188</v>
      </c>
      <c r="F11" s="455"/>
      <c r="G11" s="455"/>
      <c r="H11" s="449" t="s">
        <v>189</v>
      </c>
      <c r="I11" s="460" t="s">
        <v>190</v>
      </c>
      <c r="J11" s="446" t="s">
        <v>191</v>
      </c>
      <c r="K11" s="95"/>
    </row>
    <row r="12" spans="1:11" ht="27.75" customHeight="1" x14ac:dyDescent="0.25">
      <c r="A12" s="157"/>
      <c r="B12" s="456"/>
      <c r="C12" s="457"/>
      <c r="D12" s="457"/>
      <c r="E12" s="196" t="s">
        <v>192</v>
      </c>
      <c r="F12" s="196" t="s">
        <v>193</v>
      </c>
      <c r="G12" s="196" t="s">
        <v>194</v>
      </c>
      <c r="H12" s="450"/>
      <c r="I12" s="461"/>
      <c r="J12" s="447"/>
      <c r="K12" s="95"/>
    </row>
    <row r="13" spans="1:11" ht="15.75" customHeight="1" x14ac:dyDescent="0.25">
      <c r="A13" s="157"/>
      <c r="B13" s="458"/>
      <c r="C13" s="459"/>
      <c r="D13" s="459"/>
      <c r="E13" s="67">
        <v>0.6</v>
      </c>
      <c r="F13" s="67">
        <v>0.2</v>
      </c>
      <c r="G13" s="67">
        <v>0.2</v>
      </c>
      <c r="H13" s="451"/>
      <c r="I13" s="461"/>
      <c r="J13" s="448"/>
      <c r="K13" s="95"/>
    </row>
    <row r="14" spans="1:11" ht="47.45" customHeight="1" x14ac:dyDescent="0.25">
      <c r="A14" s="157"/>
      <c r="B14" s="437">
        <v>1</v>
      </c>
      <c r="C14" s="438" t="s">
        <v>195</v>
      </c>
      <c r="D14" s="68" t="s">
        <v>196</v>
      </c>
      <c r="E14" s="170"/>
      <c r="F14" s="170"/>
      <c r="G14" s="170"/>
      <c r="H14" s="439"/>
      <c r="I14" s="439">
        <f>SUM(E18:G18)</f>
        <v>0</v>
      </c>
      <c r="J14" s="444"/>
      <c r="K14" s="95"/>
    </row>
    <row r="15" spans="1:11" ht="38.1" customHeight="1" x14ac:dyDescent="0.25">
      <c r="A15" s="157"/>
      <c r="B15" s="437"/>
      <c r="C15" s="438"/>
      <c r="D15" s="68" t="s">
        <v>197</v>
      </c>
      <c r="E15" s="170"/>
      <c r="F15" s="170"/>
      <c r="G15" s="170"/>
      <c r="H15" s="439"/>
      <c r="I15" s="439"/>
      <c r="J15" s="444"/>
      <c r="K15" s="95"/>
    </row>
    <row r="16" spans="1:11" ht="41.45" customHeight="1" x14ac:dyDescent="0.25">
      <c r="A16" s="157"/>
      <c r="B16" s="437"/>
      <c r="C16" s="438"/>
      <c r="D16" s="68" t="s">
        <v>198</v>
      </c>
      <c r="E16" s="170"/>
      <c r="F16" s="170"/>
      <c r="G16" s="170"/>
      <c r="H16" s="439"/>
      <c r="I16" s="439"/>
      <c r="J16" s="444"/>
      <c r="K16" s="95"/>
    </row>
    <row r="17" spans="1:11" ht="47.1" customHeight="1" x14ac:dyDescent="0.25">
      <c r="A17" s="157"/>
      <c r="B17" s="437"/>
      <c r="C17" s="438"/>
      <c r="D17" s="68" t="s">
        <v>199</v>
      </c>
      <c r="E17" s="170"/>
      <c r="F17" s="170"/>
      <c r="G17" s="170"/>
      <c r="H17" s="439"/>
      <c r="I17" s="439"/>
      <c r="J17" s="444"/>
      <c r="K17" s="95"/>
    </row>
    <row r="18" spans="1:11" ht="24.75" customHeight="1" x14ac:dyDescent="0.25">
      <c r="A18" s="157"/>
      <c r="B18" s="425" t="s">
        <v>285</v>
      </c>
      <c r="C18" s="425"/>
      <c r="D18" s="425"/>
      <c r="E18" s="63">
        <f>SUM(E14:E17)/4*60%</f>
        <v>0</v>
      </c>
      <c r="F18" s="69">
        <f>SUM(F14:F17)/4*20%</f>
        <v>0</v>
      </c>
      <c r="G18" s="69">
        <f>SUM(G14:G17)/4*20%</f>
        <v>0</v>
      </c>
      <c r="H18" s="439"/>
      <c r="I18" s="439"/>
      <c r="J18" s="444"/>
      <c r="K18" s="95"/>
    </row>
    <row r="19" spans="1:11" ht="24.75" customHeight="1" x14ac:dyDescent="0.25">
      <c r="A19" s="157"/>
      <c r="B19" s="437">
        <v>2</v>
      </c>
      <c r="C19" s="438" t="s">
        <v>201</v>
      </c>
      <c r="D19" s="68" t="s">
        <v>202</v>
      </c>
      <c r="E19" s="197"/>
      <c r="F19" s="197"/>
      <c r="G19" s="197"/>
      <c r="H19" s="439"/>
      <c r="I19" s="439">
        <f>SUM(E24:G24)</f>
        <v>0</v>
      </c>
      <c r="J19" s="440"/>
      <c r="K19" s="95"/>
    </row>
    <row r="20" spans="1:11" ht="36" customHeight="1" x14ac:dyDescent="0.25">
      <c r="A20" s="157"/>
      <c r="B20" s="437"/>
      <c r="C20" s="438"/>
      <c r="D20" s="68" t="s">
        <v>203</v>
      </c>
      <c r="E20" s="197"/>
      <c r="F20" s="197"/>
      <c r="G20" s="197"/>
      <c r="H20" s="439"/>
      <c r="I20" s="439"/>
      <c r="J20" s="440"/>
      <c r="K20" s="95"/>
    </row>
    <row r="21" spans="1:11" ht="33.6" customHeight="1" x14ac:dyDescent="0.25">
      <c r="A21" s="157"/>
      <c r="B21" s="437"/>
      <c r="C21" s="438"/>
      <c r="D21" s="68" t="s">
        <v>204</v>
      </c>
      <c r="E21" s="197"/>
      <c r="F21" s="197"/>
      <c r="G21" s="197"/>
      <c r="H21" s="439"/>
      <c r="I21" s="439"/>
      <c r="J21" s="440"/>
      <c r="K21" s="95"/>
    </row>
    <row r="22" spans="1:11" ht="35.25" customHeight="1" x14ac:dyDescent="0.25">
      <c r="A22" s="157"/>
      <c r="B22" s="437"/>
      <c r="C22" s="438"/>
      <c r="D22" s="68" t="s">
        <v>205</v>
      </c>
      <c r="E22" s="197"/>
      <c r="F22" s="197"/>
      <c r="G22" s="197"/>
      <c r="H22" s="439"/>
      <c r="I22" s="439"/>
      <c r="J22" s="440"/>
      <c r="K22" s="95"/>
    </row>
    <row r="23" spans="1:11" ht="21" customHeight="1" x14ac:dyDescent="0.25">
      <c r="A23" s="157"/>
      <c r="B23" s="437"/>
      <c r="C23" s="438"/>
      <c r="D23" s="68" t="s">
        <v>206</v>
      </c>
      <c r="E23" s="197"/>
      <c r="F23" s="197"/>
      <c r="G23" s="197"/>
      <c r="H23" s="439"/>
      <c r="I23" s="439"/>
      <c r="J23" s="440"/>
      <c r="K23" s="95"/>
    </row>
    <row r="24" spans="1:11" ht="24.75" customHeight="1" x14ac:dyDescent="0.25">
      <c r="A24" s="157"/>
      <c r="B24" s="425" t="s">
        <v>200</v>
      </c>
      <c r="C24" s="425"/>
      <c r="D24" s="425"/>
      <c r="E24" s="69">
        <f>SUM(E19:E23)/5*60%</f>
        <v>0</v>
      </c>
      <c r="F24" s="69">
        <f>SUM(F19:F23)/5*20%</f>
        <v>0</v>
      </c>
      <c r="G24" s="69">
        <f>SUM(G19:G23)/5*20%</f>
        <v>0</v>
      </c>
      <c r="H24" s="439"/>
      <c r="I24" s="439"/>
      <c r="J24" s="440"/>
      <c r="K24" s="95"/>
    </row>
    <row r="25" spans="1:11" ht="24.75" customHeight="1" x14ac:dyDescent="0.25">
      <c r="A25" s="157"/>
      <c r="B25" s="437">
        <v>3</v>
      </c>
      <c r="C25" s="438" t="s">
        <v>207</v>
      </c>
      <c r="D25" s="68" t="s">
        <v>208</v>
      </c>
      <c r="E25" s="197"/>
      <c r="F25" s="197"/>
      <c r="G25" s="197"/>
      <c r="H25" s="442"/>
      <c r="I25" s="439">
        <f>SUM(E30:G30)</f>
        <v>0</v>
      </c>
      <c r="J25" s="440"/>
      <c r="K25" s="95"/>
    </row>
    <row r="26" spans="1:11" ht="33.75" customHeight="1" x14ac:dyDescent="0.25">
      <c r="A26" s="157"/>
      <c r="B26" s="437"/>
      <c r="C26" s="438"/>
      <c r="D26" s="68" t="s">
        <v>209</v>
      </c>
      <c r="E26" s="197"/>
      <c r="F26" s="197"/>
      <c r="G26" s="197"/>
      <c r="H26" s="442"/>
      <c r="I26" s="439"/>
      <c r="J26" s="440"/>
      <c r="K26" s="95"/>
    </row>
    <row r="27" spans="1:11" x14ac:dyDescent="0.25">
      <c r="A27" s="157"/>
      <c r="B27" s="437"/>
      <c r="C27" s="438"/>
      <c r="D27" s="68" t="s">
        <v>210</v>
      </c>
      <c r="E27" s="197"/>
      <c r="F27" s="197"/>
      <c r="G27" s="197"/>
      <c r="H27" s="442"/>
      <c r="I27" s="439"/>
      <c r="J27" s="440"/>
      <c r="K27" s="95"/>
    </row>
    <row r="28" spans="1:11" ht="27.75" customHeight="1" x14ac:dyDescent="0.25">
      <c r="A28" s="157"/>
      <c r="B28" s="437"/>
      <c r="C28" s="438"/>
      <c r="D28" s="68" t="s">
        <v>211</v>
      </c>
      <c r="E28" s="197"/>
      <c r="F28" s="197"/>
      <c r="G28" s="197"/>
      <c r="H28" s="442"/>
      <c r="I28" s="439"/>
      <c r="J28" s="440"/>
      <c r="K28" s="95"/>
    </row>
    <row r="29" spans="1:11" ht="36" customHeight="1" x14ac:dyDescent="0.25">
      <c r="A29" s="157"/>
      <c r="B29" s="437"/>
      <c r="C29" s="438"/>
      <c r="D29" s="68" t="s">
        <v>212</v>
      </c>
      <c r="E29" s="197"/>
      <c r="F29" s="197"/>
      <c r="G29" s="197"/>
      <c r="H29" s="442"/>
      <c r="I29" s="439"/>
      <c r="J29" s="440"/>
      <c r="K29" s="95"/>
    </row>
    <row r="30" spans="1:11" ht="24.75" customHeight="1" x14ac:dyDescent="0.25">
      <c r="A30" s="157"/>
      <c r="B30" s="425" t="s">
        <v>200</v>
      </c>
      <c r="C30" s="425"/>
      <c r="D30" s="425"/>
      <c r="E30" s="69">
        <f>SUM(E25:E29)/5*60%</f>
        <v>0</v>
      </c>
      <c r="F30" s="69">
        <f>SUM(F25:F29)/5*20%</f>
        <v>0</v>
      </c>
      <c r="G30" s="69">
        <f>SUM(G25:G29)/5*20%</f>
        <v>0</v>
      </c>
      <c r="H30" s="442"/>
      <c r="I30" s="439"/>
      <c r="J30" s="440"/>
      <c r="K30" s="95"/>
    </row>
    <row r="31" spans="1:11" ht="34.5" customHeight="1" x14ac:dyDescent="0.25">
      <c r="A31" s="157"/>
      <c r="B31" s="437">
        <v>4</v>
      </c>
      <c r="C31" s="438" t="s">
        <v>213</v>
      </c>
      <c r="D31" s="70" t="s">
        <v>214</v>
      </c>
      <c r="E31" s="198"/>
      <c r="F31" s="198"/>
      <c r="G31" s="198"/>
      <c r="H31" s="431"/>
      <c r="I31" s="434">
        <f>SUM(E35:G35)</f>
        <v>0</v>
      </c>
      <c r="J31" s="445"/>
      <c r="K31" s="95"/>
    </row>
    <row r="32" spans="1:11" ht="24.75" customHeight="1" x14ac:dyDescent="0.25">
      <c r="A32" s="157"/>
      <c r="B32" s="437"/>
      <c r="C32" s="438"/>
      <c r="D32" s="70" t="s">
        <v>215</v>
      </c>
      <c r="E32" s="198"/>
      <c r="F32" s="198"/>
      <c r="G32" s="198"/>
      <c r="H32" s="432"/>
      <c r="I32" s="435"/>
      <c r="J32" s="445"/>
      <c r="K32" s="95"/>
    </row>
    <row r="33" spans="1:11" ht="24.75" customHeight="1" x14ac:dyDescent="0.25">
      <c r="A33" s="157"/>
      <c r="B33" s="437"/>
      <c r="C33" s="438"/>
      <c r="D33" s="70" t="s">
        <v>216</v>
      </c>
      <c r="E33" s="198"/>
      <c r="F33" s="198"/>
      <c r="G33" s="198"/>
      <c r="H33" s="432"/>
      <c r="I33" s="435"/>
      <c r="J33" s="445"/>
      <c r="K33" s="95"/>
    </row>
    <row r="34" spans="1:11" ht="36.75" customHeight="1" x14ac:dyDescent="0.25">
      <c r="A34" s="157"/>
      <c r="B34" s="437"/>
      <c r="C34" s="438"/>
      <c r="D34" s="70" t="s">
        <v>217</v>
      </c>
      <c r="E34" s="198"/>
      <c r="F34" s="198"/>
      <c r="G34" s="198"/>
      <c r="H34" s="432"/>
      <c r="I34" s="435"/>
      <c r="J34" s="445"/>
      <c r="K34" s="95"/>
    </row>
    <row r="35" spans="1:11" ht="24.75" customHeight="1" x14ac:dyDescent="0.25">
      <c r="A35" s="157"/>
      <c r="B35" s="425" t="s">
        <v>200</v>
      </c>
      <c r="C35" s="425"/>
      <c r="D35" s="425"/>
      <c r="E35" s="69">
        <f>SUM(E31:E34)/4*60%</f>
        <v>0</v>
      </c>
      <c r="F35" s="69">
        <f>SUM(F31:F34)/4*20%</f>
        <v>0</v>
      </c>
      <c r="G35" s="69">
        <f>SUM(G31:G34)/4*20%</f>
        <v>0</v>
      </c>
      <c r="H35" s="433"/>
      <c r="I35" s="436"/>
      <c r="J35" s="445"/>
      <c r="K35" s="95"/>
    </row>
    <row r="36" spans="1:11" ht="25.5" customHeight="1" x14ac:dyDescent="0.25">
      <c r="A36" s="157"/>
      <c r="B36" s="437">
        <v>5</v>
      </c>
      <c r="C36" s="438" t="s">
        <v>218</v>
      </c>
      <c r="D36" s="71" t="s">
        <v>219</v>
      </c>
      <c r="E36" s="170"/>
      <c r="F36" s="170"/>
      <c r="G36" s="170"/>
      <c r="H36" s="439"/>
      <c r="I36" s="439">
        <f>SUM(E41:G41)</f>
        <v>0</v>
      </c>
      <c r="J36" s="444"/>
      <c r="K36" s="95"/>
    </row>
    <row r="37" spans="1:11" ht="27" customHeight="1" x14ac:dyDescent="0.25">
      <c r="A37" s="157"/>
      <c r="B37" s="437"/>
      <c r="C37" s="438"/>
      <c r="D37" s="71" t="s">
        <v>220</v>
      </c>
      <c r="E37" s="170"/>
      <c r="F37" s="170"/>
      <c r="G37" s="170"/>
      <c r="H37" s="439"/>
      <c r="I37" s="439"/>
      <c r="J37" s="444"/>
      <c r="K37" s="95"/>
    </row>
    <row r="38" spans="1:11" ht="35.1" customHeight="1" x14ac:dyDescent="0.25">
      <c r="A38" s="157"/>
      <c r="B38" s="437"/>
      <c r="C38" s="438"/>
      <c r="D38" s="71" t="s">
        <v>221</v>
      </c>
      <c r="E38" s="170"/>
      <c r="F38" s="170"/>
      <c r="G38" s="170"/>
      <c r="H38" s="439"/>
      <c r="I38" s="439"/>
      <c r="J38" s="444"/>
      <c r="K38" s="95"/>
    </row>
    <row r="39" spans="1:11" ht="24" customHeight="1" x14ac:dyDescent="0.25">
      <c r="A39" s="157"/>
      <c r="B39" s="437"/>
      <c r="C39" s="438"/>
      <c r="D39" s="71" t="s">
        <v>222</v>
      </c>
      <c r="E39" s="170"/>
      <c r="F39" s="170"/>
      <c r="G39" s="170"/>
      <c r="H39" s="439"/>
      <c r="I39" s="439"/>
      <c r="J39" s="444"/>
      <c r="K39" s="95"/>
    </row>
    <row r="40" spans="1:11" ht="26.25" customHeight="1" x14ac:dyDescent="0.25">
      <c r="A40" s="157"/>
      <c r="B40" s="437"/>
      <c r="C40" s="438"/>
      <c r="D40" s="71" t="s">
        <v>223</v>
      </c>
      <c r="E40" s="170"/>
      <c r="F40" s="170"/>
      <c r="G40" s="170"/>
      <c r="H40" s="439"/>
      <c r="I40" s="439"/>
      <c r="J40" s="444"/>
      <c r="K40" s="95"/>
    </row>
    <row r="41" spans="1:11" ht="24.75" customHeight="1" x14ac:dyDescent="0.25">
      <c r="A41" s="157"/>
      <c r="B41" s="425" t="s">
        <v>200</v>
      </c>
      <c r="C41" s="425"/>
      <c r="D41" s="425"/>
      <c r="E41" s="69">
        <f>SUM(E36:E40)/5*60%</f>
        <v>0</v>
      </c>
      <c r="F41" s="69">
        <f>SUM(F36:F40)/5*20%</f>
        <v>0</v>
      </c>
      <c r="G41" s="69">
        <f>SUM(G36:G40)/5*20%</f>
        <v>0</v>
      </c>
      <c r="H41" s="439"/>
      <c r="I41" s="439"/>
      <c r="J41" s="444"/>
      <c r="K41" s="95"/>
    </row>
    <row r="42" spans="1:11" ht="24.75" customHeight="1" x14ac:dyDescent="0.25">
      <c r="A42" s="157"/>
      <c r="B42" s="437">
        <v>6</v>
      </c>
      <c r="C42" s="438" t="s">
        <v>224</v>
      </c>
      <c r="D42" s="68" t="s">
        <v>225</v>
      </c>
      <c r="E42" s="197"/>
      <c r="F42" s="197"/>
      <c r="G42" s="197"/>
      <c r="H42" s="439"/>
      <c r="I42" s="439">
        <f>SUM(E48:G48)</f>
        <v>0</v>
      </c>
      <c r="J42" s="440"/>
      <c r="K42" s="95"/>
    </row>
    <row r="43" spans="1:11" ht="36" customHeight="1" x14ac:dyDescent="0.25">
      <c r="A43" s="157"/>
      <c r="B43" s="437"/>
      <c r="C43" s="438"/>
      <c r="D43" s="68" t="s">
        <v>226</v>
      </c>
      <c r="E43" s="197"/>
      <c r="F43" s="197"/>
      <c r="G43" s="197"/>
      <c r="H43" s="439"/>
      <c r="I43" s="439"/>
      <c r="J43" s="440"/>
      <c r="K43" s="95"/>
    </row>
    <row r="44" spans="1:11" ht="24.75" customHeight="1" x14ac:dyDescent="0.25">
      <c r="A44" s="157"/>
      <c r="B44" s="437"/>
      <c r="C44" s="438"/>
      <c r="D44" s="68" t="s">
        <v>227</v>
      </c>
      <c r="E44" s="197"/>
      <c r="F44" s="197"/>
      <c r="G44" s="197"/>
      <c r="H44" s="439"/>
      <c r="I44" s="439"/>
      <c r="J44" s="440"/>
      <c r="K44" s="95"/>
    </row>
    <row r="45" spans="1:11" ht="15.75" customHeight="1" x14ac:dyDescent="0.25">
      <c r="A45" s="157"/>
      <c r="B45" s="437"/>
      <c r="C45" s="438"/>
      <c r="D45" s="68" t="s">
        <v>228</v>
      </c>
      <c r="E45" s="197"/>
      <c r="F45" s="197"/>
      <c r="G45" s="197"/>
      <c r="H45" s="439"/>
      <c r="I45" s="439"/>
      <c r="J45" s="440"/>
      <c r="K45" s="95"/>
    </row>
    <row r="46" spans="1:11" ht="12.75" customHeight="1" x14ac:dyDescent="0.25">
      <c r="A46" s="157"/>
      <c r="B46" s="437"/>
      <c r="C46" s="438"/>
      <c r="D46" s="68" t="s">
        <v>229</v>
      </c>
      <c r="E46" s="197"/>
      <c r="F46" s="197"/>
      <c r="G46" s="197"/>
      <c r="H46" s="439"/>
      <c r="I46" s="439"/>
      <c r="J46" s="440"/>
      <c r="K46" s="95"/>
    </row>
    <row r="47" spans="1:11" ht="15" customHeight="1" x14ac:dyDescent="0.25">
      <c r="A47" s="157"/>
      <c r="B47" s="437"/>
      <c r="C47" s="438"/>
      <c r="D47" s="68" t="s">
        <v>230</v>
      </c>
      <c r="E47" s="197"/>
      <c r="F47" s="197"/>
      <c r="G47" s="197"/>
      <c r="H47" s="439"/>
      <c r="I47" s="439"/>
      <c r="J47" s="440"/>
      <c r="K47" s="95"/>
    </row>
    <row r="48" spans="1:11" ht="24.75" customHeight="1" x14ac:dyDescent="0.25">
      <c r="A48" s="157"/>
      <c r="B48" s="425" t="s">
        <v>200</v>
      </c>
      <c r="C48" s="425"/>
      <c r="D48" s="425"/>
      <c r="E48" s="69">
        <f>SUM(E42:E47)/6*60%</f>
        <v>0</v>
      </c>
      <c r="F48" s="69">
        <f>SUM(F42:F47)/6*20%</f>
        <v>0</v>
      </c>
      <c r="G48" s="69">
        <f>SUM(G42:G47)/6*20%</f>
        <v>0</v>
      </c>
      <c r="H48" s="439"/>
      <c r="I48" s="439"/>
      <c r="J48" s="440"/>
      <c r="K48" s="95"/>
    </row>
    <row r="49" spans="1:11" ht="24.75" customHeight="1" x14ac:dyDescent="0.25">
      <c r="A49" s="157"/>
      <c r="B49" s="437">
        <v>7</v>
      </c>
      <c r="C49" s="438" t="s">
        <v>231</v>
      </c>
      <c r="D49" s="68" t="s">
        <v>232</v>
      </c>
      <c r="E49" s="197"/>
      <c r="F49" s="197"/>
      <c r="G49" s="197"/>
      <c r="H49" s="442"/>
      <c r="I49" s="434">
        <f>SUM(E53:G53)</f>
        <v>0</v>
      </c>
      <c r="J49" s="440"/>
      <c r="K49" s="95"/>
    </row>
    <row r="50" spans="1:11" ht="47.25" customHeight="1" x14ac:dyDescent="0.25">
      <c r="A50" s="157"/>
      <c r="B50" s="437"/>
      <c r="C50" s="438"/>
      <c r="D50" s="68" t="s">
        <v>233</v>
      </c>
      <c r="E50" s="197"/>
      <c r="F50" s="197"/>
      <c r="G50" s="197"/>
      <c r="H50" s="442"/>
      <c r="I50" s="435"/>
      <c r="J50" s="440"/>
      <c r="K50" s="95"/>
    </row>
    <row r="51" spans="1:11" ht="14.25" customHeight="1" x14ac:dyDescent="0.25">
      <c r="A51" s="157"/>
      <c r="B51" s="437"/>
      <c r="C51" s="438"/>
      <c r="D51" s="68" t="s">
        <v>234</v>
      </c>
      <c r="E51" s="197"/>
      <c r="F51" s="197"/>
      <c r="G51" s="197"/>
      <c r="H51" s="442"/>
      <c r="I51" s="435"/>
      <c r="J51" s="440"/>
      <c r="K51" s="95"/>
    </row>
    <row r="52" spans="1:11" ht="27" customHeight="1" x14ac:dyDescent="0.25">
      <c r="A52" s="157"/>
      <c r="B52" s="437"/>
      <c r="C52" s="438"/>
      <c r="D52" s="68" t="s">
        <v>235</v>
      </c>
      <c r="E52" s="197"/>
      <c r="F52" s="197"/>
      <c r="G52" s="197"/>
      <c r="H52" s="442"/>
      <c r="I52" s="435"/>
      <c r="J52" s="440"/>
      <c r="K52" s="95"/>
    </row>
    <row r="53" spans="1:11" ht="24.75" customHeight="1" x14ac:dyDescent="0.25">
      <c r="A53" s="157"/>
      <c r="B53" s="425" t="s">
        <v>200</v>
      </c>
      <c r="C53" s="425"/>
      <c r="D53" s="425"/>
      <c r="E53" s="69">
        <f>SUM(E49:E52)/4*60%</f>
        <v>0</v>
      </c>
      <c r="F53" s="69">
        <f>SUM(F49:F52)/4*20%</f>
        <v>0</v>
      </c>
      <c r="G53" s="69">
        <f>SUM(G49:G52)/4*20%</f>
        <v>0</v>
      </c>
      <c r="H53" s="442"/>
      <c r="I53" s="436"/>
      <c r="J53" s="440"/>
      <c r="K53" s="95"/>
    </row>
    <row r="54" spans="1:11" ht="34.5" customHeight="1" x14ac:dyDescent="0.25">
      <c r="A54" s="157"/>
      <c r="B54" s="437">
        <v>8</v>
      </c>
      <c r="C54" s="438" t="s">
        <v>236</v>
      </c>
      <c r="D54" s="70" t="s">
        <v>237</v>
      </c>
      <c r="E54" s="198"/>
      <c r="F54" s="198"/>
      <c r="G54" s="198"/>
      <c r="H54" s="443"/>
      <c r="I54" s="439">
        <f>SUM(E61:G61)</f>
        <v>0</v>
      </c>
      <c r="J54" s="441"/>
      <c r="K54" s="95"/>
    </row>
    <row r="55" spans="1:11" ht="24.75" customHeight="1" x14ac:dyDescent="0.25">
      <c r="A55" s="157"/>
      <c r="B55" s="437"/>
      <c r="C55" s="438"/>
      <c r="D55" s="70" t="s">
        <v>238</v>
      </c>
      <c r="E55" s="198"/>
      <c r="F55" s="198"/>
      <c r="G55" s="198"/>
      <c r="H55" s="443"/>
      <c r="I55" s="439"/>
      <c r="J55" s="441"/>
      <c r="K55" s="95"/>
    </row>
    <row r="56" spans="1:11" ht="24.75" customHeight="1" x14ac:dyDescent="0.25">
      <c r="A56" s="157"/>
      <c r="B56" s="437"/>
      <c r="C56" s="438"/>
      <c r="D56" s="70" t="s">
        <v>239</v>
      </c>
      <c r="E56" s="198"/>
      <c r="F56" s="198"/>
      <c r="G56" s="198"/>
      <c r="H56" s="443"/>
      <c r="I56" s="439"/>
      <c r="J56" s="441"/>
      <c r="K56" s="95"/>
    </row>
    <row r="57" spans="1:11" ht="36.75" customHeight="1" x14ac:dyDescent="0.25">
      <c r="A57" s="157"/>
      <c r="B57" s="437"/>
      <c r="C57" s="438"/>
      <c r="D57" s="70" t="s">
        <v>240</v>
      </c>
      <c r="E57" s="198"/>
      <c r="F57" s="198"/>
      <c r="G57" s="198"/>
      <c r="H57" s="443"/>
      <c r="I57" s="439"/>
      <c r="J57" s="441"/>
      <c r="K57" s="95"/>
    </row>
    <row r="58" spans="1:11" ht="44.25" customHeight="1" x14ac:dyDescent="0.25">
      <c r="A58" s="157"/>
      <c r="B58" s="437"/>
      <c r="C58" s="438"/>
      <c r="D58" s="70" t="s">
        <v>241</v>
      </c>
      <c r="E58" s="198"/>
      <c r="F58" s="198"/>
      <c r="G58" s="198"/>
      <c r="H58" s="443"/>
      <c r="I58" s="439"/>
      <c r="J58" s="441"/>
      <c r="K58" s="95"/>
    </row>
    <row r="59" spans="1:11" ht="44.25" customHeight="1" x14ac:dyDescent="0.25">
      <c r="A59" s="157"/>
      <c r="B59" s="437"/>
      <c r="C59" s="438"/>
      <c r="D59" s="70" t="s">
        <v>242</v>
      </c>
      <c r="E59" s="198"/>
      <c r="F59" s="198"/>
      <c r="G59" s="198"/>
      <c r="H59" s="443"/>
      <c r="I59" s="439"/>
      <c r="J59" s="441"/>
      <c r="K59" s="95"/>
    </row>
    <row r="60" spans="1:11" ht="26.25" customHeight="1" x14ac:dyDescent="0.25">
      <c r="A60" s="157"/>
      <c r="B60" s="437"/>
      <c r="C60" s="438"/>
      <c r="D60" s="70" t="s">
        <v>243</v>
      </c>
      <c r="E60" s="198"/>
      <c r="F60" s="198"/>
      <c r="G60" s="198"/>
      <c r="H60" s="443"/>
      <c r="I60" s="439"/>
      <c r="J60" s="441"/>
      <c r="K60" s="95"/>
    </row>
    <row r="61" spans="1:11" ht="24.75" customHeight="1" x14ac:dyDescent="0.25">
      <c r="A61" s="157"/>
      <c r="B61" s="425" t="s">
        <v>200</v>
      </c>
      <c r="C61" s="425"/>
      <c r="D61" s="425"/>
      <c r="E61" s="69">
        <f>SUM(E54:E60)/7*60%</f>
        <v>0</v>
      </c>
      <c r="F61" s="69">
        <f>SUM(F54:F60)/7*20%</f>
        <v>0</v>
      </c>
      <c r="G61" s="69">
        <f>SUM(G54:G60)/7*20%</f>
        <v>0</v>
      </c>
      <c r="H61" s="443"/>
      <c r="I61" s="439"/>
      <c r="J61" s="441"/>
      <c r="K61" s="95"/>
    </row>
    <row r="62" spans="1:11" ht="24.75" customHeight="1" x14ac:dyDescent="0.25">
      <c r="A62" s="157"/>
      <c r="B62" s="437">
        <v>9</v>
      </c>
      <c r="C62" s="438" t="s">
        <v>244</v>
      </c>
      <c r="D62" s="70" t="s">
        <v>245</v>
      </c>
      <c r="E62" s="198"/>
      <c r="F62" s="198"/>
      <c r="G62" s="198"/>
      <c r="H62" s="443"/>
      <c r="I62" s="434">
        <f>SUM(E66:G66)</f>
        <v>0</v>
      </c>
      <c r="J62" s="440"/>
      <c r="K62" s="95"/>
    </row>
    <row r="63" spans="1:11" ht="24.75" customHeight="1" x14ac:dyDescent="0.25">
      <c r="A63" s="157"/>
      <c r="B63" s="437"/>
      <c r="C63" s="438"/>
      <c r="D63" s="70" t="s">
        <v>246</v>
      </c>
      <c r="E63" s="198"/>
      <c r="F63" s="198"/>
      <c r="G63" s="198"/>
      <c r="H63" s="443"/>
      <c r="I63" s="435"/>
      <c r="J63" s="440"/>
      <c r="K63" s="95"/>
    </row>
    <row r="64" spans="1:11" ht="24.75" customHeight="1" x14ac:dyDescent="0.25">
      <c r="A64" s="157"/>
      <c r="B64" s="437"/>
      <c r="C64" s="438"/>
      <c r="D64" s="70" t="s">
        <v>247</v>
      </c>
      <c r="E64" s="198"/>
      <c r="F64" s="198"/>
      <c r="G64" s="198"/>
      <c r="H64" s="443"/>
      <c r="I64" s="435"/>
      <c r="J64" s="440"/>
      <c r="K64" s="95"/>
    </row>
    <row r="65" spans="1:11" ht="34.5" customHeight="1" x14ac:dyDescent="0.25">
      <c r="A65" s="157"/>
      <c r="B65" s="437"/>
      <c r="C65" s="438"/>
      <c r="D65" s="68" t="s">
        <v>248</v>
      </c>
      <c r="E65" s="198"/>
      <c r="F65" s="198"/>
      <c r="G65" s="198"/>
      <c r="H65" s="443"/>
      <c r="I65" s="435"/>
      <c r="J65" s="440"/>
      <c r="K65" s="95"/>
    </row>
    <row r="66" spans="1:11" ht="24.75" customHeight="1" x14ac:dyDescent="0.25">
      <c r="A66" s="157"/>
      <c r="B66" s="425" t="s">
        <v>200</v>
      </c>
      <c r="C66" s="425"/>
      <c r="D66" s="425"/>
      <c r="E66" s="69">
        <f>SUM(E62:E65)/4*60%</f>
        <v>0</v>
      </c>
      <c r="F66" s="69">
        <f>SUM(F62:F65)/4*20%</f>
        <v>0</v>
      </c>
      <c r="G66" s="69">
        <f>SUM(G62:G65)/4*20%</f>
        <v>0</v>
      </c>
      <c r="H66" s="443"/>
      <c r="I66" s="436"/>
      <c r="J66" s="440"/>
      <c r="K66" s="95"/>
    </row>
    <row r="67" spans="1:11" x14ac:dyDescent="0.25">
      <c r="A67" s="157"/>
      <c r="B67" s="425" t="s">
        <v>284</v>
      </c>
      <c r="C67" s="425"/>
      <c r="D67" s="425"/>
      <c r="E67" s="205">
        <f>AVERAGE(E66,E61,E53,E48,E41,E35,E30,E24,E18)</f>
        <v>0</v>
      </c>
      <c r="F67" s="205">
        <f>AVERAGE(F66,F61,F53,F48,F41,F35,F30,F24,F18)</f>
        <v>0</v>
      </c>
      <c r="G67" s="205">
        <f>AVERAGE(G66,G61,G53,G48,G41,G35,G30,G24,G18)</f>
        <v>0</v>
      </c>
      <c r="H67" s="95"/>
      <c r="I67" s="95"/>
      <c r="J67" s="95"/>
      <c r="K67" s="95"/>
    </row>
    <row r="68" spans="1:11" ht="15.75" thickBot="1" x14ac:dyDescent="0.3">
      <c r="A68" s="157"/>
      <c r="B68" s="95"/>
      <c r="C68" s="95"/>
      <c r="D68" s="96"/>
      <c r="E68" s="204"/>
      <c r="F68" s="204"/>
      <c r="G68" s="204"/>
      <c r="H68" s="95"/>
      <c r="I68" s="95"/>
      <c r="J68" s="95"/>
      <c r="K68" s="95"/>
    </row>
    <row r="69" spans="1:11" ht="18.75" customHeight="1" thickBot="1" x14ac:dyDescent="0.3">
      <c r="A69" s="157"/>
      <c r="B69" s="97"/>
      <c r="C69" s="97"/>
      <c r="D69" s="97"/>
      <c r="E69" s="428" t="s">
        <v>249</v>
      </c>
      <c r="F69" s="429"/>
      <c r="G69" s="430"/>
      <c r="H69" s="72"/>
      <c r="I69" s="73">
        <f>AVERAGE(I14:I66)</f>
        <v>0</v>
      </c>
      <c r="J69" s="74">
        <f>I69/5*100%</f>
        <v>0</v>
      </c>
      <c r="K69" s="95"/>
    </row>
    <row r="70" spans="1:11" ht="36" customHeight="1" x14ac:dyDescent="0.25">
      <c r="A70" s="157"/>
      <c r="B70" s="157"/>
      <c r="C70" s="157"/>
      <c r="D70" s="169"/>
      <c r="E70" s="157"/>
      <c r="F70" s="157"/>
      <c r="G70" s="157"/>
      <c r="H70" s="157"/>
      <c r="I70" s="157"/>
      <c r="J70" s="157"/>
      <c r="K70" s="95"/>
    </row>
    <row r="71" spans="1:11" ht="30" customHeight="1" x14ac:dyDescent="0.25">
      <c r="A71" s="157"/>
      <c r="B71" s="157"/>
      <c r="C71" s="199" t="s">
        <v>121</v>
      </c>
      <c r="D71" s="199"/>
      <c r="E71" s="157"/>
      <c r="F71" s="157"/>
      <c r="G71" s="157"/>
      <c r="H71" s="426"/>
      <c r="I71" s="426"/>
      <c r="J71" s="98"/>
      <c r="K71" s="95"/>
    </row>
    <row r="72" spans="1:11" ht="30" customHeight="1" x14ac:dyDescent="0.25">
      <c r="A72" s="157"/>
      <c r="B72" s="157"/>
      <c r="C72" s="199" t="s">
        <v>122</v>
      </c>
      <c r="D72" s="199"/>
      <c r="E72" s="157"/>
      <c r="F72" s="157"/>
      <c r="G72" s="157"/>
      <c r="H72" s="427" t="s">
        <v>123</v>
      </c>
      <c r="I72" s="427"/>
      <c r="J72" s="199" t="s">
        <v>250</v>
      </c>
      <c r="K72" s="95"/>
    </row>
    <row r="73" spans="1:11" x14ac:dyDescent="0.25">
      <c r="A73" s="157"/>
      <c r="B73" s="157"/>
      <c r="C73" s="157"/>
      <c r="D73" s="157"/>
      <c r="E73" s="157"/>
      <c r="F73" s="157"/>
      <c r="G73" s="157"/>
      <c r="H73" s="157"/>
      <c r="I73" s="157"/>
      <c r="J73" s="157"/>
      <c r="K73" s="157"/>
    </row>
    <row r="74" spans="1:11" x14ac:dyDescent="0.25">
      <c r="A74"/>
      <c r="K74"/>
    </row>
    <row r="75" spans="1:11" x14ac:dyDescent="0.25">
      <c r="A75"/>
      <c r="K75"/>
    </row>
    <row r="76" spans="1:11" x14ac:dyDescent="0.25">
      <c r="A76"/>
      <c r="K76"/>
    </row>
    <row r="77" spans="1:11" x14ac:dyDescent="0.25">
      <c r="A77"/>
      <c r="K77"/>
    </row>
    <row r="78" spans="1:11" x14ac:dyDescent="0.25">
      <c r="A78"/>
      <c r="K78"/>
    </row>
    <row r="79" spans="1:11" x14ac:dyDescent="0.25">
      <c r="A79"/>
      <c r="K79"/>
    </row>
    <row r="80" spans="1:11" x14ac:dyDescent="0.25">
      <c r="A80"/>
      <c r="K80"/>
    </row>
    <row r="81" spans="1:11" x14ac:dyDescent="0.25">
      <c r="A81"/>
      <c r="K81"/>
    </row>
    <row r="82" spans="1:11" x14ac:dyDescent="0.25">
      <c r="A82"/>
      <c r="K82"/>
    </row>
    <row r="83" spans="1:11" x14ac:dyDescent="0.25">
      <c r="A83"/>
      <c r="K83"/>
    </row>
    <row r="84" spans="1:11" x14ac:dyDescent="0.25">
      <c r="A84"/>
      <c r="K84"/>
    </row>
    <row r="85" spans="1:11" x14ac:dyDescent="0.25">
      <c r="A85"/>
      <c r="K85"/>
    </row>
    <row r="86" spans="1:11" x14ac:dyDescent="0.25">
      <c r="A86"/>
      <c r="K86"/>
    </row>
    <row r="87" spans="1:11" x14ac:dyDescent="0.25">
      <c r="A87"/>
      <c r="K87"/>
    </row>
    <row r="88" spans="1:11" x14ac:dyDescent="0.25">
      <c r="A88"/>
      <c r="K88"/>
    </row>
    <row r="89" spans="1:11" x14ac:dyDescent="0.25">
      <c r="A89"/>
      <c r="K89"/>
    </row>
    <row r="90" spans="1:11" x14ac:dyDescent="0.25">
      <c r="A90"/>
      <c r="K90"/>
    </row>
    <row r="91" spans="1:11" x14ac:dyDescent="0.25">
      <c r="A91"/>
      <c r="K91"/>
    </row>
    <row r="92" spans="1:11" x14ac:dyDescent="0.25">
      <c r="A92"/>
      <c r="K92"/>
    </row>
    <row r="93" spans="1:11" x14ac:dyDescent="0.25">
      <c r="A93"/>
      <c r="K93"/>
    </row>
    <row r="94" spans="1:11" x14ac:dyDescent="0.25">
      <c r="A94"/>
      <c r="K94"/>
    </row>
    <row r="95" spans="1:11" x14ac:dyDescent="0.25">
      <c r="A95"/>
      <c r="K95"/>
    </row>
    <row r="96" spans="1:11" x14ac:dyDescent="0.25">
      <c r="A96"/>
      <c r="K96"/>
    </row>
    <row r="97" spans="1:11" x14ac:dyDescent="0.25">
      <c r="A97"/>
      <c r="K97"/>
    </row>
    <row r="98" spans="1:11" x14ac:dyDescent="0.25">
      <c r="A98"/>
      <c r="K98"/>
    </row>
    <row r="99" spans="1:11" x14ac:dyDescent="0.25">
      <c r="A99"/>
      <c r="K99"/>
    </row>
    <row r="100" spans="1:11" x14ac:dyDescent="0.25">
      <c r="A100"/>
      <c r="K100"/>
    </row>
    <row r="101" spans="1:11" x14ac:dyDescent="0.25">
      <c r="A101"/>
      <c r="K101"/>
    </row>
    <row r="102" spans="1:11" x14ac:dyDescent="0.25">
      <c r="A102"/>
      <c r="K102"/>
    </row>
    <row r="103" spans="1:11" x14ac:dyDescent="0.25">
      <c r="A103"/>
      <c r="K103"/>
    </row>
    <row r="104" spans="1:11" x14ac:dyDescent="0.25">
      <c r="A104"/>
      <c r="K104"/>
    </row>
    <row r="105" spans="1:11" x14ac:dyDescent="0.25">
      <c r="A105"/>
      <c r="K105"/>
    </row>
    <row r="106" spans="1:11" x14ac:dyDescent="0.25">
      <c r="A106"/>
      <c r="K106"/>
    </row>
    <row r="107" spans="1:11" x14ac:dyDescent="0.25">
      <c r="A107"/>
      <c r="K107"/>
    </row>
    <row r="108" spans="1:11" x14ac:dyDescent="0.25">
      <c r="A108"/>
      <c r="K108"/>
    </row>
    <row r="109" spans="1:11" x14ac:dyDescent="0.25">
      <c r="A109"/>
      <c r="K109"/>
    </row>
    <row r="110" spans="1:11" x14ac:dyDescent="0.25">
      <c r="A110"/>
      <c r="K110"/>
    </row>
    <row r="111" spans="1:11" x14ac:dyDescent="0.25">
      <c r="A111"/>
      <c r="K111"/>
    </row>
    <row r="112" spans="1:11" x14ac:dyDescent="0.25">
      <c r="A112"/>
      <c r="K112"/>
    </row>
    <row r="113" spans="1:11" x14ac:dyDescent="0.25">
      <c r="A113"/>
      <c r="K113"/>
    </row>
    <row r="114" spans="1:11" x14ac:dyDescent="0.25">
      <c r="A114"/>
      <c r="K114"/>
    </row>
    <row r="115" spans="1:11" x14ac:dyDescent="0.25">
      <c r="A115"/>
      <c r="K115"/>
    </row>
    <row r="116" spans="1:11" x14ac:dyDescent="0.25">
      <c r="A116"/>
      <c r="K116"/>
    </row>
    <row r="117" spans="1:11" x14ac:dyDescent="0.25">
      <c r="A117"/>
      <c r="K117"/>
    </row>
    <row r="118" spans="1:11" x14ac:dyDescent="0.25">
      <c r="A118"/>
      <c r="K118"/>
    </row>
    <row r="119" spans="1:11" x14ac:dyDescent="0.25">
      <c r="A119"/>
      <c r="K119"/>
    </row>
    <row r="120" spans="1:11" x14ac:dyDescent="0.25">
      <c r="A120"/>
      <c r="K120"/>
    </row>
    <row r="121" spans="1:11" x14ac:dyDescent="0.25">
      <c r="A121"/>
      <c r="K121"/>
    </row>
    <row r="122" spans="1:11" x14ac:dyDescent="0.25">
      <c r="A122"/>
      <c r="K122"/>
    </row>
    <row r="123" spans="1:11" x14ac:dyDescent="0.25">
      <c r="A123"/>
      <c r="K123"/>
    </row>
    <row r="124" spans="1:11" x14ac:dyDescent="0.25">
      <c r="A124"/>
      <c r="K124"/>
    </row>
    <row r="125" spans="1:11" x14ac:dyDescent="0.25">
      <c r="A125"/>
      <c r="K125"/>
    </row>
    <row r="126" spans="1:11" x14ac:dyDescent="0.25">
      <c r="A126"/>
      <c r="K126"/>
    </row>
    <row r="127" spans="1:11" x14ac:dyDescent="0.25">
      <c r="A127"/>
      <c r="K127"/>
    </row>
    <row r="128" spans="1:11" x14ac:dyDescent="0.25">
      <c r="A128"/>
      <c r="K128"/>
    </row>
    <row r="129" spans="1:11" x14ac:dyDescent="0.25">
      <c r="A129"/>
      <c r="K129"/>
    </row>
    <row r="130" spans="1:11" x14ac:dyDescent="0.25">
      <c r="A130"/>
      <c r="K130"/>
    </row>
    <row r="131" spans="1:11" x14ac:dyDescent="0.25">
      <c r="A131"/>
      <c r="K131"/>
    </row>
    <row r="132" spans="1:11" x14ac:dyDescent="0.25">
      <c r="A132"/>
      <c r="K132"/>
    </row>
    <row r="133" spans="1:11" x14ac:dyDescent="0.25">
      <c r="A133"/>
      <c r="K133"/>
    </row>
    <row r="134" spans="1:11" x14ac:dyDescent="0.25">
      <c r="A134"/>
      <c r="K134"/>
    </row>
    <row r="135" spans="1:11" x14ac:dyDescent="0.25">
      <c r="A135"/>
      <c r="K135"/>
    </row>
    <row r="136" spans="1:11" x14ac:dyDescent="0.25">
      <c r="A136"/>
      <c r="K136"/>
    </row>
    <row r="137" spans="1:11" x14ac:dyDescent="0.25">
      <c r="A137"/>
      <c r="K137"/>
    </row>
    <row r="138" spans="1:11" x14ac:dyDescent="0.25">
      <c r="A138"/>
      <c r="K138"/>
    </row>
    <row r="139" spans="1:11" x14ac:dyDescent="0.25">
      <c r="A139"/>
      <c r="K139"/>
    </row>
    <row r="140" spans="1:11" x14ac:dyDescent="0.25">
      <c r="A140"/>
      <c r="K140"/>
    </row>
    <row r="141" spans="1:11" x14ac:dyDescent="0.25">
      <c r="A141"/>
      <c r="K141"/>
    </row>
    <row r="142" spans="1:11" x14ac:dyDescent="0.25">
      <c r="A142"/>
      <c r="K142"/>
    </row>
    <row r="143" spans="1:11" x14ac:dyDescent="0.25">
      <c r="K143"/>
    </row>
    <row r="144" spans="1:11" x14ac:dyDescent="0.25">
      <c r="K144"/>
    </row>
    <row r="145" spans="11:11" x14ac:dyDescent="0.25">
      <c r="K145"/>
    </row>
    <row r="146" spans="11:11" x14ac:dyDescent="0.25">
      <c r="K146"/>
    </row>
    <row r="147" spans="11:11" x14ac:dyDescent="0.25">
      <c r="K147"/>
    </row>
    <row r="148" spans="11:11" x14ac:dyDescent="0.25">
      <c r="K148"/>
    </row>
    <row r="149" spans="11:11" x14ac:dyDescent="0.25">
      <c r="K149"/>
    </row>
    <row r="150" spans="11:11" x14ac:dyDescent="0.25">
      <c r="K150"/>
    </row>
    <row r="151" spans="11:11" x14ac:dyDescent="0.25">
      <c r="K151"/>
    </row>
    <row r="152" spans="11:11" x14ac:dyDescent="0.25">
      <c r="K152"/>
    </row>
    <row r="153" spans="11:11" x14ac:dyDescent="0.25">
      <c r="K153"/>
    </row>
    <row r="154" spans="11:11" x14ac:dyDescent="0.25">
      <c r="K154"/>
    </row>
    <row r="155" spans="11:11" x14ac:dyDescent="0.25">
      <c r="K155"/>
    </row>
    <row r="156" spans="11:11" x14ac:dyDescent="0.25">
      <c r="K156"/>
    </row>
    <row r="157" spans="11:11" x14ac:dyDescent="0.25">
      <c r="K157"/>
    </row>
    <row r="158" spans="11:11" x14ac:dyDescent="0.25">
      <c r="K158"/>
    </row>
    <row r="159" spans="11:11" x14ac:dyDescent="0.25">
      <c r="K159"/>
    </row>
    <row r="160" spans="11:11" x14ac:dyDescent="0.25">
      <c r="K160"/>
    </row>
    <row r="161" spans="11:11" x14ac:dyDescent="0.25">
      <c r="K161"/>
    </row>
    <row r="162" spans="11:11" x14ac:dyDescent="0.25">
      <c r="K162"/>
    </row>
    <row r="163" spans="11:11" x14ac:dyDescent="0.25">
      <c r="K163"/>
    </row>
    <row r="164" spans="11:11" x14ac:dyDescent="0.25">
      <c r="K164"/>
    </row>
    <row r="165" spans="11:11" x14ac:dyDescent="0.25">
      <c r="K165"/>
    </row>
    <row r="166" spans="11:11" x14ac:dyDescent="0.25">
      <c r="K166"/>
    </row>
    <row r="167" spans="11:11" x14ac:dyDescent="0.25">
      <c r="K167"/>
    </row>
    <row r="168" spans="11:11" x14ac:dyDescent="0.25">
      <c r="K168"/>
    </row>
    <row r="169" spans="11:11" x14ac:dyDescent="0.25">
      <c r="K169"/>
    </row>
    <row r="170" spans="11:11" x14ac:dyDescent="0.25">
      <c r="K170"/>
    </row>
    <row r="171" spans="11:11" x14ac:dyDescent="0.25">
      <c r="K171"/>
    </row>
    <row r="172" spans="11:11" x14ac:dyDescent="0.25">
      <c r="K172"/>
    </row>
    <row r="173" spans="11:11" x14ac:dyDescent="0.25">
      <c r="K173"/>
    </row>
    <row r="174" spans="11:11" x14ac:dyDescent="0.25">
      <c r="K174"/>
    </row>
    <row r="175" spans="11:11" x14ac:dyDescent="0.25">
      <c r="K175"/>
    </row>
    <row r="176" spans="11:11" x14ac:dyDescent="0.25">
      <c r="K176"/>
    </row>
    <row r="177" spans="11:11" x14ac:dyDescent="0.25">
      <c r="K177"/>
    </row>
    <row r="178" spans="11:11" x14ac:dyDescent="0.25">
      <c r="K178"/>
    </row>
    <row r="179" spans="11:11" x14ac:dyDescent="0.25">
      <c r="K179"/>
    </row>
    <row r="180" spans="11:11" x14ac:dyDescent="0.25">
      <c r="K180"/>
    </row>
    <row r="181" spans="11:11" x14ac:dyDescent="0.25">
      <c r="K181"/>
    </row>
    <row r="182" spans="11:11" x14ac:dyDescent="0.25">
      <c r="K182"/>
    </row>
    <row r="183" spans="11:11" x14ac:dyDescent="0.25">
      <c r="K183"/>
    </row>
    <row r="184" spans="11:11" x14ac:dyDescent="0.25">
      <c r="K184"/>
    </row>
    <row r="185" spans="11:11" x14ac:dyDescent="0.25">
      <c r="K185"/>
    </row>
    <row r="186" spans="11:11" x14ac:dyDescent="0.25">
      <c r="K186"/>
    </row>
    <row r="187" spans="11:11" x14ac:dyDescent="0.25">
      <c r="K187"/>
    </row>
    <row r="188" spans="11:11" x14ac:dyDescent="0.25">
      <c r="K188"/>
    </row>
    <row r="189" spans="11:11" x14ac:dyDescent="0.25">
      <c r="K189"/>
    </row>
    <row r="190" spans="11:11" x14ac:dyDescent="0.25">
      <c r="K190"/>
    </row>
    <row r="191" spans="11:11" x14ac:dyDescent="0.25">
      <c r="K191"/>
    </row>
    <row r="192" spans="11:11" x14ac:dyDescent="0.25">
      <c r="K192"/>
    </row>
    <row r="193" spans="11:11" x14ac:dyDescent="0.25">
      <c r="K193"/>
    </row>
    <row r="194" spans="11:11" x14ac:dyDescent="0.25">
      <c r="K194"/>
    </row>
    <row r="195" spans="11:11" x14ac:dyDescent="0.25">
      <c r="K195"/>
    </row>
    <row r="196" spans="11:11" x14ac:dyDescent="0.25">
      <c r="K196"/>
    </row>
    <row r="197" spans="11:11" x14ac:dyDescent="0.25">
      <c r="K197"/>
    </row>
    <row r="198" spans="11:11" x14ac:dyDescent="0.25">
      <c r="K198"/>
    </row>
    <row r="199" spans="11:11" x14ac:dyDescent="0.25">
      <c r="K199"/>
    </row>
    <row r="200" spans="11:11" x14ac:dyDescent="0.25">
      <c r="K200"/>
    </row>
    <row r="201" spans="11:11" x14ac:dyDescent="0.25">
      <c r="K201"/>
    </row>
    <row r="202" spans="11:11" x14ac:dyDescent="0.25">
      <c r="K202"/>
    </row>
    <row r="203" spans="11:11" x14ac:dyDescent="0.25">
      <c r="K203"/>
    </row>
    <row r="204" spans="11:11" x14ac:dyDescent="0.25">
      <c r="K204"/>
    </row>
    <row r="205" spans="11:11" x14ac:dyDescent="0.25">
      <c r="K205"/>
    </row>
    <row r="206" spans="11:11" x14ac:dyDescent="0.25">
      <c r="K206"/>
    </row>
    <row r="207" spans="11:11" x14ac:dyDescent="0.25">
      <c r="K207"/>
    </row>
    <row r="208" spans="11:11" x14ac:dyDescent="0.25">
      <c r="K208"/>
    </row>
    <row r="209" spans="11:11" x14ac:dyDescent="0.25">
      <c r="K209"/>
    </row>
    <row r="210" spans="11:11" x14ac:dyDescent="0.25">
      <c r="K210"/>
    </row>
    <row r="211" spans="11:11" x14ac:dyDescent="0.25">
      <c r="K211"/>
    </row>
    <row r="212" spans="11:11" x14ac:dyDescent="0.25">
      <c r="K212"/>
    </row>
    <row r="213" spans="11:11" x14ac:dyDescent="0.25">
      <c r="K213"/>
    </row>
    <row r="214" spans="11:11" x14ac:dyDescent="0.25">
      <c r="K214"/>
    </row>
    <row r="215" spans="11:11" x14ac:dyDescent="0.25">
      <c r="K215"/>
    </row>
    <row r="216" spans="11:11" x14ac:dyDescent="0.25">
      <c r="K216"/>
    </row>
    <row r="217" spans="11:11" x14ac:dyDescent="0.25">
      <c r="K217"/>
    </row>
    <row r="218" spans="11:11" x14ac:dyDescent="0.25">
      <c r="K218"/>
    </row>
    <row r="219" spans="11:11" x14ac:dyDescent="0.25">
      <c r="K219"/>
    </row>
    <row r="220" spans="11:11" x14ac:dyDescent="0.25">
      <c r="K220"/>
    </row>
    <row r="221" spans="11:11" x14ac:dyDescent="0.25">
      <c r="K221"/>
    </row>
    <row r="222" spans="11:11" x14ac:dyDescent="0.25">
      <c r="K222"/>
    </row>
    <row r="223" spans="11:11" x14ac:dyDescent="0.25">
      <c r="K223"/>
    </row>
    <row r="224" spans="11:11" x14ac:dyDescent="0.25">
      <c r="K224"/>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disablePrompts="1" count="2">
    <dataValidation type="whole" showInputMessage="1" showErrorMessage="1" sqref="E54:G60 E14:G17 E19:G23 E25:G29 E31:G34 E36:G40 E42:G47 E62:G65">
      <formula1>1</formula1>
      <formula2>5</formula2>
    </dataValidation>
    <dataValidation type="whole" allowBlank="1" showInputMessage="1" showErrorMessage="1" sqref="E49:G52">
      <formula1>1</formula1>
      <formula2>5</formula2>
    </dataValidation>
  </dataValidations>
  <pageMargins left="0.7" right="0.7" top="0.75" bottom="0.75" header="0.3" footer="0.3"/>
  <pageSetup paperSize="175" scale="48" orientation="portrait" r:id="rId1"/>
  <rowBreaks count="1" manualBreakCount="1">
    <brk id="53" max="10" man="1"/>
  </row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Concertacion </vt:lpstr>
      <vt:lpstr>MANUAL</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MANUAL!Área_de_impresión</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angela correa</cp:lastModifiedBy>
  <cp:revision/>
  <cp:lastPrinted>2017-07-07T21:07:06Z</cp:lastPrinted>
  <dcterms:created xsi:type="dcterms:W3CDTF">2014-03-17T17:12:16Z</dcterms:created>
  <dcterms:modified xsi:type="dcterms:W3CDTF">2017-07-21T16:48:58Z</dcterms:modified>
</cp:coreProperties>
</file>