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PC\Downloads\UMV\ORFEO\"/>
    </mc:Choice>
  </mc:AlternateContent>
  <xr:revisionPtr revIDLastSave="0" documentId="8_{6B7114E1-6483-439C-ACF8-EDEAD99F75A1}" xr6:coauthVersionLast="47" xr6:coauthVersionMax="47" xr10:uidLastSave="{00000000-0000-0000-0000-000000000000}"/>
  <bookViews>
    <workbookView xWindow="-108" yWindow="-108" windowWidth="23256" windowHeight="12456" firstSheet="1" activeTab="2" xr2:uid="{F0E3C0AC-A493-464A-8808-633DD6CA77C1}"/>
  </bookViews>
  <sheets>
    <sheet name="Datos" sheetId="2" state="hidden" r:id="rId1"/>
    <sheet name="Control de Cambios" sheetId="3" r:id="rId2"/>
    <sheet name="GEFI-FM-027" sheetId="1"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8" i="1" l="1"/>
  <c r="J33" i="1"/>
  <c r="H33" i="1"/>
  <c r="D34" i="1"/>
  <c r="J40" i="1"/>
  <c r="J42" i="1"/>
  <c r="B1" i="2" a="1"/>
  <c r="B1" i="2"/>
  <c r="J41" i="1"/>
  <c r="B2" i="2"/>
  <c r="M6" i="2"/>
  <c r="M8" i="2"/>
  <c r="B3" i="2"/>
  <c r="C6" i="2"/>
  <c r="C8" i="2"/>
  <c r="H6" i="2"/>
  <c r="H11" i="2"/>
  <c r="N8" i="2"/>
  <c r="M9" i="2"/>
  <c r="H8" i="2"/>
  <c r="H9" i="2"/>
  <c r="C11" i="2"/>
  <c r="D8" i="2"/>
  <c r="C9" i="2"/>
  <c r="M10" i="2"/>
  <c r="N10" i="2"/>
  <c r="N9" i="2"/>
  <c r="I8" i="2"/>
  <c r="O9" i="2"/>
  <c r="I9" i="2"/>
  <c r="H10" i="2"/>
  <c r="J9" i="2"/>
  <c r="D9" i="2"/>
  <c r="C10" i="2"/>
  <c r="D10" i="2"/>
  <c r="I10" i="2"/>
  <c r="E9" i="2"/>
  <c r="E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<sst xmlns="http://schemas.openxmlformats.org/spreadsheetml/2006/main" count="262" uniqueCount="223">
  <si>
    <t>CONTRATO Nro.:</t>
  </si>
  <si>
    <t>&lt;Escribir el número del contrato&gt;</t>
  </si>
  <si>
    <t>DE:</t>
  </si>
  <si>
    <t>&lt;Escribir la fecha de suscribió el contrato (día, mes y año)&gt;</t>
  </si>
  <si>
    <t>CONTRATISTA:</t>
  </si>
  <si>
    <t>&lt;Escribir el nombre del contratista&gt;</t>
  </si>
  <si>
    <t>CC / NIT:</t>
  </si>
  <si>
    <t>&lt;Escribir el número del documento de identidad o NIT&gt;</t>
  </si>
  <si>
    <t>SUPERVISOR (A):</t>
  </si>
  <si>
    <t>&lt;Escribir el nombre del Supervisor(a)&gt;</t>
  </si>
  <si>
    <t>&lt;Escribir el número del documento de identidad o NIT &gt;</t>
  </si>
  <si>
    <t>ORDENADOR DEL GASTO:</t>
  </si>
  <si>
    <t>&lt;Escribir el nombre del Ordenador del Gasto&gt;</t>
  </si>
  <si>
    <t>OBJETO DEL CONTRATO:</t>
  </si>
  <si>
    <t>&lt;Escribir el Objeto del Contrato&gt;</t>
  </si>
  <si>
    <t xml:space="preserve">SE CERTIFICA EL CUMPLIMIENTO A SATISFACCIÓN DEL COMPROMISO CONTRACTUAL PARA AUTORIZAR EL PAGO CORRESPONDIENTE AL PERÍODO COMPRENDIDO ENTRE EL </t>
  </si>
  <si>
    <t>AL</t>
  </si>
  <si>
    <t>CUENTA BANCARIA Nro.:</t>
  </si>
  <si>
    <t>&lt;Escribir el número de la cuenta Bancaria&gt;</t>
  </si>
  <si>
    <t>BANCO:</t>
  </si>
  <si>
    <t>&lt;Escribir el nombre del Banco&gt;</t>
  </si>
  <si>
    <t>CLASE:</t>
  </si>
  <si>
    <t>RESPONSABLE IVA:</t>
  </si>
  <si>
    <t>&lt;SI/NO&gt;</t>
  </si>
  <si>
    <t>FACTURA ELECTRÓNICAMENTE:</t>
  </si>
  <si>
    <t>Nro. FACTURA:</t>
  </si>
  <si>
    <t>&lt;Escribir el número de la factura&gt;</t>
  </si>
  <si>
    <t xml:space="preserve">EL VALOR A PAGAR SE AFECTARÁ DE LA SIGUIENTE MANERA, </t>
  </si>
  <si>
    <t>NÚMERO CRP</t>
  </si>
  <si>
    <t>NÚMERO CONVENIO</t>
  </si>
  <si>
    <t>VALOR TOTAL</t>
  </si>
  <si>
    <t>VALOR TOTAL (En letras)</t>
  </si>
  <si>
    <t>VALOR CONTRATO Y/O CONVENIO</t>
  </si>
  <si>
    <t>VALOR ADICIONES</t>
  </si>
  <si>
    <t>SALDO CONTRATO Y/O CONVENIO</t>
  </si>
  <si>
    <t>PORCENTAJE DE EJECUCIÓN</t>
  </si>
  <si>
    <t>NÚMERO PLANILLA</t>
  </si>
  <si>
    <t>MES</t>
  </si>
  <si>
    <t>SALUD</t>
  </si>
  <si>
    <t>PENSIÓN</t>
  </si>
  <si>
    <t>ADMINISTRADORA DE RIESGOS LABORALES (ARL)</t>
  </si>
  <si>
    <t>&lt;Número&gt;</t>
  </si>
  <si>
    <t>&lt;Mes&gt;</t>
  </si>
  <si>
    <t>&lt;Nombre EPS&gt;</t>
  </si>
  <si>
    <t>&lt;Valor&gt;</t>
  </si>
  <si>
    <t>&lt;Nombre del Fondo&gt;</t>
  </si>
  <si>
    <t>&lt;Nombre Aseguradora&gt;</t>
  </si>
  <si>
    <t>&lt;% ARL&gt;</t>
  </si>
  <si>
    <t xml:space="preserve">(Firma) </t>
  </si>
  <si>
    <t>&lt;Escribir el Nombre de la persona que firma&gt;</t>
  </si>
  <si>
    <t>Proyectó: &lt;Escribir el nombre de la persona que realizó la proyección del control financiero/Cargo o contrato&gt;</t>
  </si>
  <si>
    <t>OBSERVACIONES:</t>
  </si>
  <si>
    <t>El supervisor con la firma del presente documento certifica que se realizó el pago de los aportes de ley correspondientes al Sistema de Seguridad Social, por concepto de salud, pensiones y ARL</t>
  </si>
  <si>
    <t>SUPERVISOR(A)</t>
  </si>
  <si>
    <t>IMPORTE</t>
  </si>
  <si>
    <t>CANTIDAD EN LETRAS</t>
  </si>
  <si>
    <t>PARTE ENTERA</t>
  </si>
  <si>
    <t xml:space="preserve">DECIMAL </t>
  </si>
  <si>
    <t>MONEDA</t>
  </si>
  <si>
    <t>MILLONES</t>
  </si>
  <si>
    <t>MILES</t>
  </si>
  <si>
    <t>CENTENAS</t>
  </si>
  <si>
    <t>DECENAS</t>
  </si>
  <si>
    <t>UNIDAD</t>
  </si>
  <si>
    <t>CANTIDAD</t>
  </si>
  <si>
    <t>UNIDADES</t>
  </si>
  <si>
    <t xml:space="preserve">DECENAS </t>
  </si>
  <si>
    <t>LETRA</t>
  </si>
  <si>
    <t xml:space="preserve">  </t>
  </si>
  <si>
    <t xml:space="preserve"> </t>
  </si>
  <si>
    <t>MILLÓN</t>
  </si>
  <si>
    <t>DIEZ</t>
  </si>
  <si>
    <t>CIEN</t>
  </si>
  <si>
    <t>DOS</t>
  </si>
  <si>
    <t>ONCE</t>
  </si>
  <si>
    <t>CIENTO</t>
  </si>
  <si>
    <t>TRES</t>
  </si>
  <si>
    <t>DOCE</t>
  </si>
  <si>
    <t>DOSCIENTOS</t>
  </si>
  <si>
    <t>CUATRO</t>
  </si>
  <si>
    <t>TRECE</t>
  </si>
  <si>
    <t>TRESCIENTOS</t>
  </si>
  <si>
    <t>CINCO</t>
  </si>
  <si>
    <t>CATORCE</t>
  </si>
  <si>
    <t>CUATROCIENTOS</t>
  </si>
  <si>
    <t>SEIS</t>
  </si>
  <si>
    <t>QUINCE</t>
  </si>
  <si>
    <t>QUINIENTOS</t>
  </si>
  <si>
    <t>SIETE</t>
  </si>
  <si>
    <t>DIECI</t>
  </si>
  <si>
    <t>SEISCIENTOS</t>
  </si>
  <si>
    <t>OCHO</t>
  </si>
  <si>
    <t>VEINTE</t>
  </si>
  <si>
    <t>SETECIENTOS</t>
  </si>
  <si>
    <t>NUEVE</t>
  </si>
  <si>
    <t>VEINTI</t>
  </si>
  <si>
    <t>OCHOCIENTOS</t>
  </si>
  <si>
    <t>TREINTA</t>
  </si>
  <si>
    <t>NOVECIENTOS</t>
  </si>
  <si>
    <t>CUARENTA</t>
  </si>
  <si>
    <t>CINCUENTA</t>
  </si>
  <si>
    <t>SESENTA</t>
  </si>
  <si>
    <t>SETENTA</t>
  </si>
  <si>
    <t>OCHENTA</t>
  </si>
  <si>
    <t>NOVENTA</t>
  </si>
  <si>
    <t>PROGRAMA DE FINANCIACIÓN/POSICIÓN CATÁLOGO DE GASTO</t>
  </si>
  <si>
    <t>CÓDIGO FONDO</t>
  </si>
  <si>
    <t>000000000000000000227 Programa Funcionamiento -</t>
  </si>
  <si>
    <t>1-100-F001 VA-Recursos distrito</t>
  </si>
  <si>
    <t>O23011724022024013101115 Vía urbana con mantenimiento periódico o rutinario</t>
  </si>
  <si>
    <t>1-100-F039-VA-Crédito</t>
  </si>
  <si>
    <t>O23011724022024013101125 Banco de maquinaria dotado</t>
  </si>
  <si>
    <t>1-100-I010 VA-Sobretasa a la gasolina</t>
  </si>
  <si>
    <t>O23011724022024013102098 Sitio crítico de la red terciaria estabilizado</t>
  </si>
  <si>
    <t>1-100-I024 VA-Sobretasa al ACPM</t>
  </si>
  <si>
    <t>O23011724022024013102112 Vía terciaria con mantenimiento periódico o rutinario</t>
  </si>
  <si>
    <t>1-100-I072 VA-Recursos Emergencia</t>
  </si>
  <si>
    <t>O23011724022024013103094 Ciclo infraestructura urbana con mantenimiento</t>
  </si>
  <si>
    <t>1-200-F001 RB-Otros distrito</t>
  </si>
  <si>
    <t>O23011740022024014206020 Espacio público adecuado</t>
  </si>
  <si>
    <t>1-200-I010 RB Sobretasa a la gasolina</t>
  </si>
  <si>
    <t>O23011745022024030101001 Servicio de promoción a la participación ciudadana</t>
  </si>
  <si>
    <t>1-200-I022 RB Sobretasa al ACPM</t>
  </si>
  <si>
    <t>O23011745992024016109005 Documento para la planeación estratégica en TI</t>
  </si>
  <si>
    <t>1-300-I008 REAF Sobretasa a la gasolina</t>
  </si>
  <si>
    <t>O23011745992024016109007 Servicios tecnológicos</t>
  </si>
  <si>
    <t>1-300-I020 REAF Sobretasa al ACPM</t>
  </si>
  <si>
    <t>O23011745992024016109028 Servicio de información actualizado</t>
  </si>
  <si>
    <t>1-601-F001  PAS-Otros distrito</t>
  </si>
  <si>
    <t>O23011745992024017907023 Servicio de Implementación Sistemas de Gestión</t>
  </si>
  <si>
    <t>1-601-I010  PAS-Sobretasa a la gasolina</t>
  </si>
  <si>
    <t>O23011745992024017908016 Sedes mantenidas</t>
  </si>
  <si>
    <t>1-601-I022  PAS-Sobretasa al ACPM</t>
  </si>
  <si>
    <t>00AR-2402-0603-2018-00005-0020  - ASIGNACIÓN PARA LA INVERSIÓN REGIONAL - DEPARTAMENTOS</t>
  </si>
  <si>
    <t>1-601-I037 PAS-Crédito</t>
  </si>
  <si>
    <t>00PD-2402-0603-2018-00005-0020 - PROYECTOS DE INFRAESTRUCTURA DE TRANSPORTE PARA LA IMPLEMENTACIÓN DEL ACUERDO FINAL PARAGRAFO 8° TRANSITORIO DEL ART . 361 DE LA C.P</t>
  </si>
  <si>
    <t>3-100-F002 VA-Administrados de libre destinación</t>
  </si>
  <si>
    <t>00RP-2402-0603-2018-00005-0020 - ASIGNACIÓN PARA LA INVERSIÓN REGIONAL - PARÁGRAFO 8° TRANSITORIO DEL ART. 361 DE LA C.P.</t>
  </si>
  <si>
    <t>3-100-I001 VA-Administrados de destinación especifica</t>
  </si>
  <si>
    <t>3-100-I017 VA-Convenios</t>
  </si>
  <si>
    <t>3-200-I001 RB-Administrados de destinación específica</t>
  </si>
  <si>
    <t>3-200-F002-RB Administrados de libre destinación</t>
  </si>
  <si>
    <t>3-601-I001  PAS-Administrados de destinación específica</t>
  </si>
  <si>
    <t>3-601-F002 PAS-Administrados de libre destinación</t>
  </si>
  <si>
    <t>3-602-F002 PAS-RB-Administrados de libre destinación</t>
  </si>
  <si>
    <t>3-602-I001 PAS-RB-Administrados de destinación especifica</t>
  </si>
  <si>
    <t>AR11000 AIR - BOGOTÁ DC</t>
  </si>
  <si>
    <t>PD11000 PROY INFRA DE TRANSPORTE IMPLEMENTACIÓN ACUERDO DE PAZ PR 8 TR DEL ART. 361 C.P. BOGOTÁ DC</t>
  </si>
  <si>
    <t>RP11000 AIR PARÁGRAFO 8° TRANSIT ART. 361 C.P - BOGOTÁ DC</t>
  </si>
  <si>
    <t>CONTROL DE CAMBIOS</t>
  </si>
  <si>
    <t>VERSIÓN</t>
  </si>
  <si>
    <t>DESCRIPCIÓN</t>
  </si>
  <si>
    <t>FECHA</t>
  </si>
  <si>
    <t xml:space="preserve">APROBADO
Representante de la Alta Dirección SIG
</t>
  </si>
  <si>
    <t xml:space="preserve">Jefe Oficina Asesora de Planeación </t>
  </si>
  <si>
    <t>Marzo de 2026</t>
  </si>
  <si>
    <t>&lt;#&gt;</t>
  </si>
  <si>
    <t>&lt;Ahorro/Corriente&gt;</t>
  </si>
  <si>
    <t>INFORME Nro.:</t>
  </si>
  <si>
    <t>VALOR A PAGAR</t>
  </si>
  <si>
    <t>A NOMBRE DE</t>
  </si>
  <si>
    <t>&lt;Escribir el nombre o razón social del beneficiario&gt;</t>
  </si>
  <si>
    <t>*SUPERVISOR(A) RECUERDE QUE PARA REALIZAR EL PAGO CORRECTAMENTE, PREVIAMENTE EL BENEFICIARIO Y LA CUENTA BANCARIA DEBEN ESTAR INSCRITOS COMO UN TERCERO.</t>
  </si>
  <si>
    <t>&lt;dd/mm/aaaa&gt;</t>
  </si>
  <si>
    <t>CESIÓN DE DERECHOS ECONÓMICOS   /  ENDOSO:</t>
  </si>
  <si>
    <t>FORMATO CONTROL FINANCIERO DE CONTRATOS DE PRESTACIÓN DE SERVICIOS</t>
  </si>
  <si>
    <t>DATOS DEL CONTRATO</t>
  </si>
  <si>
    <t>CÓDIGO: GEFI-FM-027</t>
  </si>
  <si>
    <t>CODIGO: GEFI-FM-027</t>
  </si>
  <si>
    <t>Se elabora el formato GEFI-FM-027 Control Financiero de Contratos de Prestación de Servicios para el conservar el registro de las asignaciones de las fuentes designadas por el Supervisor en la autorización del pago de un contrato de este tipo.</t>
  </si>
  <si>
    <t>PROGRAMA FINANCIAMIENTO - RUBRO</t>
  </si>
  <si>
    <t>FONDO (FUENTE)</t>
  </si>
  <si>
    <t>POSICIÓN PRESUPUESTAL  (Pospre - Concepto de Gasto)</t>
  </si>
  <si>
    <t>SALDO CRP INCLUIDO LA PRESENTE ACTA</t>
  </si>
  <si>
    <t>VALOR EJECUTADO ANTES DE LA PRESENTE ACTA</t>
  </si>
  <si>
    <t>MIL</t>
  </si>
  <si>
    <t>MIL CIEN</t>
  </si>
  <si>
    <t>MIL DOSCIENTOS</t>
  </si>
  <si>
    <t>MIL TRESCIENTOS</t>
  </si>
  <si>
    <t>MIL CUATROCIENTOS</t>
  </si>
  <si>
    <t>MIL QUINIENTOS</t>
  </si>
  <si>
    <t>MIL SEISCIENTOS</t>
  </si>
  <si>
    <t>MIL SETECIENTOS</t>
  </si>
  <si>
    <t>MIL OCHOCIENTOS</t>
  </si>
  <si>
    <t>MIL NOVECIENTOS</t>
  </si>
  <si>
    <t>DOS MIL</t>
  </si>
  <si>
    <t>DOS MIL CIEN</t>
  </si>
  <si>
    <t>DOS MIL DOSCIENTOS</t>
  </si>
  <si>
    <t>DOS MIL TRESCIENTOS</t>
  </si>
  <si>
    <t>DOS MIL CUATROCIENTOS</t>
  </si>
  <si>
    <t>DOS MIL QUINIENTOS</t>
  </si>
  <si>
    <t>DOS MIL SEISCIENTOS</t>
  </si>
  <si>
    <t>DOS MIL SETECIENTOS</t>
  </si>
  <si>
    <t>DOS MIL OCHOCIENTOS</t>
  </si>
  <si>
    <t>DOS MIL NOVECIENTOS</t>
  </si>
  <si>
    <t>TRES MIL</t>
  </si>
  <si>
    <t>TRES MIL CIEN</t>
  </si>
  <si>
    <t>TRES MIL DOSCIENTOS</t>
  </si>
  <si>
    <t>TRES MIL TRESCIENTOS</t>
  </si>
  <si>
    <t>TRES MIL CUATROCIENTOS</t>
  </si>
  <si>
    <t>TRES MIL QUINIENTOS</t>
  </si>
  <si>
    <t>TRES MIL SEISCIENTOS</t>
  </si>
  <si>
    <t>TRES MIL SETECIENTOS</t>
  </si>
  <si>
    <t>TRES MIL OCHOCIENTOS</t>
  </si>
  <si>
    <t>TRES MIL NOVECIENTOS</t>
  </si>
  <si>
    <t>CUATRO MIL</t>
  </si>
  <si>
    <t>CUATRO MIL CIEN</t>
  </si>
  <si>
    <t>CUATRO MIL DOSCIENTOS</t>
  </si>
  <si>
    <t>CUATRO MIL TRESCIENTOS</t>
  </si>
  <si>
    <t>CUATRO MIL CUATROCIENTOS</t>
  </si>
  <si>
    <t>CUATRO MIL QUINIENTOS</t>
  </si>
  <si>
    <t>CUATRO MIL SEISCIENTOS</t>
  </si>
  <si>
    <t>CUATRO MIL SETECIENTOS</t>
  </si>
  <si>
    <t>CUATRO MIL OCHOCIENTOS</t>
  </si>
  <si>
    <t>CUATRO MIL NOVECIENTOS</t>
  </si>
  <si>
    <t>CINCO MIL</t>
  </si>
  <si>
    <t>VERSIÓN: 2</t>
  </si>
  <si>
    <t>UNO</t>
  </si>
  <si>
    <t>ESTADO FINANCIERO DEL CONTRATO Y/O CONVENIO</t>
  </si>
  <si>
    <t>APORTES PARAFISCALES</t>
  </si>
  <si>
    <t>Se actualiza el formato GEFI-FM-027 Control Financiero de Contratos de Prestación de Servicios para unificar su presentación con los formatos del proceso Gestión Financiera relacionados con su funcionalidad, renombrando los campos y columnas con las mismas denominaciones para facilitar el actuar y su diligenciamiento por parte de los diferentes colaboradores de la Entidad.</t>
  </si>
  <si>
    <t>FECHA DE APLICACIÓN: MAYO DE 2026</t>
  </si>
  <si>
    <t>Mayo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</si>
</sst>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164" formatCode="#,##0_ ;\-#,##0\ "/>
    <numFmt numFmtId="165" formatCode="_-&quot;$&quot;* #,##0_-;\-&quot;$&quot;* #,##0_-;_-&quot;$&quot;* &quot;-&quot;??_-;_-@_-"/>
  </numFmts>
  <fonts count="28">
    <font>
      <sz val="11"/>
      <color theme="1"/>
      <name val="Aptos Narrow"/>
      <family val="2"/>
      <scheme val="minor"/>
    </font>
    <font>
      <sz val="11"/>
      <color theme="1"/>
      <name val="Aptos Narrow"/>
      <family val="2"/>
      <scheme val="minor"/>
    </font>
    <font>
      <b/>
      <sz val="11"/>
      <name val="Arial"/>
      <family val="2"/>
    </font>
    <font>
      <b/>
      <sz val="9"/>
      <name val="Arial"/>
      <family val="2"/>
    </font>
    <font>
      <b/>
      <sz val="10"/>
      <name val="Arial"/>
      <family val="2"/>
    </font>
    <font>
      <sz val="8"/>
      <color theme="0" tint="-0.499984740745262"/>
      <name val="Arial"/>
      <family val="2"/>
    </font>
    <font>
      <b/>
      <sz val="9"/>
      <color theme="1"/>
      <name val="Arial"/>
      <family val="2"/>
    </font>
    <font>
      <b/>
      <sz val="8"/>
      <color theme="1"/>
      <name val="Arial"/>
      <family val="2"/>
    </font>
    <font>
      <sz val="10"/>
      <name val="Arial"/>
      <family val="2"/>
    </font>
    <font>
      <b/>
      <i/>
      <sz val="8"/>
      <name val="Arial"/>
      <family val="2"/>
    </font>
    <font>
      <b/>
      <sz val="8"/>
      <name val="Arial"/>
      <family val="2"/>
    </font>
    <font>
      <sz val="8"/>
      <name val="Arial"/>
      <family val="2"/>
    </font>
    <font>
      <i/>
      <sz val="8"/>
      <color theme="1" tint="0.249977111117893"/>
      <name val="Arial"/>
      <family val="2"/>
    </font>
    <font>
      <i/>
      <sz val="9"/>
      <color theme="1" tint="0.249977111117893"/>
      <name val="Arial"/>
      <family val="2"/>
    </font>
    <font>
      <b/>
      <sz val="10"/>
      <color theme="1"/>
      <name val="Arial"/>
      <family val="2"/>
    </font>
    <font>
      <sz val="9"/>
      <name val="Arial"/>
      <family val="2"/>
    </font>
    <font>
      <i/>
      <sz val="8"/>
      <color rgb="FF000000"/>
      <name val="Arial"/>
      <family val="2"/>
    </font>
    <font>
      <i/>
      <sz val="10"/>
      <color rgb="FF000000"/>
      <name val="Arial"/>
      <family val="2"/>
    </font>
    <font>
      <sz val="10"/>
      <color theme="1"/>
      <name val="Arial"/>
      <family val="2"/>
    </font>
    <font>
      <sz val="8"/>
      <color theme="1"/>
      <name val="Arial"/>
      <family val="2"/>
    </font>
    <font>
      <b/>
      <i/>
      <sz val="9"/>
      <name val="Arial"/>
      <family val="2"/>
    </font>
    <font>
      <b/>
      <i/>
      <sz val="9"/>
      <color theme="1"/>
      <name val="Arial"/>
      <family val="2"/>
    </font>
    <font>
      <sz val="11"/>
      <name val="Aptos Narrow"/>
      <family val="2"/>
      <scheme val="minor"/>
    </font>
    <font>
      <sz val="10"/>
      <color rgb="FF000000"/>
      <name val="Aptos Narrow"/>
      <family val="2"/>
      <scheme val="minor"/>
    </font>
    <font>
      <sz val="9"/>
      <color theme="0" tint="-0.499984740745262"/>
      <name val="Arial"/>
      <family val="2"/>
    </font>
    <font>
      <sz val="8"/>
      <color rgb="FF808080"/>
      <name val="Arial"/>
      <family val="2"/>
    </font>
    <font>
      <b/>
      <sz val="9"/>
      <color rgb="FF000000"/>
      <name val="Arial"/>
      <family val="2"/>
    </font>
    <font>
      <i/>
      <sz val="7"/>
      <name val="Arial"/>
      <family val="2"/>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65">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medium">
        <color indexed="64"/>
      </top>
      <bottom style="medium">
        <color indexed="64"/>
      </bottom>
      <diagonal/>
    </border>
  </borders>
  <cellStyleXfs count="5">
    <xf numFmtId="0" fontId="0" fillId="0" borderId="0"/>
    <xf numFmtId="41"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8" fillId="0" borderId="0"/>
  </cellStyleXfs>
  <cellXfs count="208">
    <xf numFmtId="0" fontId="0" fillId="0" borderId="0" xfId="0"/>
    <xf numFmtId="0" fontId="0" fillId="0" borderId="1" xfId="0" applyBorder="1"/>
    <xf numFmtId="0" fontId="0" fillId="0" borderId="5" xfId="0" applyBorder="1"/>
    <xf numFmtId="0" fontId="0" fillId="0" borderId="9" xfId="0" applyBorder="1"/>
    <xf numFmtId="0" fontId="6" fillId="0" borderId="17" xfId="0" applyFont="1" applyBorder="1" applyAlignment="1">
      <alignment horizontal="center" vertical="center"/>
    </xf>
    <xf numFmtId="0" fontId="0" fillId="0" borderId="21" xfId="0" applyBorder="1"/>
    <xf numFmtId="14" fontId="5" fillId="0" borderId="17" xfId="0" applyNumberFormat="1" applyFont="1" applyBorder="1" applyAlignment="1">
      <alignment horizontal="center" vertical="center"/>
    </xf>
    <xf numFmtId="0" fontId="5" fillId="0" borderId="24" xfId="0" applyFont="1" applyBorder="1" applyAlignment="1">
      <alignment horizontal="center" vertical="center"/>
    </xf>
    <xf numFmtId="0" fontId="10" fillId="3" borderId="31" xfId="4" applyFont="1" applyFill="1" applyBorder="1" applyAlignment="1">
      <alignment horizontal="center" vertical="center" wrapText="1"/>
    </xf>
    <xf numFmtId="0" fontId="11" fillId="4" borderId="34" xfId="4" applyFont="1" applyFill="1" applyBorder="1" applyAlignment="1">
      <alignment vertical="center" wrapText="1"/>
    </xf>
    <xf numFmtId="0" fontId="12" fillId="2" borderId="35" xfId="4" applyFont="1" applyFill="1" applyBorder="1" applyAlignment="1">
      <alignment vertical="center" wrapText="1"/>
    </xf>
    <xf numFmtId="0" fontId="11" fillId="0" borderId="35" xfId="4" applyFont="1" applyBorder="1" applyAlignment="1">
      <alignment vertical="center"/>
    </xf>
    <xf numFmtId="0" fontId="12" fillId="2" borderId="17" xfId="4" applyFont="1" applyFill="1" applyBorder="1" applyAlignment="1">
      <alignment vertical="center" wrapText="1"/>
    </xf>
    <xf numFmtId="0" fontId="11" fillId="0" borderId="17" xfId="4" applyFont="1" applyBorder="1" applyAlignment="1">
      <alignment vertical="center"/>
    </xf>
    <xf numFmtId="0" fontId="12" fillId="2" borderId="37" xfId="4" applyFont="1" applyFill="1" applyBorder="1" applyAlignment="1">
      <alignment vertical="center" wrapText="1"/>
    </xf>
    <xf numFmtId="0" fontId="11" fillId="0" borderId="37" xfId="4" applyFont="1" applyBorder="1" applyAlignment="1">
      <alignment vertical="center"/>
    </xf>
    <xf numFmtId="0" fontId="6" fillId="0" borderId="16" xfId="0" applyFont="1" applyBorder="1" applyAlignment="1">
      <alignment horizontal="left" vertical="center"/>
    </xf>
    <xf numFmtId="0" fontId="15" fillId="0" borderId="0" xfId="4" applyFont="1" applyAlignment="1">
      <alignment vertical="center"/>
    </xf>
    <xf numFmtId="0" fontId="16" fillId="0" borderId="43" xfId="0" applyFont="1" applyBorder="1" applyAlignment="1">
      <alignment vertical="center" wrapText="1"/>
    </xf>
    <xf numFmtId="0" fontId="17" fillId="0" borderId="43" xfId="0" applyFont="1" applyBorder="1" applyAlignment="1">
      <alignment vertical="center" wrapText="1"/>
    </xf>
    <xf numFmtId="0" fontId="18" fillId="0" borderId="43" xfId="0" applyFont="1" applyBorder="1"/>
    <xf numFmtId="0" fontId="18" fillId="0" borderId="0" xfId="0" applyFont="1"/>
    <xf numFmtId="0" fontId="19" fillId="0" borderId="0" xfId="0" applyFont="1"/>
    <xf numFmtId="0" fontId="3" fillId="0" borderId="23" xfId="0" applyFont="1" applyBorder="1" applyAlignment="1">
      <alignment vertical="center"/>
    </xf>
    <xf numFmtId="0" fontId="0" fillId="0" borderId="0" xfId="0" applyAlignment="1">
      <alignment wrapText="1"/>
    </xf>
    <xf numFmtId="0" fontId="0" fillId="0" borderId="17" xfId="0" applyBorder="1"/>
    <xf numFmtId="3" fontId="0" fillId="0" borderId="17" xfId="2" applyNumberFormat="1" applyFont="1" applyBorder="1"/>
    <xf numFmtId="4" fontId="0" fillId="0" borderId="17" xfId="0" applyNumberFormat="1" applyBorder="1"/>
    <xf numFmtId="1" fontId="0" fillId="0" borderId="17" xfId="0" applyNumberFormat="1" applyBorder="1"/>
    <xf numFmtId="3" fontId="0" fillId="0" borderId="17" xfId="0" applyNumberFormat="1" applyBorder="1"/>
    <xf numFmtId="0" fontId="0" fillId="0" borderId="48" xfId="0" applyBorder="1"/>
    <xf numFmtId="0" fontId="0" fillId="0" borderId="49" xfId="0" applyBorder="1"/>
    <xf numFmtId="0" fontId="0" fillId="0" borderId="18" xfId="0" applyBorder="1"/>
    <xf numFmtId="0" fontId="0" fillId="0" borderId="46" xfId="0" applyBorder="1"/>
    <xf numFmtId="0" fontId="0" fillId="0" borderId="45" xfId="0" applyBorder="1"/>
    <xf numFmtId="0" fontId="0" fillId="0" borderId="0" xfId="0" applyAlignment="1">
      <alignment vertical="center" wrapText="1"/>
    </xf>
    <xf numFmtId="0" fontId="22" fillId="0" borderId="0" xfId="0" applyFont="1" applyAlignment="1">
      <alignment vertical="center" wrapText="1"/>
    </xf>
    <xf numFmtId="0" fontId="0" fillId="0" borderId="0" xfId="0" applyAlignment="1">
      <alignment vertical="top" wrapText="1"/>
    </xf>
    <xf numFmtId="0" fontId="23" fillId="0" borderId="0" xfId="0" applyFont="1" applyAlignment="1">
      <alignment wrapText="1"/>
    </xf>
    <xf numFmtId="0" fontId="22" fillId="4" borderId="0" xfId="0" applyFont="1" applyFill="1" applyAlignment="1">
      <alignment vertical="center" wrapText="1"/>
    </xf>
    <xf numFmtId="0" fontId="22" fillId="4" borderId="0" xfId="0" applyFont="1" applyFill="1" applyAlignment="1">
      <alignment wrapText="1"/>
    </xf>
    <xf numFmtId="0" fontId="4" fillId="3" borderId="17" xfId="0" applyFont="1" applyFill="1" applyBorder="1" applyAlignment="1">
      <alignment horizontal="center" vertical="center" wrapText="1"/>
    </xf>
    <xf numFmtId="41" fontId="8" fillId="0" borderId="17" xfId="1" applyFont="1" applyBorder="1" applyAlignment="1">
      <alignment horizontal="center" vertical="center" wrapText="1"/>
    </xf>
    <xf numFmtId="0" fontId="8" fillId="0" borderId="17" xfId="0" applyFont="1" applyBorder="1" applyAlignment="1">
      <alignment horizontal="center" vertical="center" wrapText="1"/>
    </xf>
    <xf numFmtId="14" fontId="5" fillId="0" borderId="22" xfId="0" applyNumberFormat="1" applyFont="1" applyBorder="1" applyAlignment="1">
      <alignment horizontal="center" vertical="center"/>
    </xf>
    <xf numFmtId="0" fontId="3" fillId="0" borderId="16" xfId="0" applyFont="1" applyBorder="1" applyAlignment="1">
      <alignment vertical="center" wrapText="1"/>
    </xf>
    <xf numFmtId="0" fontId="3" fillId="0" borderId="14" xfId="0" applyFont="1" applyBorder="1" applyAlignment="1">
      <alignment horizontal="center"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10" xfId="0" applyFont="1" applyBorder="1" applyAlignment="1">
      <alignment horizontal="left" vertical="center"/>
    </xf>
    <xf numFmtId="0" fontId="6" fillId="3" borderId="11" xfId="0" applyFont="1" applyFill="1" applyBorder="1" applyAlignment="1">
      <alignment horizontal="center" vertical="center"/>
    </xf>
    <xf numFmtId="0" fontId="24" fillId="0" borderId="24" xfId="0" applyFont="1" applyBorder="1" applyAlignment="1">
      <alignment horizontal="center" vertical="center"/>
    </xf>
    <xf numFmtId="165" fontId="24" fillId="0" borderId="24" xfId="0" applyNumberFormat="1" applyFont="1" applyBorder="1" applyAlignment="1">
      <alignment horizontal="center" vertical="center"/>
    </xf>
    <xf numFmtId="165" fontId="24" fillId="0" borderId="44" xfId="0" applyNumberFormat="1" applyFont="1" applyBorder="1" applyAlignment="1">
      <alignment horizontal="center" vertical="center"/>
    </xf>
    <xf numFmtId="0" fontId="3"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7" fillId="0" borderId="17" xfId="0" applyFont="1" applyBorder="1" applyAlignment="1">
      <alignment horizontal="left" vertical="center" wrapText="1"/>
    </xf>
    <xf numFmtId="0" fontId="25" fillId="0" borderId="11" xfId="0" applyFont="1" applyBorder="1" applyAlignment="1">
      <alignment horizontal="center" vertical="center"/>
    </xf>
    <xf numFmtId="0" fontId="26" fillId="0" borderId="11" xfId="0" applyFont="1" applyBorder="1" applyAlignment="1">
      <alignment horizontal="center" vertical="center"/>
    </xf>
    <xf numFmtId="0" fontId="6" fillId="0" borderId="24" xfId="0" applyFont="1" applyBorder="1" applyAlignment="1">
      <alignment horizontal="center" vertical="center"/>
    </xf>
    <xf numFmtId="0" fontId="10" fillId="0" borderId="10" xfId="0" applyFont="1" applyBorder="1" applyAlignment="1">
      <alignment horizontal="left" vertical="center" wrapText="1"/>
    </xf>
    <xf numFmtId="0" fontId="5" fillId="0" borderId="24" xfId="0" applyFont="1" applyBorder="1" applyAlignment="1">
      <alignment horizontal="center" vertical="center" wrapText="1"/>
    </xf>
    <xf numFmtId="0" fontId="14" fillId="0" borderId="0" xfId="0" applyFont="1" applyAlignment="1">
      <alignment horizontal="left" vertical="center"/>
    </xf>
    <xf numFmtId="0" fontId="6" fillId="0" borderId="0" xfId="0" applyFont="1" applyAlignment="1">
      <alignment horizontal="left" vertical="center"/>
    </xf>
    <xf numFmtId="10" fontId="4" fillId="0" borderId="0" xfId="3" applyNumberFormat="1" applyFont="1" applyFill="1" applyBorder="1" applyAlignment="1">
      <alignment horizontal="center" vertical="center"/>
    </xf>
    <xf numFmtId="0" fontId="9" fillId="3" borderId="32" xfId="0" applyFont="1" applyFill="1" applyBorder="1" applyAlignment="1">
      <alignment horizontal="center" vertical="center" wrapText="1"/>
    </xf>
    <xf numFmtId="0" fontId="14" fillId="0" borderId="0" xfId="0" applyFont="1"/>
    <xf numFmtId="44" fontId="0" fillId="0" borderId="0" xfId="0" applyNumberFormat="1"/>
    <xf numFmtId="0" fontId="0" fillId="0" borderId="18"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0" borderId="17" xfId="0" applyBorder="1" applyAlignment="1">
      <alignment horizontal="center"/>
    </xf>
    <xf numFmtId="0" fontId="18" fillId="0" borderId="50" xfId="0" applyFont="1" applyBorder="1" applyAlignment="1">
      <alignment horizontal="center"/>
    </xf>
    <xf numFmtId="0" fontId="18" fillId="0" borderId="51" xfId="0" applyFont="1" applyBorder="1" applyAlignment="1">
      <alignment horizontal="center"/>
    </xf>
    <xf numFmtId="0" fontId="18" fillId="0" borderId="53" xfId="0" applyFont="1" applyBorder="1" applyAlignment="1">
      <alignment horizontal="center"/>
    </xf>
    <xf numFmtId="0" fontId="18" fillId="0" borderId="54" xfId="0" applyFont="1" applyBorder="1" applyAlignment="1">
      <alignment horizontal="center"/>
    </xf>
    <xf numFmtId="0" fontId="18" fillId="0" borderId="55" xfId="0" applyFont="1" applyBorder="1" applyAlignment="1">
      <alignment horizontal="center"/>
    </xf>
    <xf numFmtId="0" fontId="18" fillId="0" borderId="57" xfId="0" applyFont="1" applyBorder="1" applyAlignment="1">
      <alignment horizontal="center"/>
    </xf>
    <xf numFmtId="0" fontId="14" fillId="0" borderId="50" xfId="0" applyFont="1" applyBorder="1" applyAlignment="1">
      <alignment horizontal="center" vertical="center"/>
    </xf>
    <xf numFmtId="0" fontId="14" fillId="0" borderId="52" xfId="0" applyFont="1" applyBorder="1" applyAlignment="1">
      <alignment horizontal="center" vertical="center"/>
    </xf>
    <xf numFmtId="0" fontId="14" fillId="0" borderId="51" xfId="0" applyFont="1" applyBorder="1" applyAlignment="1">
      <alignment horizontal="center" vertical="center"/>
    </xf>
    <xf numFmtId="0" fontId="14" fillId="0" borderId="55" xfId="0" applyFont="1" applyBorder="1" applyAlignment="1">
      <alignment horizontal="center" vertical="center"/>
    </xf>
    <xf numFmtId="0" fontId="14" fillId="0" borderId="56" xfId="0" applyFont="1" applyBorder="1" applyAlignment="1">
      <alignment horizontal="center" vertical="center"/>
    </xf>
    <xf numFmtId="0" fontId="14" fillId="0" borderId="57" xfId="0" applyFont="1" applyBorder="1" applyAlignment="1">
      <alignment horizontal="center" vertical="center"/>
    </xf>
    <xf numFmtId="0" fontId="14" fillId="0" borderId="58" xfId="0" applyFont="1" applyBorder="1" applyAlignment="1">
      <alignment horizontal="left" vertical="center"/>
    </xf>
    <xf numFmtId="0" fontId="14" fillId="0" borderId="59" xfId="0" applyFont="1" applyBorder="1" applyAlignment="1">
      <alignment horizontal="left" vertical="center"/>
    </xf>
    <xf numFmtId="0" fontId="14" fillId="0" borderId="60" xfId="0" applyFont="1" applyBorder="1" applyAlignment="1">
      <alignment horizontal="left" vertical="center"/>
    </xf>
    <xf numFmtId="0" fontId="14" fillId="0" borderId="61" xfId="0" applyFont="1" applyBorder="1" applyAlignment="1">
      <alignment horizontal="left" vertical="center"/>
    </xf>
    <xf numFmtId="0" fontId="14" fillId="0" borderId="62" xfId="0" applyFont="1" applyBorder="1" applyAlignment="1">
      <alignment horizontal="left" vertical="center"/>
    </xf>
    <xf numFmtId="0" fontId="14" fillId="0" borderId="63" xfId="0" applyFont="1" applyBorder="1" applyAlignment="1">
      <alignment horizontal="left" vertical="center"/>
    </xf>
    <xf numFmtId="0" fontId="8" fillId="0" borderId="17" xfId="0" applyFont="1" applyBorder="1" applyAlignment="1">
      <alignment horizontal="justify" vertical="center" wrapText="1"/>
    </xf>
    <xf numFmtId="0" fontId="8" fillId="0" borderId="17" xfId="0" applyFont="1" applyBorder="1" applyAlignment="1">
      <alignment horizontal="center" vertical="center" wrapText="1"/>
    </xf>
    <xf numFmtId="0" fontId="4" fillId="5" borderId="18"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3" borderId="18" xfId="0" applyFont="1" applyFill="1" applyBorder="1" applyAlignment="1">
      <alignment horizontal="center" vertical="top" wrapText="1"/>
    </xf>
    <xf numFmtId="0" fontId="4" fillId="3" borderId="21" xfId="0" applyFont="1" applyFill="1" applyBorder="1" applyAlignment="1">
      <alignment horizontal="center" vertical="top"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20" xfId="0" applyFont="1" applyBorder="1" applyAlignment="1">
      <alignment horizontal="center" vertical="center"/>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20" fillId="0" borderId="28" xfId="4" applyFont="1" applyBorder="1" applyAlignment="1">
      <alignment horizontal="left" vertical="center"/>
    </xf>
    <xf numFmtId="0" fontId="20" fillId="0" borderId="29" xfId="4" applyFont="1" applyBorder="1" applyAlignment="1">
      <alignment horizontal="left" vertical="center"/>
    </xf>
    <xf numFmtId="0" fontId="20" fillId="0" borderId="30" xfId="4" applyFont="1" applyBorder="1" applyAlignment="1">
      <alignment horizontal="left" vertical="center"/>
    </xf>
    <xf numFmtId="0" fontId="9" fillId="3" borderId="39" xfId="0" applyFont="1" applyFill="1" applyBorder="1" applyAlignment="1">
      <alignment horizontal="center" vertical="center" wrapText="1"/>
    </xf>
    <xf numFmtId="0" fontId="9" fillId="3" borderId="64" xfId="0" applyFont="1" applyFill="1" applyBorder="1" applyAlignment="1">
      <alignment horizontal="center" vertical="center" wrapText="1"/>
    </xf>
    <xf numFmtId="164" fontId="10" fillId="3" borderId="32" xfId="2" applyNumberFormat="1" applyFont="1" applyFill="1" applyBorder="1" applyAlignment="1">
      <alignment horizontal="center" vertical="center" wrapText="1"/>
    </xf>
    <xf numFmtId="164" fontId="10" fillId="3" borderId="33" xfId="2" applyNumberFormat="1"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Border="1" applyAlignment="1">
      <alignment horizontal="center" vertical="center" wrapText="1"/>
    </xf>
    <xf numFmtId="0" fontId="5" fillId="0" borderId="47" xfId="0" applyFont="1" applyBorder="1" applyAlignment="1">
      <alignment horizontal="center" vertical="center"/>
    </xf>
    <xf numFmtId="0" fontId="5" fillId="0" borderId="25"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7" fillId="0" borderId="7" xfId="0" applyFont="1" applyBorder="1" applyAlignment="1">
      <alignment horizontal="justify" vertical="top" wrapText="1"/>
    </xf>
    <xf numFmtId="0" fontId="11" fillId="0" borderId="35" xfId="4" applyFont="1" applyBorder="1" applyAlignment="1">
      <alignment horizontal="center" vertical="center"/>
    </xf>
    <xf numFmtId="165" fontId="11" fillId="2" borderId="35" xfId="2" applyNumberFormat="1" applyFont="1" applyFill="1" applyBorder="1" applyAlignment="1">
      <alignment horizontal="center" vertical="center" wrapText="1"/>
    </xf>
    <xf numFmtId="165" fontId="11" fillId="2" borderId="36" xfId="2" applyNumberFormat="1" applyFont="1" applyFill="1" applyBorder="1" applyAlignment="1">
      <alignment horizontal="center" vertical="center" wrapText="1"/>
    </xf>
    <xf numFmtId="0" fontId="11" fillId="0" borderId="17" xfId="4" applyFont="1" applyBorder="1" applyAlignment="1">
      <alignment horizontal="center" vertical="center"/>
    </xf>
    <xf numFmtId="165" fontId="11" fillId="2" borderId="17" xfId="2" applyNumberFormat="1" applyFont="1" applyFill="1" applyBorder="1" applyAlignment="1">
      <alignment horizontal="center" vertical="center" wrapText="1"/>
    </xf>
    <xf numFmtId="165" fontId="11" fillId="2" borderId="22" xfId="2" applyNumberFormat="1" applyFont="1" applyFill="1" applyBorder="1" applyAlignment="1">
      <alignment horizontal="center" vertical="center" wrapText="1"/>
    </xf>
    <xf numFmtId="0" fontId="11" fillId="0" borderId="37" xfId="4" applyFont="1" applyBorder="1" applyAlignment="1">
      <alignment horizontal="center" vertical="center"/>
    </xf>
    <xf numFmtId="165" fontId="11" fillId="2" borderId="37" xfId="2" applyNumberFormat="1" applyFont="1" applyFill="1" applyBorder="1" applyAlignment="1">
      <alignment horizontal="center" vertical="center" wrapText="1"/>
    </xf>
    <xf numFmtId="165" fontId="11" fillId="2" borderId="38" xfId="2" applyNumberFormat="1" applyFont="1" applyFill="1" applyBorder="1" applyAlignment="1">
      <alignment horizontal="center" vertical="center" wrapText="1"/>
    </xf>
    <xf numFmtId="0" fontId="15" fillId="0" borderId="16" xfId="4" applyFont="1" applyBorder="1" applyAlignment="1">
      <alignment horizontal="center" vertical="center"/>
    </xf>
    <xf numFmtId="0" fontId="15" fillId="0" borderId="17" xfId="4" applyFont="1" applyBorder="1" applyAlignment="1">
      <alignment horizontal="center" vertical="center"/>
    </xf>
    <xf numFmtId="0" fontId="15" fillId="0" borderId="22" xfId="4" applyFont="1" applyBorder="1" applyAlignment="1">
      <alignment horizontal="center" vertical="center"/>
    </xf>
    <xf numFmtId="0" fontId="15" fillId="0" borderId="23" xfId="4" applyFont="1" applyBorder="1" applyAlignment="1">
      <alignment horizontal="center" vertical="center"/>
    </xf>
    <xf numFmtId="0" fontId="15" fillId="0" borderId="24" xfId="4" applyFont="1" applyBorder="1" applyAlignment="1">
      <alignment horizontal="center" vertical="center"/>
    </xf>
    <xf numFmtId="0" fontId="15" fillId="0" borderId="44" xfId="4" applyFont="1" applyBorder="1" applyAlignment="1">
      <alignment horizontal="center" vertical="center"/>
    </xf>
    <xf numFmtId="0" fontId="16" fillId="0" borderId="7" xfId="0" applyFont="1" applyBorder="1" applyAlignment="1">
      <alignment horizontal="left" vertical="center" wrapText="1"/>
    </xf>
    <xf numFmtId="0" fontId="21" fillId="0" borderId="0" xfId="0" applyFont="1" applyAlignment="1">
      <alignment horizontal="left" vertical="center" wrapText="1"/>
    </xf>
    <xf numFmtId="0" fontId="15" fillId="0" borderId="0" xfId="4" applyFont="1" applyAlignment="1">
      <alignment horizontal="justify" vertical="center" wrapText="1"/>
    </xf>
    <xf numFmtId="0" fontId="6" fillId="0" borderId="23" xfId="0" applyFont="1" applyBorder="1" applyAlignment="1">
      <alignment horizontal="left" vertical="center"/>
    </xf>
    <xf numFmtId="0" fontId="6" fillId="0" borderId="24" xfId="0" applyFont="1" applyBorder="1" applyAlignment="1">
      <alignment horizontal="left" vertical="center"/>
    </xf>
    <xf numFmtId="10" fontId="4" fillId="0" borderId="24" xfId="3" applyNumberFormat="1" applyFont="1" applyFill="1" applyBorder="1" applyAlignment="1">
      <alignment horizontal="center" vertical="center"/>
    </xf>
    <xf numFmtId="10" fontId="4" fillId="0" borderId="44" xfId="3" applyNumberFormat="1" applyFont="1" applyFill="1" applyBorder="1" applyAlignment="1">
      <alignment horizontal="center" vertical="center"/>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1" xfId="0" applyFont="1" applyFill="1" applyBorder="1" applyAlignment="1">
      <alignment horizontal="center" vertical="center"/>
    </xf>
    <xf numFmtId="0" fontId="3" fillId="3" borderId="11" xfId="4" applyFont="1" applyFill="1" applyBorder="1" applyAlignment="1">
      <alignment horizontal="center" vertical="center" wrapText="1"/>
    </xf>
    <xf numFmtId="0" fontId="3" fillId="3" borderId="40" xfId="4" applyFont="1" applyFill="1" applyBorder="1" applyAlignment="1">
      <alignment horizontal="center" vertical="center" wrapText="1"/>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41" xfId="0" applyFont="1" applyBorder="1" applyAlignment="1">
      <alignment horizontal="left" vertical="center"/>
    </xf>
    <xf numFmtId="0" fontId="14" fillId="0" borderId="0" xfId="0" applyFont="1" applyAlignment="1">
      <alignment horizontal="left" vertical="center"/>
    </xf>
    <xf numFmtId="0" fontId="14" fillId="0" borderId="42" xfId="0" applyFont="1" applyBorder="1" applyAlignment="1">
      <alignment horizontal="left" vertical="center"/>
    </xf>
    <xf numFmtId="0" fontId="14" fillId="0" borderId="43"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44" fontId="15" fillId="2" borderId="11" xfId="2" applyFont="1" applyFill="1" applyBorder="1" applyAlignment="1">
      <alignment horizontal="center" vertical="center" wrapText="1"/>
    </xf>
    <xf numFmtId="44" fontId="15" fillId="2" borderId="40" xfId="2" applyFont="1" applyFill="1" applyBorder="1" applyAlignment="1">
      <alignment horizontal="center" vertical="center" wrapText="1"/>
    </xf>
    <xf numFmtId="0" fontId="6" fillId="0" borderId="16" xfId="0" applyFont="1" applyBorder="1" applyAlignment="1">
      <alignment horizontal="left" vertical="center"/>
    </xf>
    <xf numFmtId="0" fontId="6" fillId="0" borderId="17" xfId="0" applyFont="1" applyBorder="1" applyAlignment="1">
      <alignment horizontal="left" vertical="center"/>
    </xf>
    <xf numFmtId="44" fontId="15" fillId="2" borderId="17" xfId="2" applyFont="1" applyFill="1" applyBorder="1" applyAlignment="1">
      <alignment horizontal="center" vertical="center" wrapText="1"/>
    </xf>
    <xf numFmtId="44" fontId="15" fillId="2" borderId="22" xfId="2" applyFont="1" applyFill="1" applyBorder="1" applyAlignment="1">
      <alignment horizontal="center" vertical="center" wrapText="1"/>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4" fillId="3" borderId="10" xfId="4" applyFont="1" applyFill="1" applyBorder="1" applyAlignment="1">
      <alignment horizontal="left" vertical="center"/>
    </xf>
    <xf numFmtId="0" fontId="4" fillId="3" borderId="11" xfId="4" applyFont="1" applyFill="1" applyBorder="1" applyAlignment="1">
      <alignment horizontal="left" vertical="center"/>
    </xf>
    <xf numFmtId="0" fontId="4" fillId="3" borderId="40" xfId="4" applyFont="1" applyFill="1" applyBorder="1" applyAlignment="1">
      <alignment horizontal="left" vertical="center"/>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44" fontId="15" fillId="0" borderId="17" xfId="2" applyFont="1" applyFill="1" applyBorder="1" applyAlignment="1">
      <alignment horizontal="center" vertical="center" wrapText="1"/>
    </xf>
    <xf numFmtId="44" fontId="15" fillId="0" borderId="22" xfId="2" applyFont="1" applyFill="1" applyBorder="1" applyAlignment="1">
      <alignment horizontal="center" vertical="center" wrapText="1"/>
    </xf>
    <xf numFmtId="0" fontId="3" fillId="0" borderId="2" xfId="4" applyFont="1" applyBorder="1" applyAlignment="1">
      <alignment horizontal="right" vertical="center"/>
    </xf>
    <xf numFmtId="0" fontId="3" fillId="0" borderId="3" xfId="4" applyFont="1" applyBorder="1" applyAlignment="1">
      <alignment horizontal="right" vertical="center"/>
    </xf>
    <xf numFmtId="0" fontId="3" fillId="0" borderId="4" xfId="4" applyFont="1" applyBorder="1" applyAlignment="1">
      <alignment horizontal="right" vertical="center"/>
    </xf>
    <xf numFmtId="165" fontId="4" fillId="0" borderId="31" xfId="2" applyNumberFormat="1" applyFont="1" applyFill="1" applyBorder="1" applyAlignment="1">
      <alignment horizontal="center" vertical="center"/>
    </xf>
    <xf numFmtId="165" fontId="4" fillId="0" borderId="33" xfId="2" applyNumberFormat="1" applyFont="1" applyFill="1" applyBorder="1" applyAlignment="1">
      <alignment horizontal="center" vertical="center"/>
    </xf>
    <xf numFmtId="0" fontId="3" fillId="0" borderId="31" xfId="4" applyFont="1" applyBorder="1" applyAlignment="1">
      <alignment horizontal="center" vertical="center"/>
    </xf>
    <xf numFmtId="0" fontId="3" fillId="0" borderId="39" xfId="4" applyFont="1" applyBorder="1" applyAlignment="1">
      <alignment horizontal="center" vertical="center"/>
    </xf>
    <xf numFmtId="0" fontId="13" fillId="0" borderId="31" xfId="4" applyFont="1" applyBorder="1" applyAlignment="1">
      <alignment horizontal="center" vertical="center" wrapText="1"/>
    </xf>
    <xf numFmtId="0" fontId="13" fillId="0" borderId="32" xfId="4" applyFont="1" applyBorder="1" applyAlignment="1">
      <alignment horizontal="center" vertical="center" wrapText="1"/>
    </xf>
    <xf numFmtId="0" fontId="13" fillId="0" borderId="33" xfId="4" applyFont="1" applyBorder="1" applyAlignment="1">
      <alignment horizontal="center" vertical="center" wrapText="1"/>
    </xf>
  </cellXfs>
  <cellStyles count="5">
    <cellStyle name="Millares [0]" xfId="1" builtinId="6"/>
    <cellStyle name="Moneda" xfId="2" builtinId="4"/>
    <cellStyle name="Normal" xfId="0" builtinId="0"/>
    <cellStyle name="Normal 2" xfId="4" xr:uid="{4095AAD4-C4E4-4355-B36F-333C878988BB}"/>
    <cellStyle name="Porcentaje" xfId="3" builtinId="5"/>
  </cellStyles>
  <dxfs count="25">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129540</xdr:colOff>
      <xdr:row>0</xdr:row>
      <xdr:rowOff>38101</xdr:rowOff>
    </xdr:from>
    <xdr:to>
      <xdr:col>1</xdr:col>
      <xdr:colOff>647699</xdr:colOff>
      <xdr:row>3</xdr:row>
      <xdr:rowOff>129541</xdr:rowOff>
    </xdr:to>
    <xdr:pic>
      <xdr:nvPicPr>
        <xdr:cNvPr id="2" name="Imagen 1">
          <a:extLst>
            <a:ext uri="{FF2B5EF4-FFF2-40B4-BE49-F238E27FC236}">
              <a16:creationId xmlns:a16="http://schemas.microsoft.com/office/drawing/2014/main" id="{A3A26A2B-502E-4F98-A08C-6E65B7983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 y="38101"/>
          <a:ext cx="1303019" cy="640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294575</xdr:colOff>
      <xdr:row>1</xdr:row>
      <xdr:rowOff>12072</xdr:rowOff>
    </xdr:from>
    <xdr:to>
      <xdr:col>1</xdr:col>
      <xdr:colOff>1350090</xdr:colOff>
      <xdr:row>3</xdr:row>
      <xdr:rowOff>158122</xdr:rowOff>
    </xdr:to>
    <xdr:pic>
      <xdr:nvPicPr>
        <xdr:cNvPr id="2" name="Imagen 1">
          <a:extLst>
            <a:ext uri="{FF2B5EF4-FFF2-40B4-BE49-F238E27FC236}">
              <a16:creationId xmlns:a16="http://schemas.microsoft.com/office/drawing/2014/main" id="{DC2E71B5-147D-462A-9E58-774C6489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215" y="111132"/>
          <a:ext cx="1055515" cy="7327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var/OneDrive%20-%20uaermv/Documentos/Presupuesto/GEFI-FM-014_V7_Control_Financiero_de_Contrato_yo_Convenio.xl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ntrol de Cambios"/>
      <sheetName val="GEFI-FM-014"/>
      <sheetName val="GEFI-FM-014_V7_Control_Financie"/>
    </sheetNames>
    <sheetDataSet>
      <sheetData sheetId="0"/>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BB671-C7D9-4A6F-825C-4B6D3ABC031A}" name="UNIDADES" displayName="UNIDADES" ref="B14:C24" totalsRowShown="0" headerRowDxfId="23" headerRowBorderDxfId="22" tableBorderDxfId="21" totalsRowBorderDxfId="20">
  <autoFilter ref="B14:C24" xr:uid="{00000000-0009-0000-0100-000001000000}"/>
  <tableColumns count="2">
    <tableColumn id="1" xr3:uid="{751061AA-E73C-4DD3-B7FA-43D6D11C71C6}" name="UNIDADES" dataDxfId="19"/>
    <tableColumn id="2" xr3:uid="{6106FE79-45C0-4B16-B842-655CCF19F0CB}" name="LETRA"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88FFD-59D0-4F3C-83CE-8C6DD588DBC4}" name="DECENAS" displayName="DECENAS" ref="E14:F31" totalsRowShown="0" headerRowDxfId="17" headerRowBorderDxfId="16" tableBorderDxfId="15" totalsRowBorderDxfId="14">
  <autoFilter ref="E14:F31" xr:uid="{00000000-0009-0000-0100-000002000000}"/>
  <tableColumns count="2">
    <tableColumn id="1" xr3:uid="{918660A4-CBD8-437C-9020-7891AE364E53}" name="UNIDADES" dataDxfId="13"/>
    <tableColumn id="2" xr3:uid="{343AB60B-9B4B-4DD2-AA7B-1ECB61A1C860}" name="LETRA"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AF2C58-0545-4D75-AB69-B001B19C1EC2}" name="CENTENAS" displayName="CENTENAS" ref="I14:J66" totalsRowShown="0" headerRowDxfId="11" headerRowBorderDxfId="10" tableBorderDxfId="9" totalsRowBorderDxfId="8">
  <autoFilter ref="I14:J66" xr:uid="{00000000-0009-0000-0100-000003000000}"/>
  <tableColumns count="2">
    <tableColumn id="1" xr3:uid="{2401753A-471B-41AC-87C4-42DD92D915A9}" name="UNIDADES" dataDxfId="7"/>
    <tableColumn id="2" xr3:uid="{D6555DBA-BB33-43B9-A1EE-F7FF487A5E0B}" name="LETRA" dataDxfId="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6D069F-36F0-4E5C-B538-3172405AFA41}" name="MILLONES" displayName="MILLONES" ref="L14:M16" totalsRowShown="0" headerRowDxfId="5" headerRowBorderDxfId="4" tableBorderDxfId="3" totalsRowBorderDxfId="2">
  <autoFilter ref="L14:M16" xr:uid="{00000000-0009-0000-0100-000004000000}"/>
  <tableColumns count="2">
    <tableColumn id="1" xr3:uid="{F7895B24-5A28-4555-A64B-95FC1865CB2E}" name="UNIDADES" dataDxfId="1"/>
    <tableColumn id="2" xr3:uid="{52018293-D6DB-4AA0-AC4F-D97D5EA5F7BA}" name="LETR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0FF0-C62E-4305-BF96-297A3025D698}">
  <sheetPr codeName="Hoja1"/>
  <dimension ref="A1:O66"/>
  <sheetViews>
    <sheetView workbookViewId="0">
      <selection activeCell="E6" sqref="E6"/>
    </sheetView>
  </sheetViews>
  <sheetFormatPr baseColWidth="10" defaultRowHeight="13.8"/>
  <cols>
    <col min="2" max="2" width="13.796875" customWidth="1"/>
    <col min="3" max="3" width="16.19921875" customWidth="1"/>
  </cols>
  <sheetData>
    <row r="1" spans="1:15">
      <c r="A1" s="25" t="s">
        <v>54</v>
      </c>
      <c r="B1" s="26" cm="1">
        <f t="array" ref="B1:C1">'GEFI-FM-027'!H33:I33</f>
        <v>0</v>
      </c>
      <c r="C1">
        <v>0</v>
      </c>
      <c r="D1" s="25" t="s">
        <v>55</v>
      </c>
      <c r="E1" s="70" t="str">
        <f>TRIM(TEXT(IF(B1=0,"",CONCATENATE(D8," ",D9,"",E9,D10," ",C11," ",I8," ",I9,J9," ",I10," ",H11," ",N8," ",N9,O9," ",N10," ",B4)),))</f>
        <v/>
      </c>
      <c r="F1" s="71"/>
      <c r="G1" s="71"/>
      <c r="H1" s="71"/>
      <c r="I1" s="71"/>
      <c r="J1" s="71"/>
      <c r="K1" s="71"/>
      <c r="L1" s="71"/>
      <c r="M1" s="71"/>
      <c r="N1" s="71"/>
      <c r="O1" s="72"/>
    </row>
    <row r="2" spans="1:15">
      <c r="A2" s="25" t="s">
        <v>56</v>
      </c>
      <c r="B2" s="27">
        <f>INT(B1)</f>
        <v>0</v>
      </c>
    </row>
    <row r="3" spans="1:15">
      <c r="A3" s="25" t="s">
        <v>57</v>
      </c>
      <c r="B3" s="28" t="str">
        <f>IF((B1-B2)=0,"00",ROUND((B1-B2)*100,0))</f>
        <v>00</v>
      </c>
    </row>
    <row r="4" spans="1:15">
      <c r="A4" s="25" t="s">
        <v>58</v>
      </c>
      <c r="B4" s="25"/>
    </row>
    <row r="6" spans="1:15">
      <c r="B6" t="s">
        <v>59</v>
      </c>
      <c r="C6" s="25">
        <f>INT(B2/1000000)</f>
        <v>0</v>
      </c>
      <c r="G6" t="s">
        <v>60</v>
      </c>
      <c r="H6" s="29">
        <f>INT(MOD(B2/1000,1000))</f>
        <v>0</v>
      </c>
      <c r="L6" t="s">
        <v>61</v>
      </c>
      <c r="M6" s="29">
        <f>INT(MOD(B2,1000))</f>
        <v>0</v>
      </c>
    </row>
    <row r="8" spans="1:15">
      <c r="B8" s="25" t="s">
        <v>61</v>
      </c>
      <c r="C8" s="25">
        <f>C6</f>
        <v>0</v>
      </c>
      <c r="D8" s="25" t="str">
        <f>VLOOKUP(C8,CENTENAS[],2,TRUE)</f>
        <v xml:space="preserve"> </v>
      </c>
      <c r="G8" s="25" t="s">
        <v>61</v>
      </c>
      <c r="H8" s="25">
        <f>H6</f>
        <v>0</v>
      </c>
      <c r="I8" s="25" t="str">
        <f>VLOOKUP(H8,CENTENAS[],2,TRUE)</f>
        <v xml:space="preserve"> </v>
      </c>
      <c r="L8" s="25" t="s">
        <v>61</v>
      </c>
      <c r="M8" s="25">
        <f>M6</f>
        <v>0</v>
      </c>
      <c r="N8" s="25" t="str">
        <f>VLOOKUP(M8,CENTENAS[],2,TRUE)</f>
        <v xml:space="preserve"> </v>
      </c>
    </row>
    <row r="9" spans="1:15">
      <c r="B9" s="25" t="s">
        <v>62</v>
      </c>
      <c r="C9" s="25">
        <f>MOD(C8,100)</f>
        <v>0</v>
      </c>
      <c r="D9" s="25" t="str">
        <f>VLOOKUP(C9,DECENAS[],2,TRUE)</f>
        <v xml:space="preserve"> </v>
      </c>
      <c r="E9" s="25" t="str">
        <f>IF(AND(C9&gt;30,C10&lt;&gt;0)," Y ","")</f>
        <v/>
      </c>
      <c r="G9" s="25" t="s">
        <v>62</v>
      </c>
      <c r="H9" s="25">
        <f>MOD(H8,100)</f>
        <v>0</v>
      </c>
      <c r="I9" s="25" t="str">
        <f>VLOOKUP(H9,DECENAS[],2,TRUE)</f>
        <v xml:space="preserve"> </v>
      </c>
      <c r="J9" s="25" t="str">
        <f>IF(AND(H9&gt;30,H10&lt;&gt;0)," Y ","")</f>
        <v/>
      </c>
      <c r="L9" s="25" t="s">
        <v>62</v>
      </c>
      <c r="M9" s="25">
        <f>MOD(M8,100)</f>
        <v>0</v>
      </c>
      <c r="N9" s="25" t="str">
        <f>VLOOKUP(M9,DECENAS[],2,TRUE)</f>
        <v xml:space="preserve"> </v>
      </c>
      <c r="O9" s="25" t="str">
        <f>IF(AND(M9&gt;30,M10&lt;&gt;0)," Y ","")</f>
        <v/>
      </c>
    </row>
    <row r="10" spans="1:15">
      <c r="B10" s="25" t="s">
        <v>63</v>
      </c>
      <c r="C10" s="25">
        <f>MOD(C9,10)</f>
        <v>0</v>
      </c>
      <c r="D10" s="25" t="str">
        <f>IF(C10="","",IF(OR(C9&lt;11,C9&gt;15),VLOOKUP(C10,UNIDADES[],2,FALSE),""))</f>
        <v xml:space="preserve">  </v>
      </c>
      <c r="G10" s="25" t="s">
        <v>63</v>
      </c>
      <c r="H10" s="25">
        <f>MOD(H9,10)</f>
        <v>0</v>
      </c>
      <c r="I10" s="25" t="e">
        <f>IF(OR(H9&lt;11,H9&gt;15),VLOOKUP(H10,[1]!UNIDADES[#Data],2,FALSE),"")</f>
        <v>#REF!</v>
      </c>
      <c r="L10" s="25" t="s">
        <v>63</v>
      </c>
      <c r="M10" s="25">
        <f>MOD(M9,10)</f>
        <v>0</v>
      </c>
      <c r="N10" s="25" t="str">
        <f>IF(OR(M9&lt;11,M9&gt;15),VLOOKUP(M10,UNIDADES[],2,FALSE),"")</f>
        <v xml:space="preserve">  </v>
      </c>
    </row>
    <row r="11" spans="1:15">
      <c r="B11" s="25" t="s">
        <v>64</v>
      </c>
      <c r="C11" s="25" t="str">
        <f>IF(C6=0,"",VLOOKUP(C6,MILLONES[],2,TRUE))</f>
        <v/>
      </c>
      <c r="G11" s="25" t="s">
        <v>64</v>
      </c>
      <c r="H11" s="25" t="str">
        <f>IF(H6=0,"","MIL")</f>
        <v/>
      </c>
    </row>
    <row r="13" spans="1:15">
      <c r="B13" s="73" t="s">
        <v>65</v>
      </c>
      <c r="C13" s="73"/>
      <c r="E13" s="73" t="s">
        <v>66</v>
      </c>
      <c r="F13" s="73"/>
      <c r="I13" s="73" t="s">
        <v>61</v>
      </c>
      <c r="J13" s="73"/>
      <c r="L13" s="73" t="s">
        <v>59</v>
      </c>
      <c r="M13" s="73"/>
    </row>
    <row r="14" spans="1:15">
      <c r="B14" s="30" t="s">
        <v>65</v>
      </c>
      <c r="C14" s="31" t="s">
        <v>67</v>
      </c>
      <c r="E14" s="30" t="s">
        <v>65</v>
      </c>
      <c r="F14" s="31" t="s">
        <v>67</v>
      </c>
      <c r="I14" s="30" t="s">
        <v>65</v>
      </c>
      <c r="J14" s="31" t="s">
        <v>67</v>
      </c>
      <c r="L14" s="30" t="s">
        <v>65</v>
      </c>
      <c r="M14" s="31" t="s">
        <v>67</v>
      </c>
    </row>
    <row r="15" spans="1:15">
      <c r="B15" s="5">
        <v>0</v>
      </c>
      <c r="C15" s="32" t="s">
        <v>68</v>
      </c>
      <c r="E15" s="5">
        <v>0</v>
      </c>
      <c r="F15" s="32" t="s">
        <v>69</v>
      </c>
      <c r="I15" s="5">
        <v>0</v>
      </c>
      <c r="J15" s="32" t="s">
        <v>69</v>
      </c>
      <c r="L15" s="5">
        <v>1</v>
      </c>
      <c r="M15" s="32" t="s">
        <v>70</v>
      </c>
    </row>
    <row r="16" spans="1:15">
      <c r="B16" s="5">
        <v>1</v>
      </c>
      <c r="C16" s="32" t="s">
        <v>217</v>
      </c>
      <c r="E16" s="5">
        <v>10</v>
      </c>
      <c r="F16" s="32" t="s">
        <v>71</v>
      </c>
      <c r="I16" s="5">
        <v>100</v>
      </c>
      <c r="J16" s="32" t="s">
        <v>72</v>
      </c>
      <c r="L16" s="33">
        <v>2</v>
      </c>
      <c r="M16" s="34" t="s">
        <v>59</v>
      </c>
    </row>
    <row r="17" spans="2:10">
      <c r="B17" s="5">
        <v>2</v>
      </c>
      <c r="C17" s="32" t="s">
        <v>73</v>
      </c>
      <c r="E17" s="5">
        <v>11</v>
      </c>
      <c r="F17" s="32" t="s">
        <v>74</v>
      </c>
      <c r="I17" s="5">
        <v>101</v>
      </c>
      <c r="J17" s="32" t="s">
        <v>75</v>
      </c>
    </row>
    <row r="18" spans="2:10">
      <c r="B18" s="5">
        <v>3</v>
      </c>
      <c r="C18" s="32" t="s">
        <v>76</v>
      </c>
      <c r="E18" s="5">
        <v>12</v>
      </c>
      <c r="F18" s="32" t="s">
        <v>77</v>
      </c>
      <c r="I18" s="5">
        <v>200</v>
      </c>
      <c r="J18" s="32" t="s">
        <v>78</v>
      </c>
    </row>
    <row r="19" spans="2:10">
      <c r="B19" s="5">
        <v>4</v>
      </c>
      <c r="C19" s="32" t="s">
        <v>79</v>
      </c>
      <c r="E19" s="5">
        <v>13</v>
      </c>
      <c r="F19" s="32" t="s">
        <v>80</v>
      </c>
      <c r="I19" s="5">
        <v>300</v>
      </c>
      <c r="J19" s="32" t="s">
        <v>81</v>
      </c>
    </row>
    <row r="20" spans="2:10">
      <c r="B20" s="5">
        <v>5</v>
      </c>
      <c r="C20" s="32" t="s">
        <v>82</v>
      </c>
      <c r="E20" s="5">
        <v>14</v>
      </c>
      <c r="F20" s="32" t="s">
        <v>83</v>
      </c>
      <c r="I20" s="5">
        <v>400</v>
      </c>
      <c r="J20" s="32" t="s">
        <v>84</v>
      </c>
    </row>
    <row r="21" spans="2:10">
      <c r="B21" s="5">
        <v>6</v>
      </c>
      <c r="C21" s="32" t="s">
        <v>85</v>
      </c>
      <c r="E21" s="5">
        <v>15</v>
      </c>
      <c r="F21" s="32" t="s">
        <v>86</v>
      </c>
      <c r="I21" s="5">
        <v>500</v>
      </c>
      <c r="J21" s="32" t="s">
        <v>87</v>
      </c>
    </row>
    <row r="22" spans="2:10">
      <c r="B22" s="5">
        <v>7</v>
      </c>
      <c r="C22" s="32" t="s">
        <v>88</v>
      </c>
      <c r="E22" s="5">
        <v>16</v>
      </c>
      <c r="F22" s="32" t="s">
        <v>89</v>
      </c>
      <c r="I22" s="5">
        <v>600</v>
      </c>
      <c r="J22" s="32" t="s">
        <v>90</v>
      </c>
    </row>
    <row r="23" spans="2:10">
      <c r="B23" s="5">
        <v>8</v>
      </c>
      <c r="C23" s="32" t="s">
        <v>91</v>
      </c>
      <c r="E23" s="5">
        <v>20</v>
      </c>
      <c r="F23" s="32" t="s">
        <v>92</v>
      </c>
      <c r="I23" s="5">
        <v>700</v>
      </c>
      <c r="J23" s="32" t="s">
        <v>93</v>
      </c>
    </row>
    <row r="24" spans="2:10">
      <c r="B24" s="33">
        <v>9</v>
      </c>
      <c r="C24" s="34" t="s">
        <v>94</v>
      </c>
      <c r="E24" s="5">
        <v>21</v>
      </c>
      <c r="F24" s="32" t="s">
        <v>95</v>
      </c>
      <c r="I24" s="5">
        <v>800</v>
      </c>
      <c r="J24" s="32" t="s">
        <v>96</v>
      </c>
    </row>
    <row r="25" spans="2:10">
      <c r="E25" s="5">
        <v>30</v>
      </c>
      <c r="F25" s="32" t="s">
        <v>97</v>
      </c>
      <c r="I25" s="33">
        <v>900</v>
      </c>
      <c r="J25" s="34" t="s">
        <v>98</v>
      </c>
    </row>
    <row r="26" spans="2:10">
      <c r="E26" s="5">
        <v>40</v>
      </c>
      <c r="F26" s="32" t="s">
        <v>99</v>
      </c>
      <c r="I26" s="5">
        <v>1000</v>
      </c>
      <c r="J26" s="32" t="s">
        <v>175</v>
      </c>
    </row>
    <row r="27" spans="2:10">
      <c r="E27" s="5">
        <v>50</v>
      </c>
      <c r="F27" s="32" t="s">
        <v>100</v>
      </c>
      <c r="I27" s="5">
        <v>1100</v>
      </c>
      <c r="J27" s="32" t="s">
        <v>176</v>
      </c>
    </row>
    <row r="28" spans="2:10">
      <c r="E28" s="5">
        <v>60</v>
      </c>
      <c r="F28" s="32" t="s">
        <v>101</v>
      </c>
      <c r="I28" s="5">
        <v>1200</v>
      </c>
      <c r="J28" s="32" t="s">
        <v>177</v>
      </c>
    </row>
    <row r="29" spans="2:10">
      <c r="E29" s="5">
        <v>70</v>
      </c>
      <c r="F29" s="32" t="s">
        <v>102</v>
      </c>
      <c r="I29" s="5">
        <v>1300</v>
      </c>
      <c r="J29" s="32" t="s">
        <v>178</v>
      </c>
    </row>
    <row r="30" spans="2:10">
      <c r="E30" s="5">
        <v>80</v>
      </c>
      <c r="F30" s="32" t="s">
        <v>103</v>
      </c>
      <c r="I30" s="5">
        <v>1400</v>
      </c>
      <c r="J30" s="32" t="s">
        <v>179</v>
      </c>
    </row>
    <row r="31" spans="2:10">
      <c r="E31" s="33">
        <v>90</v>
      </c>
      <c r="F31" s="34" t="s">
        <v>104</v>
      </c>
      <c r="I31" s="5">
        <v>1500</v>
      </c>
      <c r="J31" s="32" t="s">
        <v>180</v>
      </c>
    </row>
    <row r="32" spans="2:10">
      <c r="I32" s="5">
        <v>1600</v>
      </c>
      <c r="J32" s="32" t="s">
        <v>181</v>
      </c>
    </row>
    <row r="33" spans="2:10">
      <c r="I33" s="5">
        <v>1700</v>
      </c>
      <c r="J33" s="32" t="s">
        <v>182</v>
      </c>
    </row>
    <row r="34" spans="2:10" ht="82.8">
      <c r="B34" s="35" t="s">
        <v>105</v>
      </c>
      <c r="C34" s="35" t="s">
        <v>106</v>
      </c>
      <c r="I34" s="5">
        <v>1800</v>
      </c>
      <c r="J34" s="32" t="s">
        <v>183</v>
      </c>
    </row>
    <row r="35" spans="2:10" ht="69">
      <c r="B35" s="35" t="s">
        <v>107</v>
      </c>
      <c r="C35" s="36" t="s">
        <v>108</v>
      </c>
      <c r="I35" s="5">
        <v>1900</v>
      </c>
      <c r="J35" s="32" t="s">
        <v>184</v>
      </c>
    </row>
    <row r="36" spans="2:10" ht="82.8">
      <c r="B36" s="37" t="s">
        <v>109</v>
      </c>
      <c r="C36" s="36" t="s">
        <v>110</v>
      </c>
      <c r="I36" s="5">
        <v>2000</v>
      </c>
      <c r="J36" s="32" t="s">
        <v>185</v>
      </c>
    </row>
    <row r="37" spans="2:10" ht="69">
      <c r="B37" s="37" t="s">
        <v>111</v>
      </c>
      <c r="C37" s="36" t="s">
        <v>112</v>
      </c>
      <c r="I37" s="5">
        <v>2100</v>
      </c>
      <c r="J37" s="32" t="s">
        <v>186</v>
      </c>
    </row>
    <row r="38" spans="2:10" ht="69">
      <c r="B38" s="37" t="s">
        <v>113</v>
      </c>
      <c r="C38" s="36" t="s">
        <v>114</v>
      </c>
      <c r="I38" s="5">
        <v>2200</v>
      </c>
      <c r="J38" s="32" t="s">
        <v>187</v>
      </c>
    </row>
    <row r="39" spans="2:10" ht="82.8">
      <c r="B39" s="37" t="s">
        <v>115</v>
      </c>
      <c r="C39" t="s">
        <v>116</v>
      </c>
      <c r="I39" s="5">
        <v>2300</v>
      </c>
      <c r="J39" s="32" t="s">
        <v>188</v>
      </c>
    </row>
    <row r="40" spans="2:10" ht="82.8">
      <c r="B40" s="37" t="s">
        <v>117</v>
      </c>
      <c r="C40" t="s">
        <v>118</v>
      </c>
      <c r="I40" s="5">
        <v>2400</v>
      </c>
      <c r="J40" s="32" t="s">
        <v>189</v>
      </c>
    </row>
    <row r="41" spans="2:10" ht="55.2">
      <c r="B41" s="24" t="s">
        <v>119</v>
      </c>
      <c r="C41" s="36" t="s">
        <v>120</v>
      </c>
      <c r="I41" s="5">
        <v>2500</v>
      </c>
      <c r="J41" s="32" t="s">
        <v>190</v>
      </c>
    </row>
    <row r="42" spans="2:10" ht="82.8">
      <c r="B42" s="24" t="s">
        <v>121</v>
      </c>
      <c r="C42" s="36" t="s">
        <v>122</v>
      </c>
      <c r="I42" s="5">
        <v>2600</v>
      </c>
      <c r="J42" s="32" t="s">
        <v>191</v>
      </c>
    </row>
    <row r="43" spans="2:10" ht="96.6">
      <c r="B43" s="24" t="s">
        <v>123</v>
      </c>
      <c r="C43" s="36" t="s">
        <v>124</v>
      </c>
      <c r="I43" s="5">
        <v>2700</v>
      </c>
      <c r="J43" s="32" t="s">
        <v>192</v>
      </c>
    </row>
    <row r="44" spans="2:10" ht="55.2">
      <c r="B44" s="24" t="s">
        <v>125</v>
      </c>
      <c r="C44" t="s">
        <v>126</v>
      </c>
      <c r="I44" s="5">
        <v>2800</v>
      </c>
      <c r="J44" s="32" t="s">
        <v>193</v>
      </c>
    </row>
    <row r="45" spans="2:10" ht="69">
      <c r="B45" s="24" t="s">
        <v>127</v>
      </c>
      <c r="C45" t="s">
        <v>128</v>
      </c>
      <c r="I45" s="5">
        <v>2900</v>
      </c>
      <c r="J45" s="32" t="s">
        <v>194</v>
      </c>
    </row>
    <row r="46" spans="2:10" ht="82.8">
      <c r="B46" s="24" t="s">
        <v>129</v>
      </c>
      <c r="C46" s="36" t="s">
        <v>130</v>
      </c>
      <c r="I46" s="5">
        <v>3000</v>
      </c>
      <c r="J46" s="32" t="s">
        <v>195</v>
      </c>
    </row>
    <row r="47" spans="2:10" ht="55.2">
      <c r="B47" s="35" t="s">
        <v>131</v>
      </c>
      <c r="C47" s="36" t="s">
        <v>132</v>
      </c>
      <c r="I47" s="5">
        <v>3100</v>
      </c>
      <c r="J47" s="32" t="s">
        <v>196</v>
      </c>
    </row>
    <row r="48" spans="2:10" ht="118.8">
      <c r="B48" s="38" t="s">
        <v>133</v>
      </c>
      <c r="C48" s="39" t="s">
        <v>134</v>
      </c>
      <c r="I48" s="5">
        <v>3200</v>
      </c>
      <c r="J48" s="32" t="s">
        <v>197</v>
      </c>
    </row>
    <row r="49" spans="2:10" ht="211.2">
      <c r="B49" s="38" t="s">
        <v>135</v>
      </c>
      <c r="C49" s="39" t="s">
        <v>136</v>
      </c>
      <c r="I49" s="5">
        <v>3300</v>
      </c>
      <c r="J49" s="32" t="s">
        <v>198</v>
      </c>
    </row>
    <row r="50" spans="2:10" ht="132">
      <c r="B50" s="38" t="s">
        <v>137</v>
      </c>
      <c r="C50" s="36" t="s">
        <v>138</v>
      </c>
      <c r="I50" s="5">
        <v>3400</v>
      </c>
      <c r="J50" s="32" t="s">
        <v>199</v>
      </c>
    </row>
    <row r="51" spans="2:10" ht="27.6">
      <c r="C51" s="39" t="s">
        <v>139</v>
      </c>
      <c r="I51" s="5">
        <v>3500</v>
      </c>
      <c r="J51" s="32" t="s">
        <v>200</v>
      </c>
    </row>
    <row r="52" spans="2:10" ht="55.2">
      <c r="C52" s="36" t="s">
        <v>140</v>
      </c>
      <c r="I52" s="5">
        <v>3600</v>
      </c>
      <c r="J52" s="32" t="s">
        <v>201</v>
      </c>
    </row>
    <row r="53" spans="2:10" ht="41.4">
      <c r="C53" s="36" t="s">
        <v>141</v>
      </c>
      <c r="I53" s="5">
        <v>3700</v>
      </c>
      <c r="J53" s="32" t="s">
        <v>202</v>
      </c>
    </row>
    <row r="54" spans="2:10" ht="55.2">
      <c r="C54" s="36" t="s">
        <v>142</v>
      </c>
      <c r="I54" s="5">
        <v>3800</v>
      </c>
      <c r="J54" s="32" t="s">
        <v>203</v>
      </c>
    </row>
    <row r="55" spans="2:10" ht="41.4">
      <c r="C55" s="36" t="s">
        <v>143</v>
      </c>
      <c r="I55" s="5">
        <v>3900</v>
      </c>
      <c r="J55" s="32" t="s">
        <v>204</v>
      </c>
    </row>
    <row r="56" spans="2:10" ht="55.2">
      <c r="C56" s="39" t="s">
        <v>144</v>
      </c>
      <c r="I56" s="5">
        <v>4000</v>
      </c>
      <c r="J56" s="32" t="s">
        <v>205</v>
      </c>
    </row>
    <row r="57" spans="2:10" ht="55.2">
      <c r="C57" s="36" t="s">
        <v>145</v>
      </c>
      <c r="I57" s="5">
        <v>4100</v>
      </c>
      <c r="J57" s="32" t="s">
        <v>206</v>
      </c>
    </row>
    <row r="58" spans="2:10" ht="27.6">
      <c r="C58" s="39" t="s">
        <v>146</v>
      </c>
      <c r="I58" s="5">
        <v>4200</v>
      </c>
      <c r="J58" s="32" t="s">
        <v>207</v>
      </c>
    </row>
    <row r="59" spans="2:10" ht="110.4">
      <c r="C59" s="40" t="s">
        <v>147</v>
      </c>
      <c r="I59" s="5">
        <v>4300</v>
      </c>
      <c r="J59" s="32" t="s">
        <v>208</v>
      </c>
    </row>
    <row r="60" spans="2:10" ht="69">
      <c r="C60" s="40" t="s">
        <v>148</v>
      </c>
      <c r="I60" s="5">
        <v>4400</v>
      </c>
      <c r="J60" s="32" t="s">
        <v>209</v>
      </c>
    </row>
    <row r="61" spans="2:10">
      <c r="I61" s="5">
        <v>4500</v>
      </c>
      <c r="J61" s="32" t="s">
        <v>210</v>
      </c>
    </row>
    <row r="62" spans="2:10">
      <c r="I62" s="5">
        <v>4600</v>
      </c>
      <c r="J62" s="32" t="s">
        <v>211</v>
      </c>
    </row>
    <row r="63" spans="2:10">
      <c r="I63" s="5">
        <v>4700</v>
      </c>
      <c r="J63" s="32" t="s">
        <v>212</v>
      </c>
    </row>
    <row r="64" spans="2:10">
      <c r="I64" s="5">
        <v>4800</v>
      </c>
      <c r="J64" s="32" t="s">
        <v>213</v>
      </c>
    </row>
    <row r="65" spans="9:10">
      <c r="I65" s="5">
        <v>4900</v>
      </c>
      <c r="J65" s="32" t="s">
        <v>214</v>
      </c>
    </row>
    <row r="66" spans="9:10">
      <c r="I66" s="33">
        <v>5000</v>
      </c>
      <c r="J66" s="34" t="s">
        <v>215</v>
      </c>
    </row>
  </sheetData>
  <mergeCells count="5">
    <mergeCell ref="E1:O1"/>
    <mergeCell ref="B13:C13"/>
    <mergeCell ref="E13:F13"/>
    <mergeCell ref="I13:J13"/>
    <mergeCell ref="L13:M13"/>
  </mergeCells>
  <conditionalFormatting sqref="B35 B38:B40">
    <cfRule type="cellIs" dxfId="24" priority="1" operator="equal">
      <formula>$D$8</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8E89-AC1B-4D16-AD32-351E959023CD}">
  <sheetPr codeName="Hoja2"/>
  <dimension ref="A1:I8"/>
  <sheetViews>
    <sheetView workbookViewId="0">
      <selection activeCell="A5" sqref="A5:I5"/>
    </sheetView>
  </sheetViews>
  <sheetFormatPr baseColWidth="10" defaultColWidth="11.3984375" defaultRowHeight="13.8"/>
  <sheetData>
    <row r="1" spans="1:9">
      <c r="A1" s="74"/>
      <c r="B1" s="75"/>
      <c r="C1" s="80" t="s">
        <v>165</v>
      </c>
      <c r="D1" s="81"/>
      <c r="E1" s="81"/>
      <c r="F1" s="81"/>
      <c r="G1" s="81"/>
      <c r="H1" s="81"/>
      <c r="I1" s="82"/>
    </row>
    <row r="2" spans="1:9">
      <c r="A2" s="76"/>
      <c r="B2" s="77"/>
      <c r="C2" s="83"/>
      <c r="D2" s="84"/>
      <c r="E2" s="84"/>
      <c r="F2" s="84"/>
      <c r="G2" s="84"/>
      <c r="H2" s="84"/>
      <c r="I2" s="85"/>
    </row>
    <row r="3" spans="1:9" ht="14.55" customHeight="1">
      <c r="A3" s="76"/>
      <c r="B3" s="77"/>
      <c r="C3" s="86" t="s">
        <v>168</v>
      </c>
      <c r="D3" s="87"/>
      <c r="E3" s="87"/>
      <c r="F3" s="87"/>
      <c r="G3" s="86" t="s">
        <v>216</v>
      </c>
      <c r="H3" s="87"/>
      <c r="I3" s="88"/>
    </row>
    <row r="4" spans="1:9" ht="14.55" customHeight="1">
      <c r="A4" s="78"/>
      <c r="B4" s="79"/>
      <c r="C4" s="89" t="s">
        <v>221</v>
      </c>
      <c r="D4" s="90"/>
      <c r="E4" s="90"/>
      <c r="F4" s="90"/>
      <c r="G4" s="90"/>
      <c r="H4" s="90"/>
      <c r="I4" s="91"/>
    </row>
    <row r="5" spans="1:9" ht="27" customHeight="1">
      <c r="A5" s="94" t="s">
        <v>149</v>
      </c>
      <c r="B5" s="95"/>
      <c r="C5" s="95"/>
      <c r="D5" s="95"/>
      <c r="E5" s="95"/>
      <c r="F5" s="95"/>
      <c r="G5" s="95"/>
      <c r="H5" s="95"/>
      <c r="I5" s="96"/>
    </row>
    <row r="6" spans="1:9">
      <c r="A6" s="41" t="s">
        <v>150</v>
      </c>
      <c r="B6" s="97" t="s">
        <v>151</v>
      </c>
      <c r="C6" s="98"/>
      <c r="D6" s="98"/>
      <c r="E6" s="98"/>
      <c r="F6" s="99"/>
      <c r="G6" s="41" t="s">
        <v>152</v>
      </c>
      <c r="H6" s="100" t="s">
        <v>153</v>
      </c>
      <c r="I6" s="101"/>
    </row>
    <row r="7" spans="1:9" ht="55.2" customHeight="1">
      <c r="A7" s="42">
        <v>1</v>
      </c>
      <c r="B7" s="92" t="s">
        <v>169</v>
      </c>
      <c r="C7" s="92"/>
      <c r="D7" s="92"/>
      <c r="E7" s="92"/>
      <c r="F7" s="92"/>
      <c r="G7" s="43" t="s">
        <v>155</v>
      </c>
      <c r="H7" s="93" t="s">
        <v>154</v>
      </c>
      <c r="I7" s="93"/>
    </row>
    <row r="8" spans="1:9" ht="82.2" customHeight="1">
      <c r="A8" s="42">
        <v>2</v>
      </c>
      <c r="B8" s="92" t="s">
        <v>220</v>
      </c>
      <c r="C8" s="92"/>
      <c r="D8" s="92"/>
      <c r="E8" s="92"/>
      <c r="F8" s="92"/>
      <c r="G8" s="43" t="s">
        <v>222</v>
      </c>
      <c r="H8" s="93" t="s">
        <v>154</v>
      </c>
      <c r="I8" s="93"/>
    </row>
  </sheetData>
  <mergeCells count="12">
    <mergeCell ref="B8:F8"/>
    <mergeCell ref="H8:I8"/>
    <mergeCell ref="A5:I5"/>
    <mergeCell ref="B6:F6"/>
    <mergeCell ref="H6:I6"/>
    <mergeCell ref="B7:F7"/>
    <mergeCell ref="H7:I7"/>
    <mergeCell ref="A1:B4"/>
    <mergeCell ref="C1:I2"/>
    <mergeCell ref="C3:F3"/>
    <mergeCell ref="G3:I3"/>
    <mergeCell ref="C4:I4"/>
  </mergeCells>
  <pageMargins left="0.70866141732283472" right="0.70866141732283472" top="0.74803149606299213" bottom="0.74803149606299213" header="0.31496062992125984" footer="0.31496062992125984"/>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B83A-8E61-48DF-ACB9-877A6286F9B2}">
  <sheetPr codeName="Hoja3"/>
  <dimension ref="A1:O64"/>
  <sheetViews>
    <sheetView showGridLines="0" tabSelected="1" workbookViewId="0">
      <selection activeCell="C8" sqref="C8:F8"/>
    </sheetView>
  </sheetViews>
  <sheetFormatPr baseColWidth="10" defaultColWidth="11.3984375" defaultRowHeight="13.8"/>
  <cols>
    <col min="1" max="1" width="2.3984375" customWidth="1"/>
    <col min="2" max="2" width="22.3984375" customWidth="1"/>
    <col min="12" max="12" width="2.796875" customWidth="1"/>
    <col min="13" max="13" width="15.296875" bestFit="1" customWidth="1"/>
    <col min="15" max="15" width="15.296875" bestFit="1" customWidth="1"/>
  </cols>
  <sheetData>
    <row r="1" spans="2:11" ht="7.95" customHeight="1" thickBot="1"/>
    <row r="2" spans="2:11" ht="31.2" customHeight="1" thickBot="1">
      <c r="B2" s="1"/>
      <c r="C2" s="102" t="s">
        <v>165</v>
      </c>
      <c r="D2" s="103"/>
      <c r="E2" s="103"/>
      <c r="F2" s="103"/>
      <c r="G2" s="103"/>
      <c r="H2" s="103"/>
      <c r="I2" s="103"/>
      <c r="J2" s="103"/>
      <c r="K2" s="104"/>
    </row>
    <row r="3" spans="2:11" ht="15" customHeight="1" thickBot="1">
      <c r="B3" s="2"/>
      <c r="C3" s="105" t="s">
        <v>167</v>
      </c>
      <c r="D3" s="106"/>
      <c r="E3" s="106"/>
      <c r="F3" s="106"/>
      <c r="G3" s="107"/>
      <c r="H3" s="108" t="s">
        <v>216</v>
      </c>
      <c r="I3" s="109"/>
      <c r="J3" s="109"/>
      <c r="K3" s="110"/>
    </row>
    <row r="4" spans="2:11" ht="14.4" thickBot="1">
      <c r="B4" s="3"/>
      <c r="C4" s="108" t="s">
        <v>221</v>
      </c>
      <c r="D4" s="109"/>
      <c r="E4" s="109"/>
      <c r="F4" s="109"/>
      <c r="G4" s="109"/>
      <c r="H4" s="109"/>
      <c r="I4" s="109"/>
      <c r="J4" s="109"/>
      <c r="K4" s="110"/>
    </row>
    <row r="5" spans="2:11" ht="10.199999999999999" customHeight="1"/>
    <row r="6" spans="2:11" ht="13.2" customHeight="1">
      <c r="B6" s="68" t="s">
        <v>166</v>
      </c>
    </row>
    <row r="7" spans="2:11" ht="10.199999999999999" customHeight="1" thickBot="1"/>
    <row r="8" spans="2:11" ht="19.95" customHeight="1">
      <c r="B8" s="49" t="s">
        <v>0</v>
      </c>
      <c r="C8" s="111" t="s">
        <v>1</v>
      </c>
      <c r="D8" s="112"/>
      <c r="E8" s="112"/>
      <c r="F8" s="113"/>
      <c r="G8" s="46" t="s">
        <v>2</v>
      </c>
      <c r="H8" s="111" t="s">
        <v>3</v>
      </c>
      <c r="I8" s="112"/>
      <c r="J8" s="112"/>
      <c r="K8" s="114"/>
    </row>
    <row r="9" spans="2:11" ht="19.95" customHeight="1">
      <c r="B9" s="47" t="s">
        <v>4</v>
      </c>
      <c r="C9" s="120" t="s">
        <v>5</v>
      </c>
      <c r="D9" s="121"/>
      <c r="E9" s="121"/>
      <c r="F9" s="121"/>
      <c r="G9" s="121"/>
      <c r="H9" s="122"/>
      <c r="I9" s="4" t="s">
        <v>6</v>
      </c>
      <c r="J9" s="117" t="s">
        <v>7</v>
      </c>
      <c r="K9" s="119"/>
    </row>
    <row r="10" spans="2:11" ht="19.95" customHeight="1">
      <c r="B10" s="47" t="s">
        <v>8</v>
      </c>
      <c r="C10" s="120" t="s">
        <v>9</v>
      </c>
      <c r="D10" s="121"/>
      <c r="E10" s="121"/>
      <c r="F10" s="121"/>
      <c r="G10" s="121"/>
      <c r="H10" s="122"/>
      <c r="I10" s="4" t="s">
        <v>6</v>
      </c>
      <c r="J10" s="117" t="s">
        <v>10</v>
      </c>
      <c r="K10" s="119"/>
    </row>
    <row r="11" spans="2:11" ht="19.95" customHeight="1">
      <c r="B11" s="16" t="s">
        <v>11</v>
      </c>
      <c r="C11" s="121" t="s">
        <v>12</v>
      </c>
      <c r="D11" s="121"/>
      <c r="E11" s="121"/>
      <c r="F11" s="121"/>
      <c r="G11" s="121"/>
      <c r="H11" s="121"/>
      <c r="I11" s="121"/>
      <c r="J11" s="121"/>
      <c r="K11" s="123"/>
    </row>
    <row r="12" spans="2:11" ht="38.549999999999997" customHeight="1">
      <c r="B12" s="45" t="s">
        <v>13</v>
      </c>
      <c r="C12" s="117" t="s">
        <v>14</v>
      </c>
      <c r="D12" s="118"/>
      <c r="E12" s="118"/>
      <c r="F12" s="118"/>
      <c r="G12" s="118"/>
      <c r="H12" s="118"/>
      <c r="I12" s="118"/>
      <c r="J12" s="118"/>
      <c r="K12" s="119"/>
    </row>
    <row r="13" spans="2:11" ht="30.6" customHeight="1">
      <c r="B13" s="115" t="s">
        <v>15</v>
      </c>
      <c r="C13" s="116"/>
      <c r="D13" s="116"/>
      <c r="E13" s="116"/>
      <c r="F13" s="116"/>
      <c r="G13" s="6" t="s">
        <v>163</v>
      </c>
      <c r="H13" s="4" t="s">
        <v>16</v>
      </c>
      <c r="I13" s="6" t="s">
        <v>163</v>
      </c>
      <c r="J13" s="58" t="s">
        <v>158</v>
      </c>
      <c r="K13" s="44" t="s">
        <v>156</v>
      </c>
    </row>
    <row r="14" spans="2:11" ht="19.95" customHeight="1">
      <c r="B14" s="48" t="s">
        <v>17</v>
      </c>
      <c r="C14" s="120" t="s">
        <v>18</v>
      </c>
      <c r="D14" s="121"/>
      <c r="E14" s="121"/>
      <c r="F14" s="4" t="s">
        <v>19</v>
      </c>
      <c r="G14" s="120" t="s">
        <v>20</v>
      </c>
      <c r="H14" s="122"/>
      <c r="I14" s="4" t="s">
        <v>21</v>
      </c>
      <c r="J14" s="120" t="s">
        <v>157</v>
      </c>
      <c r="K14" s="123"/>
    </row>
    <row r="15" spans="2:11" ht="19.95" customHeight="1" thickBot="1">
      <c r="B15" s="23" t="s">
        <v>22</v>
      </c>
      <c r="C15" s="7" t="s">
        <v>23</v>
      </c>
      <c r="D15" s="135" t="s">
        <v>24</v>
      </c>
      <c r="E15" s="136"/>
      <c r="F15" s="137"/>
      <c r="G15" s="7" t="s">
        <v>23</v>
      </c>
      <c r="H15" s="124" t="s">
        <v>25</v>
      </c>
      <c r="I15" s="125"/>
      <c r="J15" s="126" t="s">
        <v>26</v>
      </c>
      <c r="K15" s="127"/>
    </row>
    <row r="16" spans="2:11" ht="10.199999999999999" customHeight="1" thickBot="1">
      <c r="B16" s="54"/>
      <c r="C16" s="55"/>
      <c r="D16" s="56"/>
      <c r="E16" s="56"/>
      <c r="F16" s="56"/>
      <c r="G16" s="55"/>
      <c r="H16" s="57"/>
      <c r="I16" s="57"/>
      <c r="J16" s="55"/>
      <c r="K16" s="55"/>
    </row>
    <row r="17" spans="2:11" ht="19.95" customHeight="1">
      <c r="B17" s="62" t="s">
        <v>164</v>
      </c>
      <c r="C17" s="59" t="s">
        <v>23</v>
      </c>
      <c r="D17" s="140" t="s">
        <v>160</v>
      </c>
      <c r="E17" s="141"/>
      <c r="F17" s="142" t="s">
        <v>161</v>
      </c>
      <c r="G17" s="143"/>
      <c r="H17" s="144"/>
      <c r="I17" s="60" t="s">
        <v>6</v>
      </c>
      <c r="J17" s="145" t="s">
        <v>7</v>
      </c>
      <c r="K17" s="146"/>
    </row>
    <row r="18" spans="2:11" ht="19.95" customHeight="1" thickBot="1">
      <c r="B18" s="23" t="s">
        <v>17</v>
      </c>
      <c r="C18" s="126" t="s">
        <v>18</v>
      </c>
      <c r="D18" s="138"/>
      <c r="E18" s="138"/>
      <c r="F18" s="61" t="s">
        <v>19</v>
      </c>
      <c r="G18" s="126" t="s">
        <v>20</v>
      </c>
      <c r="H18" s="139"/>
      <c r="I18" s="61" t="s">
        <v>21</v>
      </c>
      <c r="J18" s="126" t="s">
        <v>157</v>
      </c>
      <c r="K18" s="127"/>
    </row>
    <row r="19" spans="2:11" ht="10.199999999999999" customHeight="1">
      <c r="B19" s="147" t="s">
        <v>162</v>
      </c>
      <c r="C19" s="147"/>
      <c r="D19" s="147"/>
      <c r="E19" s="147"/>
      <c r="F19" s="147"/>
      <c r="G19" s="147"/>
      <c r="H19" s="147"/>
      <c r="I19" s="147"/>
      <c r="J19" s="147"/>
      <c r="K19" s="147"/>
    </row>
    <row r="20" spans="2:11" ht="10.199999999999999" customHeight="1" thickBot="1">
      <c r="B20" s="54"/>
      <c r="C20" s="55"/>
      <c r="D20" s="56"/>
      <c r="E20" s="56"/>
      <c r="F20" s="56"/>
      <c r="G20" s="55"/>
      <c r="H20" s="57"/>
      <c r="I20" s="57"/>
      <c r="J20" s="55"/>
      <c r="K20" s="55"/>
    </row>
    <row r="21" spans="2:11" ht="13.95" customHeight="1" thickBot="1">
      <c r="B21" s="128" t="s">
        <v>27</v>
      </c>
      <c r="C21" s="129"/>
      <c r="D21" s="129"/>
      <c r="E21" s="129"/>
      <c r="F21" s="129"/>
      <c r="G21" s="129"/>
      <c r="H21" s="129"/>
      <c r="I21" s="129"/>
      <c r="J21" s="129"/>
      <c r="K21" s="130"/>
    </row>
    <row r="22" spans="2:11" ht="32.4" customHeight="1" thickBot="1">
      <c r="B22" s="8" t="s">
        <v>170</v>
      </c>
      <c r="C22" s="67" t="s">
        <v>171</v>
      </c>
      <c r="D22" s="131" t="s">
        <v>172</v>
      </c>
      <c r="E22" s="132"/>
      <c r="F22" s="67" t="s">
        <v>28</v>
      </c>
      <c r="G22" s="67" t="s">
        <v>29</v>
      </c>
      <c r="H22" s="133" t="s">
        <v>159</v>
      </c>
      <c r="I22" s="133"/>
      <c r="J22" s="133" t="s">
        <v>173</v>
      </c>
      <c r="K22" s="134"/>
    </row>
    <row r="23" spans="2:11" ht="15.6" customHeight="1">
      <c r="B23" s="9"/>
      <c r="C23" s="10"/>
      <c r="D23" s="148"/>
      <c r="E23" s="148"/>
      <c r="F23" s="11"/>
      <c r="G23" s="11"/>
      <c r="H23" s="149"/>
      <c r="I23" s="149"/>
      <c r="J23" s="149"/>
      <c r="K23" s="150"/>
    </row>
    <row r="24" spans="2:11" ht="15.6" customHeight="1">
      <c r="B24" s="9"/>
      <c r="C24" s="12"/>
      <c r="D24" s="151"/>
      <c r="E24" s="151"/>
      <c r="F24" s="13"/>
      <c r="G24" s="13"/>
      <c r="H24" s="152"/>
      <c r="I24" s="152"/>
      <c r="J24" s="152"/>
      <c r="K24" s="153"/>
    </row>
    <row r="25" spans="2:11" ht="15.6" customHeight="1">
      <c r="B25" s="9"/>
      <c r="C25" s="12"/>
      <c r="D25" s="151"/>
      <c r="E25" s="151"/>
      <c r="F25" s="13"/>
      <c r="G25" s="13"/>
      <c r="H25" s="152"/>
      <c r="I25" s="152"/>
      <c r="J25" s="152"/>
      <c r="K25" s="153"/>
    </row>
    <row r="26" spans="2:11" ht="15.6" customHeight="1">
      <c r="B26" s="9"/>
      <c r="C26" s="12"/>
      <c r="D26" s="151"/>
      <c r="E26" s="151"/>
      <c r="F26" s="13"/>
      <c r="G26" s="13"/>
      <c r="H26" s="152"/>
      <c r="I26" s="152"/>
      <c r="J26" s="152"/>
      <c r="K26" s="153"/>
    </row>
    <row r="27" spans="2:11" ht="15.6" customHeight="1">
      <c r="B27" s="9"/>
      <c r="C27" s="12"/>
      <c r="D27" s="151"/>
      <c r="E27" s="151"/>
      <c r="F27" s="13"/>
      <c r="G27" s="13"/>
      <c r="H27" s="152"/>
      <c r="I27" s="152"/>
      <c r="J27" s="152"/>
      <c r="K27" s="153"/>
    </row>
    <row r="28" spans="2:11" ht="15.6" customHeight="1">
      <c r="B28" s="9"/>
      <c r="C28" s="12"/>
      <c r="D28" s="151"/>
      <c r="E28" s="151"/>
      <c r="F28" s="13"/>
      <c r="G28" s="13"/>
      <c r="H28" s="152"/>
      <c r="I28" s="152"/>
      <c r="J28" s="152"/>
      <c r="K28" s="153"/>
    </row>
    <row r="29" spans="2:11" ht="15.6" customHeight="1">
      <c r="B29" s="9"/>
      <c r="C29" s="12"/>
      <c r="D29" s="151"/>
      <c r="E29" s="151"/>
      <c r="F29" s="13"/>
      <c r="G29" s="13"/>
      <c r="H29" s="152"/>
      <c r="I29" s="152"/>
      <c r="J29" s="152"/>
      <c r="K29" s="153"/>
    </row>
    <row r="30" spans="2:11" ht="15.6" customHeight="1">
      <c r="B30" s="9"/>
      <c r="C30" s="12"/>
      <c r="D30" s="151"/>
      <c r="E30" s="151"/>
      <c r="F30" s="13"/>
      <c r="G30" s="13"/>
      <c r="H30" s="152"/>
      <c r="I30" s="152"/>
      <c r="J30" s="152"/>
      <c r="K30" s="153"/>
    </row>
    <row r="31" spans="2:11" ht="15.6" customHeight="1">
      <c r="B31" s="9"/>
      <c r="C31" s="12"/>
      <c r="D31" s="151"/>
      <c r="E31" s="151"/>
      <c r="F31" s="13"/>
      <c r="G31" s="13"/>
      <c r="H31" s="152"/>
      <c r="I31" s="152"/>
      <c r="J31" s="152"/>
      <c r="K31" s="153"/>
    </row>
    <row r="32" spans="2:11" ht="15.6" customHeight="1" thickBot="1">
      <c r="B32" s="9"/>
      <c r="C32" s="14"/>
      <c r="D32" s="154"/>
      <c r="E32" s="154"/>
      <c r="F32" s="15"/>
      <c r="G32" s="15"/>
      <c r="H32" s="155"/>
      <c r="I32" s="155"/>
      <c r="J32" s="155"/>
      <c r="K32" s="156"/>
    </row>
    <row r="33" spans="2:15" ht="14.4" thickBot="1">
      <c r="B33" s="198" t="s">
        <v>30</v>
      </c>
      <c r="C33" s="199"/>
      <c r="D33" s="199"/>
      <c r="E33" s="199"/>
      <c r="F33" s="199"/>
      <c r="G33" s="200"/>
      <c r="H33" s="201">
        <f>SUM(H23:I32)</f>
        <v>0</v>
      </c>
      <c r="I33" s="202"/>
      <c r="J33" s="201">
        <f>SUM(J23:K32)</f>
        <v>0</v>
      </c>
      <c r="K33" s="202"/>
    </row>
    <row r="34" spans="2:15" ht="22.2" customHeight="1" thickBot="1">
      <c r="B34" s="203" t="s">
        <v>31</v>
      </c>
      <c r="C34" s="204"/>
      <c r="D34" s="205" t="str">
        <f>IF(H33=0," ",UPPER((NUMLETRAS(H33,"Pesos COP"))))</f>
        <v xml:space="preserve"> </v>
      </c>
      <c r="E34" s="206"/>
      <c r="F34" s="206"/>
      <c r="G34" s="206"/>
      <c r="H34" s="206"/>
      <c r="I34" s="206"/>
      <c r="J34" s="206"/>
      <c r="K34" s="207"/>
    </row>
    <row r="35" spans="2:15" ht="10.199999999999999" customHeight="1" thickBot="1"/>
    <row r="36" spans="2:15" ht="13.95" customHeight="1">
      <c r="B36" s="175" t="s">
        <v>218</v>
      </c>
      <c r="C36" s="176"/>
      <c r="D36" s="176"/>
      <c r="E36" s="176"/>
      <c r="F36" s="176"/>
      <c r="G36" s="181" t="s">
        <v>32</v>
      </c>
      <c r="H36" s="182"/>
      <c r="I36" s="182"/>
      <c r="J36" s="183"/>
      <c r="K36" s="184"/>
    </row>
    <row r="37" spans="2:15" ht="13.95" customHeight="1">
      <c r="B37" s="177"/>
      <c r="C37" s="178"/>
      <c r="D37" s="178"/>
      <c r="E37" s="178"/>
      <c r="F37" s="178"/>
      <c r="G37" s="185" t="s">
        <v>33</v>
      </c>
      <c r="H37" s="186"/>
      <c r="I37" s="186"/>
      <c r="J37" s="187"/>
      <c r="K37" s="188"/>
    </row>
    <row r="38" spans="2:15" ht="13.95" customHeight="1">
      <c r="B38" s="177"/>
      <c r="C38" s="178"/>
      <c r="D38" s="178"/>
      <c r="E38" s="178"/>
      <c r="F38" s="178"/>
      <c r="G38" s="185" t="s">
        <v>30</v>
      </c>
      <c r="H38" s="186"/>
      <c r="I38" s="186"/>
      <c r="J38" s="187">
        <f>SUM(J36:J37)</f>
        <v>0</v>
      </c>
      <c r="K38" s="188"/>
      <c r="M38" s="69"/>
      <c r="O38" s="69"/>
    </row>
    <row r="39" spans="2:15" ht="20.399999999999999" customHeight="1">
      <c r="B39" s="177"/>
      <c r="C39" s="178"/>
      <c r="D39" s="178"/>
      <c r="E39" s="178"/>
      <c r="F39" s="178"/>
      <c r="G39" s="194" t="s">
        <v>174</v>
      </c>
      <c r="H39" s="195"/>
      <c r="I39" s="195"/>
      <c r="J39" s="187"/>
      <c r="K39" s="188"/>
      <c r="O39" s="69"/>
    </row>
    <row r="40" spans="2:15" ht="13.95" customHeight="1">
      <c r="B40" s="177"/>
      <c r="C40" s="178"/>
      <c r="D40" s="178"/>
      <c r="E40" s="178"/>
      <c r="F40" s="178"/>
      <c r="G40" s="185" t="s">
        <v>159</v>
      </c>
      <c r="H40" s="186"/>
      <c r="I40" s="186"/>
      <c r="J40" s="196">
        <f>+H33</f>
        <v>0</v>
      </c>
      <c r="K40" s="197"/>
    </row>
    <row r="41" spans="2:15" ht="13.95" customHeight="1">
      <c r="B41" s="177"/>
      <c r="C41" s="178"/>
      <c r="D41" s="178"/>
      <c r="E41" s="178"/>
      <c r="F41" s="178"/>
      <c r="G41" s="185" t="s">
        <v>34</v>
      </c>
      <c r="H41" s="186"/>
      <c r="I41" s="186"/>
      <c r="J41" s="187">
        <f>+J38-J40-J39</f>
        <v>0</v>
      </c>
      <c r="K41" s="188"/>
    </row>
    <row r="42" spans="2:15" ht="13.95" customHeight="1" thickBot="1">
      <c r="B42" s="179"/>
      <c r="C42" s="180"/>
      <c r="D42" s="180"/>
      <c r="E42" s="180"/>
      <c r="F42" s="180"/>
      <c r="G42" s="166" t="s">
        <v>35</v>
      </c>
      <c r="H42" s="167"/>
      <c r="I42" s="167"/>
      <c r="J42" s="168">
        <f>IFERROR((J39+J40)/J38,0)</f>
        <v>0</v>
      </c>
      <c r="K42" s="169"/>
    </row>
    <row r="43" spans="2:15" ht="10.199999999999999" customHeight="1">
      <c r="B43" s="64"/>
      <c r="C43" s="64"/>
      <c r="D43" s="64"/>
      <c r="E43" s="64"/>
      <c r="F43" s="64"/>
      <c r="G43" s="65"/>
      <c r="H43" s="65"/>
      <c r="I43" s="65"/>
      <c r="J43" s="66"/>
      <c r="K43" s="66"/>
    </row>
    <row r="44" spans="2:15" ht="13.2" customHeight="1">
      <c r="B44" s="64" t="s">
        <v>219</v>
      </c>
      <c r="C44" s="64"/>
      <c r="D44" s="64"/>
      <c r="E44" s="64"/>
      <c r="F44" s="64"/>
      <c r="G44" s="65"/>
      <c r="H44" s="65"/>
      <c r="I44" s="65"/>
      <c r="J44" s="66"/>
      <c r="K44" s="66"/>
    </row>
    <row r="45" spans="2:15" ht="10.199999999999999" customHeight="1" thickBot="1">
      <c r="B45" s="64"/>
      <c r="C45" s="64"/>
      <c r="D45" s="64"/>
      <c r="E45" s="64"/>
      <c r="F45" s="64"/>
      <c r="G45" s="65"/>
      <c r="H45" s="65"/>
      <c r="I45" s="65"/>
      <c r="J45" s="66"/>
      <c r="K45" s="66"/>
    </row>
    <row r="46" spans="2:15" ht="20.55" customHeight="1">
      <c r="B46" s="170" t="s">
        <v>36</v>
      </c>
      <c r="C46" s="171"/>
      <c r="D46" s="50" t="s">
        <v>37</v>
      </c>
      <c r="E46" s="172" t="s">
        <v>38</v>
      </c>
      <c r="F46" s="172"/>
      <c r="G46" s="172" t="s">
        <v>39</v>
      </c>
      <c r="H46" s="172"/>
      <c r="I46" s="173" t="s">
        <v>40</v>
      </c>
      <c r="J46" s="173"/>
      <c r="K46" s="174"/>
    </row>
    <row r="47" spans="2:15" ht="25.95" customHeight="1" thickBot="1">
      <c r="B47" s="189" t="s">
        <v>41</v>
      </c>
      <c r="C47" s="190"/>
      <c r="D47" s="51" t="s">
        <v>42</v>
      </c>
      <c r="E47" s="7" t="s">
        <v>43</v>
      </c>
      <c r="F47" s="52" t="s">
        <v>44</v>
      </c>
      <c r="G47" s="63" t="s">
        <v>45</v>
      </c>
      <c r="H47" s="52" t="s">
        <v>44</v>
      </c>
      <c r="I47" s="63" t="s">
        <v>46</v>
      </c>
      <c r="J47" s="51" t="s">
        <v>47</v>
      </c>
      <c r="K47" s="53" t="s">
        <v>44</v>
      </c>
    </row>
    <row r="48" spans="2:15" ht="10.199999999999999" customHeight="1" thickBot="1">
      <c r="B48" s="17"/>
      <c r="C48" s="17"/>
    </row>
    <row r="49" spans="1:11" ht="13.8" customHeight="1">
      <c r="B49" s="191" t="s">
        <v>51</v>
      </c>
      <c r="C49" s="192"/>
      <c r="D49" s="192"/>
      <c r="E49" s="192"/>
      <c r="F49" s="192"/>
      <c r="G49" s="192"/>
      <c r="H49" s="192"/>
      <c r="I49" s="192"/>
      <c r="J49" s="192"/>
      <c r="K49" s="193"/>
    </row>
    <row r="50" spans="1:11" ht="9.6" customHeight="1">
      <c r="B50" s="157"/>
      <c r="C50" s="158"/>
      <c r="D50" s="158"/>
      <c r="E50" s="158"/>
      <c r="F50" s="158"/>
      <c r="G50" s="158"/>
      <c r="H50" s="158"/>
      <c r="I50" s="158"/>
      <c r="J50" s="158"/>
      <c r="K50" s="159"/>
    </row>
    <row r="51" spans="1:11" ht="9.6" customHeight="1">
      <c r="B51" s="157"/>
      <c r="C51" s="158"/>
      <c r="D51" s="158"/>
      <c r="E51" s="158"/>
      <c r="F51" s="158"/>
      <c r="G51" s="158"/>
      <c r="H51" s="158"/>
      <c r="I51" s="158"/>
      <c r="J51" s="158"/>
      <c r="K51" s="159"/>
    </row>
    <row r="52" spans="1:11" ht="9.6" customHeight="1" thickBot="1">
      <c r="B52" s="160"/>
      <c r="C52" s="161"/>
      <c r="D52" s="161"/>
      <c r="E52" s="161"/>
      <c r="F52" s="161"/>
      <c r="G52" s="161"/>
      <c r="H52" s="161"/>
      <c r="I52" s="161"/>
      <c r="J52" s="161"/>
      <c r="K52" s="162"/>
    </row>
    <row r="53" spans="1:11" ht="10.199999999999999" customHeight="1">
      <c r="B53" s="17"/>
      <c r="C53" s="17"/>
    </row>
    <row r="54" spans="1:11" ht="12" customHeight="1">
      <c r="B54" s="165" t="s">
        <v>52</v>
      </c>
      <c r="C54" s="165"/>
      <c r="D54" s="165"/>
      <c r="E54" s="165"/>
      <c r="F54" s="165"/>
      <c r="G54" s="165"/>
      <c r="H54" s="165"/>
      <c r="I54" s="165"/>
      <c r="J54" s="165"/>
      <c r="K54" s="165"/>
    </row>
    <row r="55" spans="1:11" ht="9.6" customHeight="1">
      <c r="B55" s="165"/>
      <c r="C55" s="165"/>
      <c r="D55" s="165"/>
      <c r="E55" s="165"/>
      <c r="F55" s="165"/>
      <c r="G55" s="165"/>
      <c r="H55" s="165"/>
      <c r="I55" s="165"/>
      <c r="J55" s="165"/>
      <c r="K55" s="165"/>
    </row>
    <row r="56" spans="1:11" ht="10.199999999999999" customHeight="1"/>
    <row r="57" spans="1:11" ht="9.75" customHeight="1"/>
    <row r="58" spans="1:11" s="21" customFormat="1" ht="14.4" thickBot="1">
      <c r="A58"/>
      <c r="B58" s="18" t="s">
        <v>48</v>
      </c>
      <c r="C58" s="19"/>
      <c r="D58" s="19"/>
      <c r="E58" s="20"/>
      <c r="F58" s="20"/>
    </row>
    <row r="59" spans="1:11" s="21" customFormat="1" ht="12" customHeight="1">
      <c r="B59" s="163" t="s">
        <v>49</v>
      </c>
      <c r="C59" s="163"/>
      <c r="D59" s="163"/>
      <c r="E59" s="163"/>
      <c r="F59" s="163"/>
    </row>
    <row r="60" spans="1:11" s="21" customFormat="1" ht="14.55" customHeight="1">
      <c r="B60" s="164" t="s">
        <v>53</v>
      </c>
      <c r="C60" s="164"/>
      <c r="D60" s="164"/>
      <c r="E60" s="164"/>
      <c r="F60" s="164"/>
    </row>
    <row r="61" spans="1:11" ht="10.199999999999999" customHeight="1">
      <c r="A61" s="21"/>
    </row>
    <row r="62" spans="1:11" ht="10.199999999999999" customHeight="1"/>
    <row r="63" spans="1:11" ht="10.199999999999999" customHeight="1">
      <c r="B63" s="22" t="s">
        <v>50</v>
      </c>
    </row>
    <row r="64" spans="1:11" ht="8.5500000000000007" customHeight="1"/>
  </sheetData>
  <protectedRanges>
    <protectedRange sqref="D33:E33" name="Rango19"/>
  </protectedRanges>
  <mergeCells count="90">
    <mergeCell ref="B33:G33"/>
    <mergeCell ref="H33:I33"/>
    <mergeCell ref="J33:K33"/>
    <mergeCell ref="B34:C34"/>
    <mergeCell ref="D34:K34"/>
    <mergeCell ref="B49:K49"/>
    <mergeCell ref="G38:I38"/>
    <mergeCell ref="J38:K38"/>
    <mergeCell ref="G39:I39"/>
    <mergeCell ref="J39:K39"/>
    <mergeCell ref="G41:I41"/>
    <mergeCell ref="J41:K41"/>
    <mergeCell ref="G40:I40"/>
    <mergeCell ref="J40:K40"/>
    <mergeCell ref="B50:K52"/>
    <mergeCell ref="B59:F59"/>
    <mergeCell ref="B60:F60"/>
    <mergeCell ref="B54:K55"/>
    <mergeCell ref="G42:I42"/>
    <mergeCell ref="J42:K42"/>
    <mergeCell ref="B46:C46"/>
    <mergeCell ref="E46:F46"/>
    <mergeCell ref="G46:H46"/>
    <mergeCell ref="I46:K46"/>
    <mergeCell ref="B36:F42"/>
    <mergeCell ref="G36:I36"/>
    <mergeCell ref="J36:K36"/>
    <mergeCell ref="G37:I37"/>
    <mergeCell ref="J37:K37"/>
    <mergeCell ref="B47:C47"/>
    <mergeCell ref="D31:E31"/>
    <mergeCell ref="H31:I31"/>
    <mergeCell ref="J31:K31"/>
    <mergeCell ref="D32:E32"/>
    <mergeCell ref="H32:I32"/>
    <mergeCell ref="J32:K32"/>
    <mergeCell ref="D29:E29"/>
    <mergeCell ref="H29:I29"/>
    <mergeCell ref="J29:K29"/>
    <mergeCell ref="D30:E30"/>
    <mergeCell ref="H30:I30"/>
    <mergeCell ref="J30:K30"/>
    <mergeCell ref="D27:E27"/>
    <mergeCell ref="H27:I27"/>
    <mergeCell ref="J27:K27"/>
    <mergeCell ref="D28:E28"/>
    <mergeCell ref="H28:I28"/>
    <mergeCell ref="J28:K28"/>
    <mergeCell ref="D25:E25"/>
    <mergeCell ref="H25:I25"/>
    <mergeCell ref="J25:K25"/>
    <mergeCell ref="D26:E26"/>
    <mergeCell ref="H26:I26"/>
    <mergeCell ref="J26:K26"/>
    <mergeCell ref="D23:E23"/>
    <mergeCell ref="H23:I23"/>
    <mergeCell ref="J23:K23"/>
    <mergeCell ref="D24:E24"/>
    <mergeCell ref="H24:I24"/>
    <mergeCell ref="J24:K24"/>
    <mergeCell ref="H15:I15"/>
    <mergeCell ref="J15:K15"/>
    <mergeCell ref="B21:K21"/>
    <mergeCell ref="D22:E22"/>
    <mergeCell ref="H22:I22"/>
    <mergeCell ref="J22:K22"/>
    <mergeCell ref="D15:F15"/>
    <mergeCell ref="C18:E18"/>
    <mergeCell ref="G18:H18"/>
    <mergeCell ref="J18:K18"/>
    <mergeCell ref="D17:E17"/>
    <mergeCell ref="F17:H17"/>
    <mergeCell ref="J17:K17"/>
    <mergeCell ref="B19:K19"/>
    <mergeCell ref="B13:F13"/>
    <mergeCell ref="C12:K12"/>
    <mergeCell ref="C14:E14"/>
    <mergeCell ref="J9:K9"/>
    <mergeCell ref="J10:K10"/>
    <mergeCell ref="C9:H9"/>
    <mergeCell ref="C10:H10"/>
    <mergeCell ref="G14:H14"/>
    <mergeCell ref="J14:K14"/>
    <mergeCell ref="C11:K11"/>
    <mergeCell ref="C2:K2"/>
    <mergeCell ref="C3:G3"/>
    <mergeCell ref="H3:K3"/>
    <mergeCell ref="C4:K4"/>
    <mergeCell ref="C8:F8"/>
    <mergeCell ref="H8:K8"/>
  </mergeCells>
  <printOptions horizontalCentered="1"/>
  <pageMargins left="0.39370078740157483" right="0.39370078740157483" top="0.51181102362204722" bottom="0.47244094488188981" header="0.31496062992125984" footer="0.19685039370078741"/>
  <pageSetup scale="69" orientation="portrait" r:id="rId1"/>
  <headerFooter>
    <oddFooter xml:space="preserve">&amp;L&amp;8Calle 26 No.69-76 Edificio Elemento Torre 1, Piso 3 – C.P 111071 
PBX:(+57) 601-3779555 - Información: Línea 195
www.umv.gov.co&amp;C&amp;8GEFI-FM-027
Página &amp;P de &amp;N
</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135067-3D03-4E0F-B93F-C44525AC091B}">
          <x14:formula1>
            <xm:f>Datos!$B$35:$B$50</xm:f>
          </x14:formula1>
          <xm:sqref>B23:B32</xm:sqref>
        </x14:dataValidation>
        <x14:dataValidation type="list" allowBlank="1" showInputMessage="1" showErrorMessage="1" xr:uid="{F8BD8D83-9948-4AC0-9EED-AD20A290BB49}">
          <x14:formula1>
            <xm:f>Datos!$C$35:$C$60</xm:f>
          </x14:formula1>
          <xm:sqref>C23</xm:sqref>
        </x14:dataValidation>
      </x14:dataValidations>
    </ext>
  </extLst>
</worksheet>
</file>

<file path=docMetadata/LabelInfo.xml><?xml version="1.0" encoding="utf-8"?>
<clbl:labelList xmlns:clbl="http://schemas.microsoft.com/office/2020/mipLabelMetadata">
  <clbl:label id="{0ed947a2-09da-4cac-92c9-2a07f7e30bd0}" enabled="0" method="" siteId="{0ed947a2-09da-4cac-92c9-2a07f7e30bd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Datos</vt:lpstr>
      <vt:lpstr>Control de Cambios</vt:lpstr>
      <vt:lpstr>GEFI-FM-027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Alvaro Daniel Ramirez Ramirez</dc:creator>
  <cp:lastModifiedBy>Diego Israel Castillo Porras</cp:lastModifiedBy>
  <cp:lastPrinted>2026-04-22T07:03:49Z</cp:lastPrinted>
  <dcterms:created xsi:type="dcterms:W3CDTF">2026-03-01T23:26:48Z</dcterms:created>
  <dcterms:modified xsi:type="dcterms:W3CDTF">2026-05-07T15:15:08Z</dcterms:modified>
</cp:coreProperties>
</file>