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1-02-18\UMV2018\FIN\Documentos\2024\"/>
    </mc:Choice>
  </mc:AlternateContent>
  <xr:revisionPtr revIDLastSave="0" documentId="13_ncr:1_{828A7056-9CF1-495A-B465-A5DA60DACAC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atos" sheetId="2" state="hidden" r:id="rId1"/>
    <sheet name="GEFI-FM-009" sheetId="1" r:id="rId2"/>
    <sheet name="Hoja2" sheetId="4" state="hidden" r:id="rId3"/>
    <sheet name="DESCRIPCION" sheetId="7" state="hidden" r:id="rId4"/>
  </sheets>
  <definedNames>
    <definedName name="Administrados">Datos!#REF!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D4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N11" i="4"/>
  <c r="O11" i="4"/>
  <c r="D5" i="4"/>
  <c r="D6" i="4"/>
  <c r="D7" i="4"/>
  <c r="L10" i="4"/>
  <c r="L11" i="4"/>
  <c r="M11" i="4"/>
  <c r="T14" i="4"/>
  <c r="T15" i="4"/>
  <c r="U15" i="4"/>
  <c r="J9" i="4"/>
  <c r="J10" i="4"/>
  <c r="K10" i="4"/>
  <c r="R13" i="4"/>
  <c r="H8" i="4"/>
  <c r="P12" i="4"/>
  <c r="V15" i="4"/>
  <c r="F7" i="4"/>
  <c r="G7" i="4"/>
  <c r="W7" i="4"/>
  <c r="N12" i="4"/>
  <c r="O12" i="4"/>
  <c r="U14" i="4"/>
  <c r="Q12" i="4"/>
  <c r="H9" i="4"/>
  <c r="I9" i="4"/>
  <c r="P13" i="4"/>
  <c r="Q13" i="4"/>
  <c r="S13" i="4"/>
  <c r="M10" i="4"/>
  <c r="F8" i="4"/>
  <c r="F9" i="4"/>
  <c r="G9" i="4"/>
  <c r="I8" i="4"/>
  <c r="R14" i="4"/>
  <c r="S14" i="4"/>
  <c r="J11" i="4"/>
  <c r="K11" i="4"/>
  <c r="K9" i="4"/>
  <c r="L12" i="4"/>
  <c r="W6" i="4"/>
  <c r="F10" i="4"/>
  <c r="G10" i="4"/>
  <c r="N13" i="4"/>
  <c r="H10" i="4"/>
  <c r="I10" i="4"/>
  <c r="J12" i="4"/>
  <c r="K12" i="4"/>
  <c r="H11" i="4"/>
  <c r="P14" i="4"/>
  <c r="G8" i="4"/>
  <c r="W8" i="4"/>
  <c r="R15" i="4"/>
  <c r="S15" i="4"/>
  <c r="W9" i="4"/>
  <c r="M12" i="4"/>
  <c r="L13" i="4"/>
  <c r="F11" i="4"/>
  <c r="F12" i="4"/>
  <c r="O13" i="4"/>
  <c r="N14" i="4"/>
  <c r="W10" i="4"/>
  <c r="J13" i="4"/>
  <c r="K13" i="4"/>
  <c r="I11" i="4"/>
  <c r="H12" i="4"/>
  <c r="Q14" i="4"/>
  <c r="P15" i="4"/>
  <c r="Q15" i="4"/>
  <c r="Z9" i="4"/>
  <c r="X9" i="4"/>
  <c r="AB9" i="4"/>
  <c r="X7" i="4"/>
  <c r="AA9" i="4"/>
  <c r="M13" i="4"/>
  <c r="L14" i="4"/>
  <c r="G11" i="4"/>
  <c r="W11" i="4"/>
  <c r="O14" i="4"/>
  <c r="N15" i="4"/>
  <c r="O15" i="4"/>
  <c r="J14" i="4"/>
  <c r="K14" i="4"/>
  <c r="I12" i="4"/>
  <c r="H13" i="4"/>
  <c r="X8" i="4"/>
  <c r="Y9" i="4"/>
  <c r="Y8" i="4"/>
  <c r="M14" i="4"/>
  <c r="L15" i="4"/>
  <c r="M15" i="4"/>
  <c r="Y7" i="4"/>
  <c r="G12" i="4"/>
  <c r="F13" i="4"/>
  <c r="J15" i="4"/>
  <c r="K15" i="4"/>
  <c r="H14" i="4"/>
  <c r="I13" i="4"/>
  <c r="W12" i="4"/>
  <c r="AB12" i="4"/>
  <c r="G13" i="4"/>
  <c r="F14" i="4"/>
  <c r="AA12" i="4"/>
  <c r="Z12" i="4"/>
  <c r="X11" i="4"/>
  <c r="H15" i="4"/>
  <c r="I15" i="4"/>
  <c r="I14" i="4"/>
  <c r="W13" i="4"/>
  <c r="X10" i="4"/>
  <c r="G14" i="4"/>
  <c r="F15" i="4"/>
  <c r="X12" i="4"/>
  <c r="Y11" i="4"/>
  <c r="Y12" i="4"/>
  <c r="W14" i="4"/>
  <c r="G15" i="4"/>
  <c r="W15" i="4"/>
  <c r="Z15" i="4"/>
  <c r="AA15" i="4"/>
  <c r="X13" i="4"/>
  <c r="X15" i="4"/>
  <c r="X16" i="4"/>
  <c r="X14" i="4"/>
  <c r="Y13" i="4"/>
  <c r="Y14" i="4"/>
  <c r="E4" i="4"/>
  <c r="E5" i="4"/>
  <c r="F20" i="1"/>
</calcChain>
</file>

<file path=xl/sharedStrings.xml><?xml version="1.0" encoding="utf-8"?>
<sst xmlns="http://schemas.openxmlformats.org/spreadsheetml/2006/main" count="247" uniqueCount="186">
  <si>
    <t xml:space="preserve"> </t>
  </si>
  <si>
    <t>COD. PROY.
PRIORIT.</t>
  </si>
  <si>
    <t>NUMERO DE CONVENIO, LOCALIDAD O ENTIDAD.</t>
  </si>
  <si>
    <t>VALOR TOTAL</t>
  </si>
  <si>
    <t>TOTAL</t>
  </si>
  <si>
    <t>MONEDA:</t>
  </si>
  <si>
    <t>pesos</t>
  </si>
  <si>
    <t>AL FINAL:</t>
  </si>
  <si>
    <t>/100 m.l.</t>
  </si>
  <si>
    <t>centena millones</t>
  </si>
  <si>
    <t>cuatrocientos</t>
  </si>
  <si>
    <t>decena millones</t>
  </si>
  <si>
    <t>cuarenta</t>
  </si>
  <si>
    <t>unidades millones</t>
  </si>
  <si>
    <t>tres</t>
  </si>
  <si>
    <t>centena miles</t>
  </si>
  <si>
    <t>seiscientos</t>
  </si>
  <si>
    <t>decena miles</t>
  </si>
  <si>
    <t>veinte</t>
  </si>
  <si>
    <t>unidades miles</t>
  </si>
  <si>
    <t xml:space="preserve">centena </t>
  </si>
  <si>
    <t>setecientos</t>
  </si>
  <si>
    <t xml:space="preserve">decena </t>
  </si>
  <si>
    <t xml:space="preserve">unidades </t>
  </si>
  <si>
    <t>un</t>
  </si>
  <si>
    <t>dos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</si>
  <si>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</si>
  <si>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</si>
  <si>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</si>
  <si>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</si>
  <si>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</si>
  <si>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</si>
  <si>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</si>
  <si>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</si>
  <si>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doce</t>
  </si>
  <si>
    <t>trece</t>
  </si>
  <si>
    <t>quince</t>
  </si>
  <si>
    <t>dieciseis</t>
  </si>
  <si>
    <t>diecisiete</t>
  </si>
  <si>
    <t>dieciocho</t>
  </si>
  <si>
    <t>diecinueve</t>
  </si>
  <si>
    <t>veintiun</t>
  </si>
  <si>
    <t>veintidos</t>
  </si>
  <si>
    <t>veintitres</t>
  </si>
  <si>
    <t>veinticuatro</t>
  </si>
  <si>
    <t>veinticinco</t>
  </si>
  <si>
    <t>veintiseis</t>
  </si>
  <si>
    <t>veintisiete</t>
  </si>
  <si>
    <t>veintiocho</t>
  </si>
  <si>
    <t>veintinueve</t>
  </si>
  <si>
    <t>treinta</t>
  </si>
  <si>
    <t>cincuenta</t>
  </si>
  <si>
    <t>sesenta</t>
  </si>
  <si>
    <t>setenta</t>
  </si>
  <si>
    <t>ochenta</t>
  </si>
  <si>
    <t>noventa</t>
  </si>
  <si>
    <t>cien</t>
  </si>
  <si>
    <t>doscientos</t>
  </si>
  <si>
    <t>trescientos</t>
  </si>
  <si>
    <t>quinientos</t>
  </si>
  <si>
    <t>ochocientos</t>
  </si>
  <si>
    <t>novecientos</t>
  </si>
  <si>
    <t>mil</t>
  </si>
  <si>
    <t>catorce</t>
  </si>
  <si>
    <t>2. DEPENDENCIA SOLICITANTE</t>
  </si>
  <si>
    <t>3. TIPO DE GASTO</t>
  </si>
  <si>
    <t>Funcionamiento</t>
  </si>
  <si>
    <t>Oficina Asesora de Planeación</t>
  </si>
  <si>
    <t>Secretaría General</t>
  </si>
  <si>
    <t>Oficina de Control Interno</t>
  </si>
  <si>
    <t>Gerencia de Producción</t>
  </si>
  <si>
    <t>SOLICITUD DE CERTIFICADO DE DISPONIBILIDAD PRESUPUESTAL - CDP</t>
  </si>
  <si>
    <t>1. FECHA DE SOLICITUD</t>
  </si>
  <si>
    <t>VALOR TOTAL (En letras)</t>
  </si>
  <si>
    <t>* En el caso de tipo gasto de inversión</t>
  </si>
  <si>
    <t xml:space="preserve">CONVENIO </t>
  </si>
  <si>
    <t>CÓDIGO:GEFI-FM-009</t>
  </si>
  <si>
    <t>PROGRAMA DE FINANCIACIÓN</t>
  </si>
  <si>
    <t>CÓDIGO FONDO</t>
  </si>
  <si>
    <t>Adición compromiso contractual</t>
  </si>
  <si>
    <t xml:space="preserve"> TIPO DE GASTO</t>
  </si>
  <si>
    <t xml:space="preserve">Inversión </t>
  </si>
  <si>
    <t>Dirección General</t>
  </si>
  <si>
    <t>DEPENDENCIA SOLICITANTE</t>
  </si>
  <si>
    <t>Compromiso contractual inicial</t>
  </si>
  <si>
    <t>MOTIVACIÓN DE LA EXPEDICIÓN DEL CDP</t>
  </si>
  <si>
    <t>Ejemplo: 1080100021  Maquinaria y equipo</t>
  </si>
  <si>
    <t>Inversión - Regalías (SGR)</t>
  </si>
  <si>
    <t>POSICIÓN CATÁLOGO DE GASTO</t>
  </si>
  <si>
    <t>IMPUTACIÓN PRESUPUESTAL</t>
  </si>
  <si>
    <t>CÓDIGO Y NOMBRE</t>
  </si>
  <si>
    <t>PROGRAMA DE FINANCIACIÓN/POSICIÓN CATÁLOGO DE GASTO</t>
  </si>
  <si>
    <t>FONDO</t>
  </si>
  <si>
    <t>FUENTE DE LOS RECURSOS</t>
  </si>
  <si>
    <t>RECURSOS</t>
  </si>
  <si>
    <t>CÓDIGO Y DENOMINACIÓN POSICIÓN PRESUPUESTAL</t>
  </si>
  <si>
    <t>Oficina de Control Disciplinario Interno</t>
  </si>
  <si>
    <t>Vigencias futuras</t>
  </si>
  <si>
    <t>4. AÑO DE LA VIGENCIA FUTURA</t>
  </si>
  <si>
    <t>5. MOTIVACIÓN DE LA EXPEDICIÓN DEL CDP</t>
  </si>
  <si>
    <t>6. OBJETO DEL COMPROMISO</t>
  </si>
  <si>
    <t xml:space="preserve">7. ÍTEM PLAN ADQUISICIONES (Código Interno)       </t>
  </si>
  <si>
    <t>8. IMPUTACIÓN PRESUPUESTAL</t>
  </si>
  <si>
    <t>1-100-I072 VA-Recursos Emergencia</t>
  </si>
  <si>
    <t>3-200-I001 RB-Administrados de destinación específica</t>
  </si>
  <si>
    <t>3-601-F002 PAS-Administrados de libre destinación</t>
  </si>
  <si>
    <t>3-602-F002 PAS-RB-Administrados de libre destinación</t>
  </si>
  <si>
    <t>1-200-F001 RB-Otros distrito</t>
  </si>
  <si>
    <t>Adición Presupuestal</t>
  </si>
  <si>
    <t>Reducción Presupuestal</t>
  </si>
  <si>
    <t>Suspensión Presupuestal</t>
  </si>
  <si>
    <t>Traslado Presupuestal</t>
  </si>
  <si>
    <t>ELEMENTO PEP</t>
  </si>
  <si>
    <t>10. JEFE DE OFICINA ASESORA DE PLANEACIÓN</t>
  </si>
  <si>
    <t>11. ORDENADOR DEL GASTO</t>
  </si>
  <si>
    <r>
      <t xml:space="preserve">Los abajo firmantes avalamos, que previamente a la suscripción de esta solicitud se verificó: 1) La pertinencia del gasto, 2) Que el proceso contractual objeto de esta solicitud se encuentra incluido en el Plan anual de Adquisiciones vigente, y 3) Que el objeto del Certificado de Disponibilidad Presupuestal está acorde a las metas establecidas en el proyecto* y el (los) concepto (s) de gasto definidos.
</t>
    </r>
    <r>
      <rPr>
        <sz val="24"/>
        <rFont val="Arial"/>
        <family val="2"/>
      </rPr>
      <t xml:space="preserve">
En este sentido se solicita la expedición del respectivo Certificado de Disponibilidad Presupuestal:</t>
    </r>
  </si>
  <si>
    <t>9.  RESPONSABLE DEL PROCESO Y/O GERENTE DE PROYECTO</t>
  </si>
  <si>
    <t xml:space="preserve">
(Firma)
NOMBRE:
CARGO: 
</t>
  </si>
  <si>
    <t>1-100-F039-VA-Crédito</t>
  </si>
  <si>
    <t>1-601-I037 PAS-Crédito</t>
  </si>
  <si>
    <t>3-100-F002 VA-Administrados de libre destinación</t>
  </si>
  <si>
    <t>3-100-I017 VA-Convenios</t>
  </si>
  <si>
    <t>Oficina Jurídica</t>
  </si>
  <si>
    <t>Oficina de Servicio a la Ciudadanía y Sostenibilidad</t>
  </si>
  <si>
    <t>Oficina de Tecnologías de la Información</t>
  </si>
  <si>
    <t>Gerencia Administrativa y Financiera</t>
  </si>
  <si>
    <t>Gerencia de Contratación</t>
  </si>
  <si>
    <t>Subdirección de Planificación y de Conservación</t>
  </si>
  <si>
    <t>Gerencia para el Desarrollo, la Calidad y la Innovación</t>
  </si>
  <si>
    <t>Subdirección de Producción y Apoyo Logístico</t>
  </si>
  <si>
    <t>Gerencia de Maquinaria y Equipos</t>
  </si>
  <si>
    <t>Subdirección de Intervención de la Infraestructura</t>
  </si>
  <si>
    <t>Gerencia de Infraestructura Urbana</t>
  </si>
  <si>
    <t>Gerencia de Infraestructura Rural</t>
  </si>
  <si>
    <t>1-100-F001 VA-Recursos distrito</t>
  </si>
  <si>
    <t>1-100-I010 VA-Sobretasa a la gasolina</t>
  </si>
  <si>
    <t>1-100-I024 VA-Sobretasa al ACPM</t>
  </si>
  <si>
    <t>1-200-I010 RB Sobretasa a la gasolina</t>
  </si>
  <si>
    <t>1-200-I022 RB Sobretasa al ACPM</t>
  </si>
  <si>
    <t>1-300-I008 REAF Sobretasa a la gasolina</t>
  </si>
  <si>
    <t>1-300-I020 REAF Sobretasa al ACPM</t>
  </si>
  <si>
    <t>3-200-F002-RB Administrados de libre destinación</t>
  </si>
  <si>
    <t>1-601-I022  PAS-Sobretasa al ACPM</t>
  </si>
  <si>
    <t>1-601-I010  PAS-Sobretasa a la gasolina</t>
  </si>
  <si>
    <t>3-602-I001 PAS-RB-Administrados de destinación especifica</t>
  </si>
  <si>
    <t>3-601-I001  PAS-Administrados de destinación específica</t>
  </si>
  <si>
    <t>AR11000 AIR - BOGOTÁ DC</t>
  </si>
  <si>
    <t>PD11000 PROY INFRA DE TRANSPORTE IMPLEMENTACIÓN ACUERDO DE PAZ PR 8 TR DEL ART. 361 C.P. BOGOTÁ DC</t>
  </si>
  <si>
    <t>RP11000 AIR PARÁGRAFO 8° TRANSIT ART. 361 C.P - BOGOTÁ DC</t>
  </si>
  <si>
    <t>00AR-2402-0603-2018-00005-0020  - ASIGNACIÓN PARA LA INVERSIÓN REGIONAL - DEPARTAMENTOS</t>
  </si>
  <si>
    <t>00PD-2402-0603-2018-00005-0020 - PROYECTOS DE INFRAESTRUCTURA DE TRANSPORTE PARA LA IMPLEMENTACIÓN DEL ACUERDO FINAL PARAGRAFO 8° TRANSITORIO DEL ART . 361 DE LA C.P</t>
  </si>
  <si>
    <t>00RP-2402-0603-2018-00005-0020 - ASIGNACIÓN PARA LA INVERSIÓN REGIONAL - PARÁGRAFO 8° TRANSITORIO DEL ART. 361 DE LA C.P.</t>
  </si>
  <si>
    <t>PM/0227/0103/24020940131 Ciclo infraestructura conservada</t>
  </si>
  <si>
    <t>PM/0227/0102/24020980131 Malla rural conservada</t>
  </si>
  <si>
    <t>000000000000000000227 Programa Funcionamiento -</t>
  </si>
  <si>
    <t>PM/0227/0001/FUNC Funcionamiento</t>
  </si>
  <si>
    <t>1-601-F001  PAS-Otros distrito</t>
  </si>
  <si>
    <t>3-100-I001 VA-Administrados de destinación especifica</t>
  </si>
  <si>
    <t>O23011724022024013101115 Vía urbana con mantenimiento periódico o rutinario</t>
  </si>
  <si>
    <t>O23011724022024013101125 Banco de maquinaria dotado</t>
  </si>
  <si>
    <t>O23011724022024013102098 Sitio crítico de la red terciaria estabilizado</t>
  </si>
  <si>
    <t>O23011724022024013102112 Vía terciaria con mantenimiento periódico o rutinario</t>
  </si>
  <si>
    <t>O23011724022024013103094 Ciclo infraestructura urbana con mantenimiento</t>
  </si>
  <si>
    <t>O23011740022024014206020 Espacio público adecuado</t>
  </si>
  <si>
    <t>O23011745022024030101001 Servicio de promoción a la participación ciudadana</t>
  </si>
  <si>
    <t>O23011745992024016109005 Documento para la planeación estratégica en TI</t>
  </si>
  <si>
    <t>O23011745992024016109007 Servicios tecnológicos</t>
  </si>
  <si>
    <t>O23011745992024016109028 Servicio de información actualizado</t>
  </si>
  <si>
    <t>O23011745992024017907023 Servicio de Implementación Sistemas de Gestión</t>
  </si>
  <si>
    <t>O23011745992024017908016 Sedes mantenidas</t>
  </si>
  <si>
    <t>PM/0227/0101/24021150131 Malla vial conservada</t>
  </si>
  <si>
    <t>PM/0227/0101/24021250131 Malla vial conservada</t>
  </si>
  <si>
    <t>PM/0227/0101/45020010301 Malla vial conservada</t>
  </si>
  <si>
    <t>PM/0227/0102/24021120131 Malla vial conservada</t>
  </si>
  <si>
    <t>PM/0227/0106/40020200142 Espacio público adecuado</t>
  </si>
  <si>
    <t>PM/0227/0107/45990230179 Servicios para la planeación y sistemas de gestión</t>
  </si>
  <si>
    <t>PM/0227/0108/45990160179 Sedes mantenidas</t>
  </si>
  <si>
    <t>PM/0227/0109/45990280161 Infraestructura tecnológica</t>
  </si>
  <si>
    <t>PM/0227/0109/45990050161 Infraestructura tecnológica</t>
  </si>
  <si>
    <t>PM/0227/0109/45990070161 Infraestructura tecnológica</t>
  </si>
  <si>
    <t>No Aplica</t>
  </si>
  <si>
    <t>VERSIÓN: 17</t>
  </si>
  <si>
    <t>FECHA DE APLICACIÓN: ENERO DE 2025</t>
  </si>
  <si>
    <t>Programa de Financiación</t>
  </si>
  <si>
    <t>Fuentes de Financiación 2025</t>
  </si>
  <si>
    <t>PM/0227/0102/24021120131 Malla rural conservada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</si>
</sst>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;;;"/>
    <numFmt numFmtId="166" formatCode="&quot;$&quot;\ #,##0"/>
    <numFmt numFmtId="167" formatCode="[$-C0A]d\ &quot;de&quot;\ mmmm\ &quot;de&quot;\ yyyy;@"/>
    <numFmt numFmtId="168" formatCode="###,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28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0"/>
      <color indexed="9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36"/>
      <name val="Arial"/>
      <family val="2"/>
    </font>
    <font>
      <i/>
      <sz val="22"/>
      <name val="Arial"/>
      <family val="2"/>
    </font>
    <font>
      <b/>
      <sz val="20"/>
      <name val="Arial"/>
      <family val="2"/>
    </font>
    <font>
      <sz val="22"/>
      <name val="Arial"/>
      <family val="2"/>
    </font>
    <font>
      <sz val="28"/>
      <color theme="0" tint="-0.34998626667073579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666666"/>
      <name val="Verdana"/>
      <family val="2"/>
    </font>
    <font>
      <sz val="11"/>
      <color rgb="FF242424"/>
      <name val="Segoe U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/>
      <diagonal/>
    </border>
    <border>
      <left style="medium">
        <color rgb="FFD1D1D1"/>
      </left>
      <right style="medium">
        <color rgb="FFD1D1D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5" borderId="27" applyNumberFormat="0" applyAlignment="0" applyProtection="0">
      <alignment horizontal="left" vertical="center" indent="1"/>
    </xf>
  </cellStyleXfs>
  <cellXfs count="13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vertical="center" wrapText="1"/>
    </xf>
    <xf numFmtId="0" fontId="6" fillId="0" borderId="0" xfId="2" applyProtection="1">
      <protection hidden="1"/>
    </xf>
    <xf numFmtId="0" fontId="6" fillId="0" borderId="0" xfId="2" applyProtection="1">
      <protection locked="0"/>
    </xf>
    <xf numFmtId="0" fontId="6" fillId="0" borderId="0" xfId="2" quotePrefix="1" applyProtection="1">
      <protection locked="0"/>
    </xf>
    <xf numFmtId="43" fontId="7" fillId="0" borderId="5" xfId="3" applyFont="1" applyBorder="1" applyProtection="1">
      <protection locked="0"/>
    </xf>
    <xf numFmtId="43" fontId="8" fillId="0" borderId="0" xfId="2" applyNumberFormat="1" applyFont="1" applyProtection="1">
      <protection hidden="1"/>
    </xf>
    <xf numFmtId="0" fontId="8" fillId="0" borderId="0" xfId="2" applyFont="1" applyProtection="1">
      <protection hidden="1"/>
    </xf>
    <xf numFmtId="1" fontId="6" fillId="0" borderId="0" xfId="2" applyNumberFormat="1" applyProtection="1">
      <protection hidden="1"/>
    </xf>
    <xf numFmtId="0" fontId="6" fillId="3" borderId="0" xfId="2" applyFill="1" applyAlignment="1" applyProtection="1">
      <alignment horizontal="right"/>
      <protection hidden="1"/>
    </xf>
    <xf numFmtId="0" fontId="6" fillId="3" borderId="0" xfId="2" applyFill="1" applyProtection="1">
      <protection hidden="1"/>
    </xf>
    <xf numFmtId="0" fontId="6" fillId="0" borderId="0" xfId="2" applyAlignment="1" applyProtection="1">
      <alignment horizontal="left"/>
      <protection hidden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top" wrapText="1"/>
    </xf>
    <xf numFmtId="164" fontId="5" fillId="0" borderId="1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0" xfId="0" applyFont="1"/>
    <xf numFmtId="0" fontId="4" fillId="4" borderId="0" xfId="0" applyFont="1" applyFill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0" fillId="6" borderId="28" xfId="0" applyFont="1" applyFill="1" applyBorder="1" applyAlignment="1">
      <alignment vertical="center" wrapText="1"/>
    </xf>
    <xf numFmtId="0" fontId="22" fillId="0" borderId="0" xfId="0" applyFont="1"/>
    <xf numFmtId="0" fontId="18" fillId="0" borderId="0" xfId="0" applyFont="1" applyAlignment="1">
      <alignment vertical="center" wrapText="1"/>
    </xf>
    <xf numFmtId="0" fontId="25" fillId="0" borderId="0" xfId="0" applyFont="1"/>
    <xf numFmtId="0" fontId="21" fillId="0" borderId="0" xfId="0" applyFont="1"/>
    <xf numFmtId="0" fontId="24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17" fillId="4" borderId="0" xfId="0" applyFont="1" applyFill="1"/>
    <xf numFmtId="0" fontId="27" fillId="0" borderId="0" xfId="0" applyFont="1" applyAlignment="1">
      <alignment vertical="top"/>
    </xf>
    <xf numFmtId="0" fontId="0" fillId="0" borderId="1" xfId="0" applyBorder="1"/>
    <xf numFmtId="0" fontId="20" fillId="6" borderId="29" xfId="0" applyFont="1" applyFill="1" applyBorder="1" applyAlignment="1">
      <alignment vertical="center" wrapText="1"/>
    </xf>
    <xf numFmtId="0" fontId="20" fillId="6" borderId="30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0" xfId="0" applyFont="1" applyAlignment="1">
      <alignment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/>
    <xf numFmtId="0" fontId="18" fillId="4" borderId="1" xfId="0" applyFont="1" applyFill="1" applyBorder="1" applyAlignment="1">
      <alignment wrapText="1"/>
    </xf>
    <xf numFmtId="0" fontId="18" fillId="4" borderId="0" xfId="0" applyFont="1" applyFill="1" applyAlignment="1">
      <alignment vertical="center" wrapText="1"/>
    </xf>
    <xf numFmtId="0" fontId="18" fillId="4" borderId="0" xfId="0" applyFont="1" applyFill="1"/>
    <xf numFmtId="0" fontId="18" fillId="4" borderId="0" xfId="0" applyFont="1" applyFill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/>
    <xf numFmtId="0" fontId="0" fillId="0" borderId="2" xfId="0" applyBorder="1"/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4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0" borderId="0" xfId="2" applyAlignment="1" applyProtection="1">
      <alignment horizontal="left"/>
      <protection hidden="1"/>
    </xf>
  </cellXfs>
  <cellStyles count="6">
    <cellStyle name="Millares" xfId="4" builtinId="3"/>
    <cellStyle name="Millares 2" xfId="3" xr:uid="{00000000-0005-0000-0000-000001000000}"/>
    <cellStyle name="Moneda" xfId="1" builtinId="4"/>
    <cellStyle name="Normal" xfId="0" builtinId="0"/>
    <cellStyle name="Normal 2" xfId="2" xr:uid="{00000000-0005-0000-0000-000004000000}"/>
    <cellStyle name="SAPMemberCell" xfId="5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b/>
        <i/>
        <u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7</xdr:row>
      <xdr:rowOff>28575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9052500" y="2295525"/>
          <a:ext cx="0" cy="914400"/>
        </a:xfrm>
        <a:custGeom>
          <a:avLst/>
          <a:gdLst>
            <a:gd name="T0" fmla="*/ 0 w 5938"/>
            <a:gd name="T1" fmla="*/ 2147483647 h 7101"/>
            <a:gd name="T2" fmla="*/ 0 w 5938"/>
            <a:gd name="T3" fmla="*/ 2147483647 h 7101"/>
            <a:gd name="T4" fmla="*/ 0 w 5938"/>
            <a:gd name="T5" fmla="*/ 2147483647 h 7101"/>
            <a:gd name="T6" fmla="*/ 0 w 5938"/>
            <a:gd name="T7" fmla="*/ 2147483647 h 7101"/>
            <a:gd name="T8" fmla="*/ 0 w 5938"/>
            <a:gd name="T9" fmla="*/ 2147483647 h 7101"/>
            <a:gd name="T10" fmla="*/ 0 w 5938"/>
            <a:gd name="T11" fmla="*/ 2147483647 h 7101"/>
            <a:gd name="T12" fmla="*/ 0 w 5938"/>
            <a:gd name="T13" fmla="*/ 2147483647 h 7101"/>
            <a:gd name="T14" fmla="*/ 0 w 5938"/>
            <a:gd name="T15" fmla="*/ 2147483647 h 7101"/>
            <a:gd name="T16" fmla="*/ 0 w 5938"/>
            <a:gd name="T17" fmla="*/ 2147483647 h 7101"/>
            <a:gd name="T18" fmla="*/ 0 w 5938"/>
            <a:gd name="T19" fmla="*/ 2147483647 h 7101"/>
            <a:gd name="T20" fmla="*/ 0 w 5938"/>
            <a:gd name="T21" fmla="*/ 2147483647 h 7101"/>
            <a:gd name="T22" fmla="*/ 0 w 5938"/>
            <a:gd name="T23" fmla="*/ 2147483647 h 7101"/>
            <a:gd name="T24" fmla="*/ 0 w 5938"/>
            <a:gd name="T25" fmla="*/ 2147483647 h 7101"/>
            <a:gd name="T26" fmla="*/ 0 w 5938"/>
            <a:gd name="T27" fmla="*/ 2147483647 h 7101"/>
            <a:gd name="T28" fmla="*/ 0 w 5938"/>
            <a:gd name="T29" fmla="*/ 2147483647 h 7101"/>
            <a:gd name="T30" fmla="*/ 0 w 5938"/>
            <a:gd name="T31" fmla="*/ 2147483647 h 7101"/>
            <a:gd name="T32" fmla="*/ 0 w 5938"/>
            <a:gd name="T33" fmla="*/ 2147483647 h 7101"/>
            <a:gd name="T34" fmla="*/ 0 w 5938"/>
            <a:gd name="T35" fmla="*/ 2147483647 h 7101"/>
            <a:gd name="T36" fmla="*/ 0 w 5938"/>
            <a:gd name="T37" fmla="*/ 2147483647 h 7101"/>
            <a:gd name="T38" fmla="*/ 0 w 5938"/>
            <a:gd name="T39" fmla="*/ 2147483647 h 7101"/>
            <a:gd name="T40" fmla="*/ 0 w 5938"/>
            <a:gd name="T41" fmla="*/ 2147483647 h 7101"/>
            <a:gd name="T42" fmla="*/ 0 w 5938"/>
            <a:gd name="T43" fmla="*/ 2147483647 h 7101"/>
            <a:gd name="T44" fmla="*/ 0 w 5938"/>
            <a:gd name="T45" fmla="*/ 2147483647 h 7101"/>
            <a:gd name="T46" fmla="*/ 0 w 5938"/>
            <a:gd name="T47" fmla="*/ 2147483647 h 7101"/>
            <a:gd name="T48" fmla="*/ 0 w 5938"/>
            <a:gd name="T49" fmla="*/ 2147483647 h 7101"/>
            <a:gd name="T50" fmla="*/ 0 w 5938"/>
            <a:gd name="T51" fmla="*/ 2147483647 h 7101"/>
            <a:gd name="T52" fmla="*/ 0 w 5938"/>
            <a:gd name="T53" fmla="*/ 2147483647 h 7101"/>
            <a:gd name="T54" fmla="*/ 0 w 5938"/>
            <a:gd name="T55" fmla="*/ 2147483647 h 7101"/>
            <a:gd name="T56" fmla="*/ 0 w 5938"/>
            <a:gd name="T57" fmla="*/ 2147483647 h 7101"/>
            <a:gd name="T58" fmla="*/ 0 w 5938"/>
            <a:gd name="T59" fmla="*/ 2147483647 h 7101"/>
            <a:gd name="T60" fmla="*/ 0 w 5938"/>
            <a:gd name="T61" fmla="*/ 2147483647 h 7101"/>
            <a:gd name="T62" fmla="*/ 0 w 5938"/>
            <a:gd name="T63" fmla="*/ 2147483647 h 7101"/>
            <a:gd name="T64" fmla="*/ 0 w 5938"/>
            <a:gd name="T65" fmla="*/ 2147483647 h 7101"/>
            <a:gd name="T66" fmla="*/ 0 w 5938"/>
            <a:gd name="T67" fmla="*/ 2147483647 h 7101"/>
            <a:gd name="T68" fmla="*/ 0 w 5938"/>
            <a:gd name="T69" fmla="*/ 2147483647 h 7101"/>
            <a:gd name="T70" fmla="*/ 0 w 5938"/>
            <a:gd name="T71" fmla="*/ 2147483647 h 7101"/>
            <a:gd name="T72" fmla="*/ 0 w 5938"/>
            <a:gd name="T73" fmla="*/ 2147483647 h 7101"/>
            <a:gd name="T74" fmla="*/ 0 w 5938"/>
            <a:gd name="T75" fmla="*/ 2147483647 h 7101"/>
            <a:gd name="T76" fmla="*/ 0 w 5938"/>
            <a:gd name="T77" fmla="*/ 2147483647 h 7101"/>
            <a:gd name="T78" fmla="*/ 0 w 5938"/>
            <a:gd name="T79" fmla="*/ 2147483647 h 7101"/>
            <a:gd name="T80" fmla="*/ 0 w 5938"/>
            <a:gd name="T81" fmla="*/ 2147483647 h 7101"/>
            <a:gd name="T82" fmla="*/ 0 w 5938"/>
            <a:gd name="T83" fmla="*/ 2147483647 h 7101"/>
            <a:gd name="T84" fmla="*/ 0 w 5938"/>
            <a:gd name="T85" fmla="*/ 2147483647 h 7101"/>
            <a:gd name="T86" fmla="*/ 0 w 5938"/>
            <a:gd name="T87" fmla="*/ 2147483647 h 7101"/>
            <a:gd name="T88" fmla="*/ 0 w 5938"/>
            <a:gd name="T89" fmla="*/ 2147483647 h 7101"/>
            <a:gd name="T90" fmla="*/ 0 w 5938"/>
            <a:gd name="T91" fmla="*/ 2147483647 h 7101"/>
            <a:gd name="T92" fmla="*/ 0 w 5938"/>
            <a:gd name="T93" fmla="*/ 2147483647 h 7101"/>
            <a:gd name="T94" fmla="*/ 0 w 5938"/>
            <a:gd name="T95" fmla="*/ 2147483647 h 7101"/>
            <a:gd name="T96" fmla="*/ 0 w 5938"/>
            <a:gd name="T97" fmla="*/ 2147483647 h 7101"/>
            <a:gd name="T98" fmla="*/ 0 w 5938"/>
            <a:gd name="T99" fmla="*/ 2147483647 h 7101"/>
            <a:gd name="T100" fmla="*/ 0 w 5938"/>
            <a:gd name="T101" fmla="*/ 2147483647 h 7101"/>
            <a:gd name="T102" fmla="*/ 0 w 5938"/>
            <a:gd name="T103" fmla="*/ 2147483647 h 7101"/>
            <a:gd name="T104" fmla="*/ 0 w 5938"/>
            <a:gd name="T105" fmla="*/ 2147483647 h 7101"/>
            <a:gd name="T106" fmla="*/ 0 w 5938"/>
            <a:gd name="T107" fmla="*/ 2147483647 h 7101"/>
            <a:gd name="T108" fmla="*/ 0 w 5938"/>
            <a:gd name="T109" fmla="*/ 2147483647 h 7101"/>
            <a:gd name="T110" fmla="*/ 0 w 5938"/>
            <a:gd name="T111" fmla="*/ 2147483647 h 7101"/>
            <a:gd name="T112" fmla="*/ 0 w 5938"/>
            <a:gd name="T113" fmla="*/ 2147483647 h 7101"/>
            <a:gd name="T114" fmla="*/ 0 w 5938"/>
            <a:gd name="T115" fmla="*/ 2147483647 h 7101"/>
            <a:gd name="T116" fmla="*/ 0 w 5938"/>
            <a:gd name="T117" fmla="*/ 2147483647 h 7101"/>
            <a:gd name="T118" fmla="*/ 0 w 5938"/>
            <a:gd name="T119" fmla="*/ 2147483647 h 710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5938"/>
            <a:gd name="T181" fmla="*/ 0 h 7101"/>
            <a:gd name="T182" fmla="*/ 0 w 5938"/>
            <a:gd name="T183" fmla="*/ 7101 h 710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5938" h="7101">
              <a:moveTo>
                <a:pt x="2947" y="7101"/>
              </a:moveTo>
              <a:lnTo>
                <a:pt x="2903" y="7081"/>
              </a:lnTo>
              <a:lnTo>
                <a:pt x="2850" y="7054"/>
              </a:lnTo>
              <a:lnTo>
                <a:pt x="2788" y="7024"/>
              </a:lnTo>
              <a:lnTo>
                <a:pt x="2725" y="6991"/>
              </a:lnTo>
              <a:lnTo>
                <a:pt x="2665" y="6961"/>
              </a:lnTo>
              <a:lnTo>
                <a:pt x="2612" y="6931"/>
              </a:lnTo>
              <a:lnTo>
                <a:pt x="2590" y="6918"/>
              </a:lnTo>
              <a:lnTo>
                <a:pt x="2571" y="6906"/>
              </a:lnTo>
              <a:lnTo>
                <a:pt x="2557" y="6897"/>
              </a:lnTo>
              <a:lnTo>
                <a:pt x="2549" y="6890"/>
              </a:lnTo>
              <a:lnTo>
                <a:pt x="2517" y="6877"/>
              </a:lnTo>
              <a:lnTo>
                <a:pt x="2486" y="6864"/>
              </a:lnTo>
              <a:lnTo>
                <a:pt x="2455" y="6852"/>
              </a:lnTo>
              <a:lnTo>
                <a:pt x="2423" y="6841"/>
              </a:lnTo>
              <a:lnTo>
                <a:pt x="2358" y="6818"/>
              </a:lnTo>
              <a:lnTo>
                <a:pt x="2291" y="6799"/>
              </a:lnTo>
              <a:lnTo>
                <a:pt x="2226" y="6780"/>
              </a:lnTo>
              <a:lnTo>
                <a:pt x="2160" y="6764"/>
              </a:lnTo>
              <a:lnTo>
                <a:pt x="2093" y="6748"/>
              </a:lnTo>
              <a:lnTo>
                <a:pt x="2026" y="6735"/>
              </a:lnTo>
              <a:lnTo>
                <a:pt x="1960" y="6724"/>
              </a:lnTo>
              <a:lnTo>
                <a:pt x="1893" y="6715"/>
              </a:lnTo>
              <a:lnTo>
                <a:pt x="1828" y="6706"/>
              </a:lnTo>
              <a:lnTo>
                <a:pt x="1762" y="6699"/>
              </a:lnTo>
              <a:lnTo>
                <a:pt x="1697" y="6694"/>
              </a:lnTo>
              <a:lnTo>
                <a:pt x="1634" y="6691"/>
              </a:lnTo>
              <a:lnTo>
                <a:pt x="1572" y="6688"/>
              </a:lnTo>
              <a:lnTo>
                <a:pt x="1511" y="6688"/>
              </a:lnTo>
              <a:lnTo>
                <a:pt x="1502" y="6686"/>
              </a:lnTo>
              <a:lnTo>
                <a:pt x="1484" y="6685"/>
              </a:lnTo>
              <a:lnTo>
                <a:pt x="1457" y="6683"/>
              </a:lnTo>
              <a:lnTo>
                <a:pt x="1422" y="6681"/>
              </a:lnTo>
              <a:lnTo>
                <a:pt x="1335" y="6677"/>
              </a:lnTo>
              <a:lnTo>
                <a:pt x="1234" y="6671"/>
              </a:lnTo>
              <a:lnTo>
                <a:pt x="1180" y="6668"/>
              </a:lnTo>
              <a:lnTo>
                <a:pt x="1129" y="6664"/>
              </a:lnTo>
              <a:lnTo>
                <a:pt x="1079" y="6660"/>
              </a:lnTo>
              <a:lnTo>
                <a:pt x="1034" y="6656"/>
              </a:lnTo>
              <a:lnTo>
                <a:pt x="991" y="6651"/>
              </a:lnTo>
              <a:lnTo>
                <a:pt x="958" y="6646"/>
              </a:lnTo>
              <a:lnTo>
                <a:pt x="942" y="6643"/>
              </a:lnTo>
              <a:lnTo>
                <a:pt x="929" y="6641"/>
              </a:lnTo>
              <a:lnTo>
                <a:pt x="919" y="6638"/>
              </a:lnTo>
              <a:lnTo>
                <a:pt x="911" y="6635"/>
              </a:lnTo>
              <a:lnTo>
                <a:pt x="865" y="6627"/>
              </a:lnTo>
              <a:lnTo>
                <a:pt x="820" y="6619"/>
              </a:lnTo>
              <a:lnTo>
                <a:pt x="777" y="6609"/>
              </a:lnTo>
              <a:lnTo>
                <a:pt x="736" y="6598"/>
              </a:lnTo>
              <a:lnTo>
                <a:pt x="695" y="6585"/>
              </a:lnTo>
              <a:lnTo>
                <a:pt x="657" y="6571"/>
              </a:lnTo>
              <a:lnTo>
                <a:pt x="619" y="6557"/>
              </a:lnTo>
              <a:lnTo>
                <a:pt x="583" y="6539"/>
              </a:lnTo>
              <a:lnTo>
                <a:pt x="548" y="6522"/>
              </a:lnTo>
              <a:lnTo>
                <a:pt x="515" y="6502"/>
              </a:lnTo>
              <a:lnTo>
                <a:pt x="483" y="6482"/>
              </a:lnTo>
              <a:lnTo>
                <a:pt x="453" y="6459"/>
              </a:lnTo>
              <a:lnTo>
                <a:pt x="423" y="6437"/>
              </a:lnTo>
              <a:lnTo>
                <a:pt x="394" y="6412"/>
              </a:lnTo>
              <a:lnTo>
                <a:pt x="367" y="6384"/>
              </a:lnTo>
              <a:lnTo>
                <a:pt x="340" y="6358"/>
              </a:lnTo>
              <a:lnTo>
                <a:pt x="315" y="6329"/>
              </a:lnTo>
              <a:lnTo>
                <a:pt x="292" y="6299"/>
              </a:lnTo>
              <a:lnTo>
                <a:pt x="268" y="6268"/>
              </a:lnTo>
              <a:lnTo>
                <a:pt x="247" y="6235"/>
              </a:lnTo>
              <a:lnTo>
                <a:pt x="225" y="6203"/>
              </a:lnTo>
              <a:lnTo>
                <a:pt x="206" y="6168"/>
              </a:lnTo>
              <a:lnTo>
                <a:pt x="186" y="6132"/>
              </a:lnTo>
              <a:lnTo>
                <a:pt x="168" y="6094"/>
              </a:lnTo>
              <a:lnTo>
                <a:pt x="149" y="6055"/>
              </a:lnTo>
              <a:lnTo>
                <a:pt x="133" y="6015"/>
              </a:lnTo>
              <a:lnTo>
                <a:pt x="116" y="5974"/>
              </a:lnTo>
              <a:lnTo>
                <a:pt x="101" y="5932"/>
              </a:lnTo>
              <a:lnTo>
                <a:pt x="84" y="5889"/>
              </a:lnTo>
              <a:lnTo>
                <a:pt x="71" y="5845"/>
              </a:lnTo>
              <a:lnTo>
                <a:pt x="57" y="5797"/>
              </a:lnTo>
              <a:lnTo>
                <a:pt x="43" y="5751"/>
              </a:lnTo>
              <a:lnTo>
                <a:pt x="36" y="5574"/>
              </a:lnTo>
              <a:lnTo>
                <a:pt x="30" y="5394"/>
              </a:lnTo>
              <a:lnTo>
                <a:pt x="25" y="5216"/>
              </a:lnTo>
              <a:lnTo>
                <a:pt x="20" y="5038"/>
              </a:lnTo>
              <a:lnTo>
                <a:pt x="15" y="4860"/>
              </a:lnTo>
              <a:lnTo>
                <a:pt x="12" y="4681"/>
              </a:lnTo>
              <a:lnTo>
                <a:pt x="9" y="4503"/>
              </a:lnTo>
              <a:lnTo>
                <a:pt x="5" y="4324"/>
              </a:lnTo>
              <a:lnTo>
                <a:pt x="2" y="3968"/>
              </a:lnTo>
              <a:lnTo>
                <a:pt x="0" y="3611"/>
              </a:lnTo>
              <a:lnTo>
                <a:pt x="0" y="3255"/>
              </a:lnTo>
              <a:lnTo>
                <a:pt x="1" y="2898"/>
              </a:lnTo>
              <a:lnTo>
                <a:pt x="5" y="2188"/>
              </a:lnTo>
              <a:lnTo>
                <a:pt x="12" y="1476"/>
              </a:lnTo>
              <a:lnTo>
                <a:pt x="14" y="1122"/>
              </a:lnTo>
              <a:lnTo>
                <a:pt x="16" y="767"/>
              </a:lnTo>
              <a:lnTo>
                <a:pt x="18" y="413"/>
              </a:lnTo>
              <a:lnTo>
                <a:pt x="18" y="58"/>
              </a:lnTo>
              <a:lnTo>
                <a:pt x="21" y="55"/>
              </a:lnTo>
              <a:lnTo>
                <a:pt x="24" y="52"/>
              </a:lnTo>
              <a:lnTo>
                <a:pt x="26" y="49"/>
              </a:lnTo>
              <a:lnTo>
                <a:pt x="29" y="46"/>
              </a:lnTo>
              <a:lnTo>
                <a:pt x="32" y="44"/>
              </a:lnTo>
              <a:lnTo>
                <a:pt x="35" y="40"/>
              </a:lnTo>
              <a:lnTo>
                <a:pt x="38" y="37"/>
              </a:lnTo>
              <a:lnTo>
                <a:pt x="41" y="34"/>
              </a:lnTo>
              <a:lnTo>
                <a:pt x="82" y="61"/>
              </a:lnTo>
              <a:lnTo>
                <a:pt x="131" y="88"/>
              </a:lnTo>
              <a:lnTo>
                <a:pt x="183" y="116"/>
              </a:lnTo>
              <a:lnTo>
                <a:pt x="241" y="144"/>
              </a:lnTo>
              <a:lnTo>
                <a:pt x="305" y="172"/>
              </a:lnTo>
              <a:lnTo>
                <a:pt x="375" y="200"/>
              </a:lnTo>
              <a:lnTo>
                <a:pt x="448" y="226"/>
              </a:lnTo>
              <a:lnTo>
                <a:pt x="526" y="253"/>
              </a:lnTo>
              <a:lnTo>
                <a:pt x="607" y="278"/>
              </a:lnTo>
              <a:lnTo>
                <a:pt x="694" y="302"/>
              </a:lnTo>
              <a:lnTo>
                <a:pt x="782" y="325"/>
              </a:lnTo>
              <a:lnTo>
                <a:pt x="874" y="345"/>
              </a:lnTo>
              <a:lnTo>
                <a:pt x="971" y="364"/>
              </a:lnTo>
              <a:lnTo>
                <a:pt x="1068" y="380"/>
              </a:lnTo>
              <a:lnTo>
                <a:pt x="1168" y="393"/>
              </a:lnTo>
              <a:lnTo>
                <a:pt x="1271" y="406"/>
              </a:lnTo>
              <a:lnTo>
                <a:pt x="1374" y="414"/>
              </a:lnTo>
              <a:lnTo>
                <a:pt x="1479" y="419"/>
              </a:lnTo>
              <a:lnTo>
                <a:pt x="1586" y="420"/>
              </a:lnTo>
              <a:lnTo>
                <a:pt x="1693" y="417"/>
              </a:lnTo>
              <a:lnTo>
                <a:pt x="1801" y="411"/>
              </a:lnTo>
              <a:lnTo>
                <a:pt x="1909" y="401"/>
              </a:lnTo>
              <a:lnTo>
                <a:pt x="2016" y="384"/>
              </a:lnTo>
              <a:lnTo>
                <a:pt x="2124" y="364"/>
              </a:lnTo>
              <a:lnTo>
                <a:pt x="2231" y="339"/>
              </a:lnTo>
              <a:lnTo>
                <a:pt x="2337" y="308"/>
              </a:lnTo>
              <a:lnTo>
                <a:pt x="2442" y="272"/>
              </a:lnTo>
              <a:lnTo>
                <a:pt x="2545" y="230"/>
              </a:lnTo>
              <a:lnTo>
                <a:pt x="2646" y="183"/>
              </a:lnTo>
              <a:lnTo>
                <a:pt x="2746" y="129"/>
              </a:lnTo>
              <a:lnTo>
                <a:pt x="2842" y="67"/>
              </a:lnTo>
              <a:lnTo>
                <a:pt x="2937" y="0"/>
              </a:lnTo>
              <a:lnTo>
                <a:pt x="2949" y="2"/>
              </a:lnTo>
              <a:lnTo>
                <a:pt x="2969" y="8"/>
              </a:lnTo>
              <a:lnTo>
                <a:pt x="2996" y="16"/>
              </a:lnTo>
              <a:lnTo>
                <a:pt x="3029" y="26"/>
              </a:lnTo>
              <a:lnTo>
                <a:pt x="3108" y="54"/>
              </a:lnTo>
              <a:lnTo>
                <a:pt x="3197" y="88"/>
              </a:lnTo>
              <a:lnTo>
                <a:pt x="3244" y="105"/>
              </a:lnTo>
              <a:lnTo>
                <a:pt x="3289" y="124"/>
              </a:lnTo>
              <a:lnTo>
                <a:pt x="3330" y="142"/>
              </a:lnTo>
              <a:lnTo>
                <a:pt x="3369" y="158"/>
              </a:lnTo>
              <a:lnTo>
                <a:pt x="3403" y="175"/>
              </a:lnTo>
              <a:lnTo>
                <a:pt x="3431" y="188"/>
              </a:lnTo>
              <a:lnTo>
                <a:pt x="3443" y="195"/>
              </a:lnTo>
              <a:lnTo>
                <a:pt x="3453" y="202"/>
              </a:lnTo>
              <a:lnTo>
                <a:pt x="3460" y="207"/>
              </a:lnTo>
              <a:lnTo>
                <a:pt x="3466" y="211"/>
              </a:lnTo>
              <a:lnTo>
                <a:pt x="3532" y="228"/>
              </a:lnTo>
              <a:lnTo>
                <a:pt x="3597" y="245"/>
              </a:lnTo>
              <a:lnTo>
                <a:pt x="3665" y="259"/>
              </a:lnTo>
              <a:lnTo>
                <a:pt x="3733" y="273"/>
              </a:lnTo>
              <a:lnTo>
                <a:pt x="3803" y="287"/>
              </a:lnTo>
              <a:lnTo>
                <a:pt x="3872" y="298"/>
              </a:lnTo>
              <a:lnTo>
                <a:pt x="3942" y="309"/>
              </a:lnTo>
              <a:lnTo>
                <a:pt x="4013" y="318"/>
              </a:lnTo>
              <a:lnTo>
                <a:pt x="4086" y="327"/>
              </a:lnTo>
              <a:lnTo>
                <a:pt x="4158" y="334"/>
              </a:lnTo>
              <a:lnTo>
                <a:pt x="4230" y="339"/>
              </a:lnTo>
              <a:lnTo>
                <a:pt x="4302" y="343"/>
              </a:lnTo>
              <a:lnTo>
                <a:pt x="4376" y="346"/>
              </a:lnTo>
              <a:lnTo>
                <a:pt x="4449" y="347"/>
              </a:lnTo>
              <a:lnTo>
                <a:pt x="4522" y="347"/>
              </a:lnTo>
              <a:lnTo>
                <a:pt x="4595" y="345"/>
              </a:lnTo>
              <a:lnTo>
                <a:pt x="4669" y="342"/>
              </a:lnTo>
              <a:lnTo>
                <a:pt x="4740" y="337"/>
              </a:lnTo>
              <a:lnTo>
                <a:pt x="4813" y="331"/>
              </a:lnTo>
              <a:lnTo>
                <a:pt x="4885" y="323"/>
              </a:lnTo>
              <a:lnTo>
                <a:pt x="4958" y="312"/>
              </a:lnTo>
              <a:lnTo>
                <a:pt x="5029" y="300"/>
              </a:lnTo>
              <a:lnTo>
                <a:pt x="5100" y="287"/>
              </a:lnTo>
              <a:lnTo>
                <a:pt x="5170" y="270"/>
              </a:lnTo>
              <a:lnTo>
                <a:pt x="5240" y="253"/>
              </a:lnTo>
              <a:lnTo>
                <a:pt x="5309" y="233"/>
              </a:lnTo>
              <a:lnTo>
                <a:pt x="5377" y="212"/>
              </a:lnTo>
              <a:lnTo>
                <a:pt x="5443" y="188"/>
              </a:lnTo>
              <a:lnTo>
                <a:pt x="5510" y="163"/>
              </a:lnTo>
              <a:lnTo>
                <a:pt x="5576" y="135"/>
              </a:lnTo>
              <a:lnTo>
                <a:pt x="5639" y="103"/>
              </a:lnTo>
              <a:lnTo>
                <a:pt x="5702" y="71"/>
              </a:lnTo>
              <a:lnTo>
                <a:pt x="5727" y="61"/>
              </a:lnTo>
              <a:lnTo>
                <a:pt x="5751" y="52"/>
              </a:lnTo>
              <a:lnTo>
                <a:pt x="5774" y="42"/>
              </a:lnTo>
              <a:lnTo>
                <a:pt x="5794" y="32"/>
              </a:lnTo>
              <a:lnTo>
                <a:pt x="5816" y="24"/>
              </a:lnTo>
              <a:lnTo>
                <a:pt x="5839" y="18"/>
              </a:lnTo>
              <a:lnTo>
                <a:pt x="5852" y="15"/>
              </a:lnTo>
              <a:lnTo>
                <a:pt x="5865" y="12"/>
              </a:lnTo>
              <a:lnTo>
                <a:pt x="5879" y="10"/>
              </a:lnTo>
              <a:lnTo>
                <a:pt x="5894" y="8"/>
              </a:lnTo>
              <a:lnTo>
                <a:pt x="5902" y="98"/>
              </a:lnTo>
              <a:lnTo>
                <a:pt x="5909" y="188"/>
              </a:lnTo>
              <a:lnTo>
                <a:pt x="5915" y="278"/>
              </a:lnTo>
              <a:lnTo>
                <a:pt x="5919" y="370"/>
              </a:lnTo>
              <a:lnTo>
                <a:pt x="5923" y="461"/>
              </a:lnTo>
              <a:lnTo>
                <a:pt x="5925" y="552"/>
              </a:lnTo>
              <a:lnTo>
                <a:pt x="5928" y="644"/>
              </a:lnTo>
              <a:lnTo>
                <a:pt x="5929" y="736"/>
              </a:lnTo>
              <a:lnTo>
                <a:pt x="5929" y="828"/>
              </a:lnTo>
              <a:lnTo>
                <a:pt x="5929" y="921"/>
              </a:lnTo>
              <a:lnTo>
                <a:pt x="5928" y="1013"/>
              </a:lnTo>
              <a:lnTo>
                <a:pt x="5927" y="1105"/>
              </a:lnTo>
              <a:lnTo>
                <a:pt x="5923" y="1292"/>
              </a:lnTo>
              <a:lnTo>
                <a:pt x="5918" y="1478"/>
              </a:lnTo>
              <a:lnTo>
                <a:pt x="5914" y="1664"/>
              </a:lnTo>
              <a:lnTo>
                <a:pt x="5910" y="1851"/>
              </a:lnTo>
              <a:lnTo>
                <a:pt x="5907" y="2037"/>
              </a:lnTo>
              <a:lnTo>
                <a:pt x="5906" y="2223"/>
              </a:lnTo>
              <a:lnTo>
                <a:pt x="5907" y="2316"/>
              </a:lnTo>
              <a:lnTo>
                <a:pt x="5908" y="2409"/>
              </a:lnTo>
              <a:lnTo>
                <a:pt x="5910" y="2501"/>
              </a:lnTo>
              <a:lnTo>
                <a:pt x="5912" y="2594"/>
              </a:lnTo>
              <a:lnTo>
                <a:pt x="5916" y="2687"/>
              </a:lnTo>
              <a:lnTo>
                <a:pt x="5920" y="2779"/>
              </a:lnTo>
              <a:lnTo>
                <a:pt x="5927" y="2871"/>
              </a:lnTo>
              <a:lnTo>
                <a:pt x="5934" y="2963"/>
              </a:lnTo>
              <a:lnTo>
                <a:pt x="5931" y="2969"/>
              </a:lnTo>
              <a:lnTo>
                <a:pt x="5929" y="2978"/>
              </a:lnTo>
              <a:lnTo>
                <a:pt x="5925" y="2990"/>
              </a:lnTo>
              <a:lnTo>
                <a:pt x="5924" y="3004"/>
              </a:lnTo>
              <a:lnTo>
                <a:pt x="5920" y="3039"/>
              </a:lnTo>
              <a:lnTo>
                <a:pt x="5918" y="3082"/>
              </a:lnTo>
              <a:lnTo>
                <a:pt x="5917" y="3131"/>
              </a:lnTo>
              <a:lnTo>
                <a:pt x="5916" y="3187"/>
              </a:lnTo>
              <a:lnTo>
                <a:pt x="5916" y="3245"/>
              </a:lnTo>
              <a:lnTo>
                <a:pt x="5916" y="3307"/>
              </a:lnTo>
              <a:lnTo>
                <a:pt x="5918" y="3431"/>
              </a:lnTo>
              <a:lnTo>
                <a:pt x="5920" y="3549"/>
              </a:lnTo>
              <a:lnTo>
                <a:pt x="5922" y="3648"/>
              </a:lnTo>
              <a:lnTo>
                <a:pt x="5923" y="3719"/>
              </a:lnTo>
              <a:lnTo>
                <a:pt x="5925" y="3727"/>
              </a:lnTo>
              <a:lnTo>
                <a:pt x="5928" y="3742"/>
              </a:lnTo>
              <a:lnTo>
                <a:pt x="5930" y="3762"/>
              </a:lnTo>
              <a:lnTo>
                <a:pt x="5932" y="3788"/>
              </a:lnTo>
              <a:lnTo>
                <a:pt x="5934" y="3858"/>
              </a:lnTo>
              <a:lnTo>
                <a:pt x="5935" y="3943"/>
              </a:lnTo>
              <a:lnTo>
                <a:pt x="5936" y="4042"/>
              </a:lnTo>
              <a:lnTo>
                <a:pt x="5936" y="4154"/>
              </a:lnTo>
              <a:lnTo>
                <a:pt x="5935" y="4271"/>
              </a:lnTo>
              <a:lnTo>
                <a:pt x="5934" y="4392"/>
              </a:lnTo>
              <a:lnTo>
                <a:pt x="5931" y="4626"/>
              </a:lnTo>
              <a:lnTo>
                <a:pt x="5928" y="4831"/>
              </a:lnTo>
              <a:lnTo>
                <a:pt x="5924" y="4976"/>
              </a:lnTo>
              <a:lnTo>
                <a:pt x="5923" y="5029"/>
              </a:lnTo>
              <a:lnTo>
                <a:pt x="5929" y="5070"/>
              </a:lnTo>
              <a:lnTo>
                <a:pt x="5933" y="5112"/>
              </a:lnTo>
              <a:lnTo>
                <a:pt x="5936" y="5157"/>
              </a:lnTo>
              <a:lnTo>
                <a:pt x="5937" y="5205"/>
              </a:lnTo>
              <a:lnTo>
                <a:pt x="5938" y="5255"/>
              </a:lnTo>
              <a:lnTo>
                <a:pt x="5938" y="5306"/>
              </a:lnTo>
              <a:lnTo>
                <a:pt x="5936" y="5357"/>
              </a:lnTo>
              <a:lnTo>
                <a:pt x="5933" y="5411"/>
              </a:lnTo>
              <a:lnTo>
                <a:pt x="5929" y="5465"/>
              </a:lnTo>
              <a:lnTo>
                <a:pt x="5922" y="5520"/>
              </a:lnTo>
              <a:lnTo>
                <a:pt x="5915" y="5577"/>
              </a:lnTo>
              <a:lnTo>
                <a:pt x="5907" y="5633"/>
              </a:lnTo>
              <a:lnTo>
                <a:pt x="5897" y="5689"/>
              </a:lnTo>
              <a:lnTo>
                <a:pt x="5884" y="5745"/>
              </a:lnTo>
              <a:lnTo>
                <a:pt x="5871" y="5801"/>
              </a:lnTo>
              <a:lnTo>
                <a:pt x="5857" y="5857"/>
              </a:lnTo>
              <a:lnTo>
                <a:pt x="5839" y="5911"/>
              </a:lnTo>
              <a:lnTo>
                <a:pt x="5821" y="5964"/>
              </a:lnTo>
              <a:lnTo>
                <a:pt x="5801" y="6016"/>
              </a:lnTo>
              <a:lnTo>
                <a:pt x="5779" y="6066"/>
              </a:lnTo>
              <a:lnTo>
                <a:pt x="5755" y="6116"/>
              </a:lnTo>
              <a:lnTo>
                <a:pt x="5728" y="6164"/>
              </a:lnTo>
              <a:lnTo>
                <a:pt x="5701" y="6209"/>
              </a:lnTo>
              <a:lnTo>
                <a:pt x="5671" y="6251"/>
              </a:lnTo>
              <a:lnTo>
                <a:pt x="5639" y="6291"/>
              </a:lnTo>
              <a:lnTo>
                <a:pt x="5605" y="6328"/>
              </a:lnTo>
              <a:lnTo>
                <a:pt x="5569" y="6363"/>
              </a:lnTo>
              <a:lnTo>
                <a:pt x="5532" y="6394"/>
              </a:lnTo>
              <a:lnTo>
                <a:pt x="5491" y="6422"/>
              </a:lnTo>
              <a:lnTo>
                <a:pt x="5448" y="6446"/>
              </a:lnTo>
              <a:lnTo>
                <a:pt x="5403" y="6466"/>
              </a:lnTo>
              <a:lnTo>
                <a:pt x="5356" y="6482"/>
              </a:lnTo>
              <a:lnTo>
                <a:pt x="5348" y="6495"/>
              </a:lnTo>
              <a:lnTo>
                <a:pt x="5338" y="6508"/>
              </a:lnTo>
              <a:lnTo>
                <a:pt x="5324" y="6521"/>
              </a:lnTo>
              <a:lnTo>
                <a:pt x="5310" y="6532"/>
              </a:lnTo>
              <a:lnTo>
                <a:pt x="5292" y="6543"/>
              </a:lnTo>
              <a:lnTo>
                <a:pt x="5274" y="6553"/>
              </a:lnTo>
              <a:lnTo>
                <a:pt x="5253" y="6564"/>
              </a:lnTo>
              <a:lnTo>
                <a:pt x="5231" y="6572"/>
              </a:lnTo>
              <a:lnTo>
                <a:pt x="5207" y="6581"/>
              </a:lnTo>
              <a:lnTo>
                <a:pt x="5183" y="6589"/>
              </a:lnTo>
              <a:lnTo>
                <a:pt x="5156" y="6597"/>
              </a:lnTo>
              <a:lnTo>
                <a:pt x="5129" y="6604"/>
              </a:lnTo>
              <a:lnTo>
                <a:pt x="5074" y="6616"/>
              </a:lnTo>
              <a:lnTo>
                <a:pt x="5017" y="6627"/>
              </a:lnTo>
              <a:lnTo>
                <a:pt x="4960" y="6638"/>
              </a:lnTo>
              <a:lnTo>
                <a:pt x="4903" y="6646"/>
              </a:lnTo>
              <a:lnTo>
                <a:pt x="4847" y="6653"/>
              </a:lnTo>
              <a:lnTo>
                <a:pt x="4795" y="6659"/>
              </a:lnTo>
              <a:lnTo>
                <a:pt x="4748" y="6664"/>
              </a:lnTo>
              <a:lnTo>
                <a:pt x="4707" y="6670"/>
              </a:lnTo>
              <a:lnTo>
                <a:pt x="4672" y="6676"/>
              </a:lnTo>
              <a:lnTo>
                <a:pt x="4645" y="6680"/>
              </a:lnTo>
              <a:lnTo>
                <a:pt x="4637" y="6676"/>
              </a:lnTo>
              <a:lnTo>
                <a:pt x="4629" y="6671"/>
              </a:lnTo>
              <a:lnTo>
                <a:pt x="4620" y="6666"/>
              </a:lnTo>
              <a:lnTo>
                <a:pt x="4609" y="6664"/>
              </a:lnTo>
              <a:lnTo>
                <a:pt x="4589" y="6659"/>
              </a:lnTo>
              <a:lnTo>
                <a:pt x="4567" y="6656"/>
              </a:lnTo>
              <a:lnTo>
                <a:pt x="4543" y="6655"/>
              </a:lnTo>
              <a:lnTo>
                <a:pt x="4519" y="6655"/>
              </a:lnTo>
              <a:lnTo>
                <a:pt x="4493" y="6656"/>
              </a:lnTo>
              <a:lnTo>
                <a:pt x="4468" y="6658"/>
              </a:lnTo>
              <a:lnTo>
                <a:pt x="4416" y="6664"/>
              </a:lnTo>
              <a:lnTo>
                <a:pt x="4367" y="6669"/>
              </a:lnTo>
              <a:lnTo>
                <a:pt x="4343" y="6671"/>
              </a:lnTo>
              <a:lnTo>
                <a:pt x="4321" y="6672"/>
              </a:lnTo>
              <a:lnTo>
                <a:pt x="4301" y="6672"/>
              </a:lnTo>
              <a:lnTo>
                <a:pt x="4283" y="6671"/>
              </a:lnTo>
              <a:lnTo>
                <a:pt x="4278" y="6677"/>
              </a:lnTo>
              <a:lnTo>
                <a:pt x="4270" y="6681"/>
              </a:lnTo>
              <a:lnTo>
                <a:pt x="4258" y="6685"/>
              </a:lnTo>
              <a:lnTo>
                <a:pt x="4246" y="6688"/>
              </a:lnTo>
              <a:lnTo>
                <a:pt x="4215" y="6696"/>
              </a:lnTo>
              <a:lnTo>
                <a:pt x="4177" y="6703"/>
              </a:lnTo>
              <a:lnTo>
                <a:pt x="4084" y="6718"/>
              </a:lnTo>
              <a:lnTo>
                <a:pt x="3977" y="6733"/>
              </a:lnTo>
              <a:lnTo>
                <a:pt x="3922" y="6741"/>
              </a:lnTo>
              <a:lnTo>
                <a:pt x="3866" y="6750"/>
              </a:lnTo>
              <a:lnTo>
                <a:pt x="3812" y="6761"/>
              </a:lnTo>
              <a:lnTo>
                <a:pt x="3759" y="6772"/>
              </a:lnTo>
              <a:lnTo>
                <a:pt x="3734" y="6777"/>
              </a:lnTo>
              <a:lnTo>
                <a:pt x="3710" y="6784"/>
              </a:lnTo>
              <a:lnTo>
                <a:pt x="3688" y="6790"/>
              </a:lnTo>
              <a:lnTo>
                <a:pt x="3667" y="6798"/>
              </a:lnTo>
              <a:lnTo>
                <a:pt x="3647" y="6805"/>
              </a:lnTo>
              <a:lnTo>
                <a:pt x="3629" y="6813"/>
              </a:lnTo>
              <a:lnTo>
                <a:pt x="3613" y="6821"/>
              </a:lnTo>
              <a:lnTo>
                <a:pt x="3599" y="6829"/>
              </a:lnTo>
              <a:lnTo>
                <a:pt x="3578" y="6832"/>
              </a:lnTo>
              <a:lnTo>
                <a:pt x="3557" y="6837"/>
              </a:lnTo>
              <a:lnTo>
                <a:pt x="3537" y="6842"/>
              </a:lnTo>
              <a:lnTo>
                <a:pt x="3516" y="6849"/>
              </a:lnTo>
              <a:lnTo>
                <a:pt x="3496" y="6856"/>
              </a:lnTo>
              <a:lnTo>
                <a:pt x="3473" y="6864"/>
              </a:lnTo>
              <a:lnTo>
                <a:pt x="3453" y="6874"/>
              </a:lnTo>
              <a:lnTo>
                <a:pt x="3431" y="6883"/>
              </a:lnTo>
              <a:lnTo>
                <a:pt x="3389" y="6904"/>
              </a:lnTo>
              <a:lnTo>
                <a:pt x="3346" y="6927"/>
              </a:lnTo>
              <a:lnTo>
                <a:pt x="3303" y="6951"/>
              </a:lnTo>
              <a:lnTo>
                <a:pt x="3261" y="6975"/>
              </a:lnTo>
              <a:lnTo>
                <a:pt x="3219" y="7000"/>
              </a:lnTo>
              <a:lnTo>
                <a:pt x="3176" y="7022"/>
              </a:lnTo>
              <a:lnTo>
                <a:pt x="3135" y="7044"/>
              </a:lnTo>
              <a:lnTo>
                <a:pt x="3095" y="7062"/>
              </a:lnTo>
              <a:lnTo>
                <a:pt x="3075" y="7070"/>
              </a:lnTo>
              <a:lnTo>
                <a:pt x="3056" y="7079"/>
              </a:lnTo>
              <a:lnTo>
                <a:pt x="3037" y="7085"/>
              </a:lnTo>
              <a:lnTo>
                <a:pt x="3019" y="7090"/>
              </a:lnTo>
              <a:lnTo>
                <a:pt x="3000" y="7095"/>
              </a:lnTo>
              <a:lnTo>
                <a:pt x="2982" y="7098"/>
              </a:lnTo>
              <a:lnTo>
                <a:pt x="2964" y="7100"/>
              </a:lnTo>
              <a:lnTo>
                <a:pt x="2947" y="7101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7</xdr:row>
      <xdr:rowOff>28575</xdr:rowOff>
    </xdr:to>
    <xdr:sp macro="" textlink="">
      <xdr:nvSpPr>
        <xdr:cNvPr id="4" name="Freeform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39052500" y="2295525"/>
          <a:ext cx="0" cy="914400"/>
        </a:xfrm>
        <a:custGeom>
          <a:avLst/>
          <a:gdLst>
            <a:gd name="T0" fmla="*/ 0 w 5938"/>
            <a:gd name="T1" fmla="*/ 2147483647 h 7101"/>
            <a:gd name="T2" fmla="*/ 0 w 5938"/>
            <a:gd name="T3" fmla="*/ 2147483647 h 7101"/>
            <a:gd name="T4" fmla="*/ 0 w 5938"/>
            <a:gd name="T5" fmla="*/ 2147483647 h 7101"/>
            <a:gd name="T6" fmla="*/ 0 w 5938"/>
            <a:gd name="T7" fmla="*/ 2147483647 h 7101"/>
            <a:gd name="T8" fmla="*/ 0 w 5938"/>
            <a:gd name="T9" fmla="*/ 2147483647 h 7101"/>
            <a:gd name="T10" fmla="*/ 0 w 5938"/>
            <a:gd name="T11" fmla="*/ 2147483647 h 7101"/>
            <a:gd name="T12" fmla="*/ 0 w 5938"/>
            <a:gd name="T13" fmla="*/ 2147483647 h 7101"/>
            <a:gd name="T14" fmla="*/ 0 w 5938"/>
            <a:gd name="T15" fmla="*/ 2147483647 h 7101"/>
            <a:gd name="T16" fmla="*/ 0 w 5938"/>
            <a:gd name="T17" fmla="*/ 2147483647 h 7101"/>
            <a:gd name="T18" fmla="*/ 0 w 5938"/>
            <a:gd name="T19" fmla="*/ 2147483647 h 7101"/>
            <a:gd name="T20" fmla="*/ 0 w 5938"/>
            <a:gd name="T21" fmla="*/ 2147483647 h 7101"/>
            <a:gd name="T22" fmla="*/ 0 w 5938"/>
            <a:gd name="T23" fmla="*/ 2147483647 h 7101"/>
            <a:gd name="T24" fmla="*/ 0 w 5938"/>
            <a:gd name="T25" fmla="*/ 2147483647 h 7101"/>
            <a:gd name="T26" fmla="*/ 0 w 5938"/>
            <a:gd name="T27" fmla="*/ 2147483647 h 7101"/>
            <a:gd name="T28" fmla="*/ 0 w 5938"/>
            <a:gd name="T29" fmla="*/ 2147483647 h 7101"/>
            <a:gd name="T30" fmla="*/ 0 w 5938"/>
            <a:gd name="T31" fmla="*/ 2147483647 h 7101"/>
            <a:gd name="T32" fmla="*/ 0 w 5938"/>
            <a:gd name="T33" fmla="*/ 2147483647 h 7101"/>
            <a:gd name="T34" fmla="*/ 0 w 5938"/>
            <a:gd name="T35" fmla="*/ 2147483647 h 7101"/>
            <a:gd name="T36" fmla="*/ 0 w 5938"/>
            <a:gd name="T37" fmla="*/ 2147483647 h 7101"/>
            <a:gd name="T38" fmla="*/ 0 w 5938"/>
            <a:gd name="T39" fmla="*/ 2147483647 h 7101"/>
            <a:gd name="T40" fmla="*/ 0 w 5938"/>
            <a:gd name="T41" fmla="*/ 2147483647 h 7101"/>
            <a:gd name="T42" fmla="*/ 0 w 5938"/>
            <a:gd name="T43" fmla="*/ 2147483647 h 7101"/>
            <a:gd name="T44" fmla="*/ 0 w 5938"/>
            <a:gd name="T45" fmla="*/ 2147483647 h 7101"/>
            <a:gd name="T46" fmla="*/ 0 w 5938"/>
            <a:gd name="T47" fmla="*/ 2147483647 h 7101"/>
            <a:gd name="T48" fmla="*/ 0 w 5938"/>
            <a:gd name="T49" fmla="*/ 2147483647 h 7101"/>
            <a:gd name="T50" fmla="*/ 0 w 5938"/>
            <a:gd name="T51" fmla="*/ 2147483647 h 7101"/>
            <a:gd name="T52" fmla="*/ 0 w 5938"/>
            <a:gd name="T53" fmla="*/ 2147483647 h 7101"/>
            <a:gd name="T54" fmla="*/ 0 w 5938"/>
            <a:gd name="T55" fmla="*/ 2147483647 h 7101"/>
            <a:gd name="T56" fmla="*/ 0 w 5938"/>
            <a:gd name="T57" fmla="*/ 2147483647 h 7101"/>
            <a:gd name="T58" fmla="*/ 0 w 5938"/>
            <a:gd name="T59" fmla="*/ 2147483647 h 7101"/>
            <a:gd name="T60" fmla="*/ 0 w 5938"/>
            <a:gd name="T61" fmla="*/ 2147483647 h 7101"/>
            <a:gd name="T62" fmla="*/ 0 w 5938"/>
            <a:gd name="T63" fmla="*/ 2147483647 h 7101"/>
            <a:gd name="T64" fmla="*/ 0 w 5938"/>
            <a:gd name="T65" fmla="*/ 2147483647 h 7101"/>
            <a:gd name="T66" fmla="*/ 0 w 5938"/>
            <a:gd name="T67" fmla="*/ 2147483647 h 7101"/>
            <a:gd name="T68" fmla="*/ 0 w 5938"/>
            <a:gd name="T69" fmla="*/ 2147483647 h 7101"/>
            <a:gd name="T70" fmla="*/ 0 w 5938"/>
            <a:gd name="T71" fmla="*/ 2147483647 h 7101"/>
            <a:gd name="T72" fmla="*/ 0 w 5938"/>
            <a:gd name="T73" fmla="*/ 2147483647 h 7101"/>
            <a:gd name="T74" fmla="*/ 0 w 5938"/>
            <a:gd name="T75" fmla="*/ 2147483647 h 7101"/>
            <a:gd name="T76" fmla="*/ 0 w 5938"/>
            <a:gd name="T77" fmla="*/ 2147483647 h 7101"/>
            <a:gd name="T78" fmla="*/ 0 w 5938"/>
            <a:gd name="T79" fmla="*/ 2147483647 h 7101"/>
            <a:gd name="T80" fmla="*/ 0 w 5938"/>
            <a:gd name="T81" fmla="*/ 2147483647 h 7101"/>
            <a:gd name="T82" fmla="*/ 0 w 5938"/>
            <a:gd name="T83" fmla="*/ 2147483647 h 7101"/>
            <a:gd name="T84" fmla="*/ 0 w 5938"/>
            <a:gd name="T85" fmla="*/ 2147483647 h 7101"/>
            <a:gd name="T86" fmla="*/ 0 w 5938"/>
            <a:gd name="T87" fmla="*/ 2147483647 h 7101"/>
            <a:gd name="T88" fmla="*/ 0 w 5938"/>
            <a:gd name="T89" fmla="*/ 2147483647 h 7101"/>
            <a:gd name="T90" fmla="*/ 0 w 5938"/>
            <a:gd name="T91" fmla="*/ 2147483647 h 7101"/>
            <a:gd name="T92" fmla="*/ 0 w 5938"/>
            <a:gd name="T93" fmla="*/ 2147483647 h 7101"/>
            <a:gd name="T94" fmla="*/ 0 w 5938"/>
            <a:gd name="T95" fmla="*/ 2147483647 h 7101"/>
            <a:gd name="T96" fmla="*/ 0 w 5938"/>
            <a:gd name="T97" fmla="*/ 2147483647 h 7101"/>
            <a:gd name="T98" fmla="*/ 0 w 5938"/>
            <a:gd name="T99" fmla="*/ 2147483647 h 7101"/>
            <a:gd name="T100" fmla="*/ 0 w 5938"/>
            <a:gd name="T101" fmla="*/ 2147483647 h 7101"/>
            <a:gd name="T102" fmla="*/ 0 w 5938"/>
            <a:gd name="T103" fmla="*/ 2147483647 h 7101"/>
            <a:gd name="T104" fmla="*/ 0 w 5938"/>
            <a:gd name="T105" fmla="*/ 2147483647 h 7101"/>
            <a:gd name="T106" fmla="*/ 0 w 5938"/>
            <a:gd name="T107" fmla="*/ 2147483647 h 7101"/>
            <a:gd name="T108" fmla="*/ 0 w 5938"/>
            <a:gd name="T109" fmla="*/ 2147483647 h 7101"/>
            <a:gd name="T110" fmla="*/ 0 w 5938"/>
            <a:gd name="T111" fmla="*/ 2147483647 h 7101"/>
            <a:gd name="T112" fmla="*/ 0 w 5938"/>
            <a:gd name="T113" fmla="*/ 2147483647 h 7101"/>
            <a:gd name="T114" fmla="*/ 0 w 5938"/>
            <a:gd name="T115" fmla="*/ 2147483647 h 7101"/>
            <a:gd name="T116" fmla="*/ 0 w 5938"/>
            <a:gd name="T117" fmla="*/ 2147483647 h 7101"/>
            <a:gd name="T118" fmla="*/ 0 w 5938"/>
            <a:gd name="T119" fmla="*/ 2147483647 h 710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5938"/>
            <a:gd name="T181" fmla="*/ 0 h 7101"/>
            <a:gd name="T182" fmla="*/ 0 w 5938"/>
            <a:gd name="T183" fmla="*/ 7101 h 710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5938" h="7101">
              <a:moveTo>
                <a:pt x="2947" y="7101"/>
              </a:moveTo>
              <a:lnTo>
                <a:pt x="2903" y="7081"/>
              </a:lnTo>
              <a:lnTo>
                <a:pt x="2850" y="7054"/>
              </a:lnTo>
              <a:lnTo>
                <a:pt x="2788" y="7024"/>
              </a:lnTo>
              <a:lnTo>
                <a:pt x="2725" y="6991"/>
              </a:lnTo>
              <a:lnTo>
                <a:pt x="2665" y="6961"/>
              </a:lnTo>
              <a:lnTo>
                <a:pt x="2612" y="6931"/>
              </a:lnTo>
              <a:lnTo>
                <a:pt x="2590" y="6918"/>
              </a:lnTo>
              <a:lnTo>
                <a:pt x="2571" y="6906"/>
              </a:lnTo>
              <a:lnTo>
                <a:pt x="2557" y="6897"/>
              </a:lnTo>
              <a:lnTo>
                <a:pt x="2549" y="6890"/>
              </a:lnTo>
              <a:lnTo>
                <a:pt x="2517" y="6877"/>
              </a:lnTo>
              <a:lnTo>
                <a:pt x="2486" y="6864"/>
              </a:lnTo>
              <a:lnTo>
                <a:pt x="2455" y="6852"/>
              </a:lnTo>
              <a:lnTo>
                <a:pt x="2423" y="6841"/>
              </a:lnTo>
              <a:lnTo>
                <a:pt x="2358" y="6818"/>
              </a:lnTo>
              <a:lnTo>
                <a:pt x="2291" y="6799"/>
              </a:lnTo>
              <a:lnTo>
                <a:pt x="2226" y="6780"/>
              </a:lnTo>
              <a:lnTo>
                <a:pt x="2160" y="6764"/>
              </a:lnTo>
              <a:lnTo>
                <a:pt x="2093" y="6748"/>
              </a:lnTo>
              <a:lnTo>
                <a:pt x="2026" y="6735"/>
              </a:lnTo>
              <a:lnTo>
                <a:pt x="1960" y="6724"/>
              </a:lnTo>
              <a:lnTo>
                <a:pt x="1893" y="6715"/>
              </a:lnTo>
              <a:lnTo>
                <a:pt x="1828" y="6706"/>
              </a:lnTo>
              <a:lnTo>
                <a:pt x="1762" y="6699"/>
              </a:lnTo>
              <a:lnTo>
                <a:pt x="1697" y="6694"/>
              </a:lnTo>
              <a:lnTo>
                <a:pt x="1634" y="6691"/>
              </a:lnTo>
              <a:lnTo>
                <a:pt x="1572" y="6688"/>
              </a:lnTo>
              <a:lnTo>
                <a:pt x="1511" y="6688"/>
              </a:lnTo>
              <a:lnTo>
                <a:pt x="1502" y="6686"/>
              </a:lnTo>
              <a:lnTo>
                <a:pt x="1484" y="6685"/>
              </a:lnTo>
              <a:lnTo>
                <a:pt x="1457" y="6683"/>
              </a:lnTo>
              <a:lnTo>
                <a:pt x="1422" y="6681"/>
              </a:lnTo>
              <a:lnTo>
                <a:pt x="1335" y="6677"/>
              </a:lnTo>
              <a:lnTo>
                <a:pt x="1234" y="6671"/>
              </a:lnTo>
              <a:lnTo>
                <a:pt x="1180" y="6668"/>
              </a:lnTo>
              <a:lnTo>
                <a:pt x="1129" y="6664"/>
              </a:lnTo>
              <a:lnTo>
                <a:pt x="1079" y="6660"/>
              </a:lnTo>
              <a:lnTo>
                <a:pt x="1034" y="6656"/>
              </a:lnTo>
              <a:lnTo>
                <a:pt x="991" y="6651"/>
              </a:lnTo>
              <a:lnTo>
                <a:pt x="958" y="6646"/>
              </a:lnTo>
              <a:lnTo>
                <a:pt x="942" y="6643"/>
              </a:lnTo>
              <a:lnTo>
                <a:pt x="929" y="6641"/>
              </a:lnTo>
              <a:lnTo>
                <a:pt x="919" y="6638"/>
              </a:lnTo>
              <a:lnTo>
                <a:pt x="911" y="6635"/>
              </a:lnTo>
              <a:lnTo>
                <a:pt x="865" y="6627"/>
              </a:lnTo>
              <a:lnTo>
                <a:pt x="820" y="6619"/>
              </a:lnTo>
              <a:lnTo>
                <a:pt x="777" y="6609"/>
              </a:lnTo>
              <a:lnTo>
                <a:pt x="736" y="6598"/>
              </a:lnTo>
              <a:lnTo>
                <a:pt x="695" y="6585"/>
              </a:lnTo>
              <a:lnTo>
                <a:pt x="657" y="6571"/>
              </a:lnTo>
              <a:lnTo>
                <a:pt x="619" y="6557"/>
              </a:lnTo>
              <a:lnTo>
                <a:pt x="583" y="6539"/>
              </a:lnTo>
              <a:lnTo>
                <a:pt x="548" y="6522"/>
              </a:lnTo>
              <a:lnTo>
                <a:pt x="515" y="6502"/>
              </a:lnTo>
              <a:lnTo>
                <a:pt x="483" y="6482"/>
              </a:lnTo>
              <a:lnTo>
                <a:pt x="453" y="6459"/>
              </a:lnTo>
              <a:lnTo>
                <a:pt x="423" y="6437"/>
              </a:lnTo>
              <a:lnTo>
                <a:pt x="394" y="6412"/>
              </a:lnTo>
              <a:lnTo>
                <a:pt x="367" y="6384"/>
              </a:lnTo>
              <a:lnTo>
                <a:pt x="340" y="6358"/>
              </a:lnTo>
              <a:lnTo>
                <a:pt x="315" y="6329"/>
              </a:lnTo>
              <a:lnTo>
                <a:pt x="292" y="6299"/>
              </a:lnTo>
              <a:lnTo>
                <a:pt x="268" y="6268"/>
              </a:lnTo>
              <a:lnTo>
                <a:pt x="247" y="6235"/>
              </a:lnTo>
              <a:lnTo>
                <a:pt x="225" y="6203"/>
              </a:lnTo>
              <a:lnTo>
                <a:pt x="206" y="6168"/>
              </a:lnTo>
              <a:lnTo>
                <a:pt x="186" y="6132"/>
              </a:lnTo>
              <a:lnTo>
                <a:pt x="168" y="6094"/>
              </a:lnTo>
              <a:lnTo>
                <a:pt x="149" y="6055"/>
              </a:lnTo>
              <a:lnTo>
                <a:pt x="133" y="6015"/>
              </a:lnTo>
              <a:lnTo>
                <a:pt x="116" y="5974"/>
              </a:lnTo>
              <a:lnTo>
                <a:pt x="101" y="5932"/>
              </a:lnTo>
              <a:lnTo>
                <a:pt x="84" y="5889"/>
              </a:lnTo>
              <a:lnTo>
                <a:pt x="71" y="5845"/>
              </a:lnTo>
              <a:lnTo>
                <a:pt x="57" y="5797"/>
              </a:lnTo>
              <a:lnTo>
                <a:pt x="43" y="5751"/>
              </a:lnTo>
              <a:lnTo>
                <a:pt x="36" y="5574"/>
              </a:lnTo>
              <a:lnTo>
                <a:pt x="30" y="5394"/>
              </a:lnTo>
              <a:lnTo>
                <a:pt x="25" y="5216"/>
              </a:lnTo>
              <a:lnTo>
                <a:pt x="20" y="5038"/>
              </a:lnTo>
              <a:lnTo>
                <a:pt x="15" y="4860"/>
              </a:lnTo>
              <a:lnTo>
                <a:pt x="12" y="4681"/>
              </a:lnTo>
              <a:lnTo>
                <a:pt x="9" y="4503"/>
              </a:lnTo>
              <a:lnTo>
                <a:pt x="5" y="4324"/>
              </a:lnTo>
              <a:lnTo>
                <a:pt x="2" y="3968"/>
              </a:lnTo>
              <a:lnTo>
                <a:pt x="0" y="3611"/>
              </a:lnTo>
              <a:lnTo>
                <a:pt x="0" y="3255"/>
              </a:lnTo>
              <a:lnTo>
                <a:pt x="1" y="2898"/>
              </a:lnTo>
              <a:lnTo>
                <a:pt x="5" y="2188"/>
              </a:lnTo>
              <a:lnTo>
                <a:pt x="12" y="1476"/>
              </a:lnTo>
              <a:lnTo>
                <a:pt x="14" y="1122"/>
              </a:lnTo>
              <a:lnTo>
                <a:pt x="16" y="767"/>
              </a:lnTo>
              <a:lnTo>
                <a:pt x="18" y="413"/>
              </a:lnTo>
              <a:lnTo>
                <a:pt x="18" y="58"/>
              </a:lnTo>
              <a:lnTo>
                <a:pt x="21" y="55"/>
              </a:lnTo>
              <a:lnTo>
                <a:pt x="24" y="52"/>
              </a:lnTo>
              <a:lnTo>
                <a:pt x="26" y="49"/>
              </a:lnTo>
              <a:lnTo>
                <a:pt x="29" y="46"/>
              </a:lnTo>
              <a:lnTo>
                <a:pt x="32" y="44"/>
              </a:lnTo>
              <a:lnTo>
                <a:pt x="35" y="40"/>
              </a:lnTo>
              <a:lnTo>
                <a:pt x="38" y="37"/>
              </a:lnTo>
              <a:lnTo>
                <a:pt x="41" y="34"/>
              </a:lnTo>
              <a:lnTo>
                <a:pt x="82" y="61"/>
              </a:lnTo>
              <a:lnTo>
                <a:pt x="131" y="88"/>
              </a:lnTo>
              <a:lnTo>
                <a:pt x="183" y="116"/>
              </a:lnTo>
              <a:lnTo>
                <a:pt x="241" y="144"/>
              </a:lnTo>
              <a:lnTo>
                <a:pt x="305" y="172"/>
              </a:lnTo>
              <a:lnTo>
                <a:pt x="375" y="200"/>
              </a:lnTo>
              <a:lnTo>
                <a:pt x="448" y="226"/>
              </a:lnTo>
              <a:lnTo>
                <a:pt x="526" y="253"/>
              </a:lnTo>
              <a:lnTo>
                <a:pt x="607" y="278"/>
              </a:lnTo>
              <a:lnTo>
                <a:pt x="694" y="302"/>
              </a:lnTo>
              <a:lnTo>
                <a:pt x="782" y="325"/>
              </a:lnTo>
              <a:lnTo>
                <a:pt x="874" y="345"/>
              </a:lnTo>
              <a:lnTo>
                <a:pt x="971" y="364"/>
              </a:lnTo>
              <a:lnTo>
                <a:pt x="1068" y="380"/>
              </a:lnTo>
              <a:lnTo>
                <a:pt x="1168" y="393"/>
              </a:lnTo>
              <a:lnTo>
                <a:pt x="1271" y="406"/>
              </a:lnTo>
              <a:lnTo>
                <a:pt x="1374" y="414"/>
              </a:lnTo>
              <a:lnTo>
                <a:pt x="1479" y="419"/>
              </a:lnTo>
              <a:lnTo>
                <a:pt x="1586" y="420"/>
              </a:lnTo>
              <a:lnTo>
                <a:pt x="1693" y="417"/>
              </a:lnTo>
              <a:lnTo>
                <a:pt x="1801" y="411"/>
              </a:lnTo>
              <a:lnTo>
                <a:pt x="1909" y="401"/>
              </a:lnTo>
              <a:lnTo>
                <a:pt x="2016" y="384"/>
              </a:lnTo>
              <a:lnTo>
                <a:pt x="2124" y="364"/>
              </a:lnTo>
              <a:lnTo>
                <a:pt x="2231" y="339"/>
              </a:lnTo>
              <a:lnTo>
                <a:pt x="2337" y="308"/>
              </a:lnTo>
              <a:lnTo>
                <a:pt x="2442" y="272"/>
              </a:lnTo>
              <a:lnTo>
                <a:pt x="2545" y="230"/>
              </a:lnTo>
              <a:lnTo>
                <a:pt x="2646" y="183"/>
              </a:lnTo>
              <a:lnTo>
                <a:pt x="2746" y="129"/>
              </a:lnTo>
              <a:lnTo>
                <a:pt x="2842" y="67"/>
              </a:lnTo>
              <a:lnTo>
                <a:pt x="2937" y="0"/>
              </a:lnTo>
              <a:lnTo>
                <a:pt x="2949" y="2"/>
              </a:lnTo>
              <a:lnTo>
                <a:pt x="2969" y="8"/>
              </a:lnTo>
              <a:lnTo>
                <a:pt x="2996" y="16"/>
              </a:lnTo>
              <a:lnTo>
                <a:pt x="3029" y="26"/>
              </a:lnTo>
              <a:lnTo>
                <a:pt x="3108" y="54"/>
              </a:lnTo>
              <a:lnTo>
                <a:pt x="3197" y="88"/>
              </a:lnTo>
              <a:lnTo>
                <a:pt x="3244" y="105"/>
              </a:lnTo>
              <a:lnTo>
                <a:pt x="3289" y="124"/>
              </a:lnTo>
              <a:lnTo>
                <a:pt x="3330" y="142"/>
              </a:lnTo>
              <a:lnTo>
                <a:pt x="3369" y="158"/>
              </a:lnTo>
              <a:lnTo>
                <a:pt x="3403" y="175"/>
              </a:lnTo>
              <a:lnTo>
                <a:pt x="3431" y="188"/>
              </a:lnTo>
              <a:lnTo>
                <a:pt x="3443" y="195"/>
              </a:lnTo>
              <a:lnTo>
                <a:pt x="3453" y="202"/>
              </a:lnTo>
              <a:lnTo>
                <a:pt x="3460" y="207"/>
              </a:lnTo>
              <a:lnTo>
                <a:pt x="3466" y="211"/>
              </a:lnTo>
              <a:lnTo>
                <a:pt x="3532" y="228"/>
              </a:lnTo>
              <a:lnTo>
                <a:pt x="3597" y="245"/>
              </a:lnTo>
              <a:lnTo>
                <a:pt x="3665" y="259"/>
              </a:lnTo>
              <a:lnTo>
                <a:pt x="3733" y="273"/>
              </a:lnTo>
              <a:lnTo>
                <a:pt x="3803" y="287"/>
              </a:lnTo>
              <a:lnTo>
                <a:pt x="3872" y="298"/>
              </a:lnTo>
              <a:lnTo>
                <a:pt x="3942" y="309"/>
              </a:lnTo>
              <a:lnTo>
                <a:pt x="4013" y="318"/>
              </a:lnTo>
              <a:lnTo>
                <a:pt x="4086" y="327"/>
              </a:lnTo>
              <a:lnTo>
                <a:pt x="4158" y="334"/>
              </a:lnTo>
              <a:lnTo>
                <a:pt x="4230" y="339"/>
              </a:lnTo>
              <a:lnTo>
                <a:pt x="4302" y="343"/>
              </a:lnTo>
              <a:lnTo>
                <a:pt x="4376" y="346"/>
              </a:lnTo>
              <a:lnTo>
                <a:pt x="4449" y="347"/>
              </a:lnTo>
              <a:lnTo>
                <a:pt x="4522" y="347"/>
              </a:lnTo>
              <a:lnTo>
                <a:pt x="4595" y="345"/>
              </a:lnTo>
              <a:lnTo>
                <a:pt x="4669" y="342"/>
              </a:lnTo>
              <a:lnTo>
                <a:pt x="4740" y="337"/>
              </a:lnTo>
              <a:lnTo>
                <a:pt x="4813" y="331"/>
              </a:lnTo>
              <a:lnTo>
                <a:pt x="4885" y="323"/>
              </a:lnTo>
              <a:lnTo>
                <a:pt x="4958" y="312"/>
              </a:lnTo>
              <a:lnTo>
                <a:pt x="5029" y="300"/>
              </a:lnTo>
              <a:lnTo>
                <a:pt x="5100" y="287"/>
              </a:lnTo>
              <a:lnTo>
                <a:pt x="5170" y="270"/>
              </a:lnTo>
              <a:lnTo>
                <a:pt x="5240" y="253"/>
              </a:lnTo>
              <a:lnTo>
                <a:pt x="5309" y="233"/>
              </a:lnTo>
              <a:lnTo>
                <a:pt x="5377" y="212"/>
              </a:lnTo>
              <a:lnTo>
                <a:pt x="5443" y="188"/>
              </a:lnTo>
              <a:lnTo>
                <a:pt x="5510" y="163"/>
              </a:lnTo>
              <a:lnTo>
                <a:pt x="5576" y="135"/>
              </a:lnTo>
              <a:lnTo>
                <a:pt x="5639" y="103"/>
              </a:lnTo>
              <a:lnTo>
                <a:pt x="5702" y="71"/>
              </a:lnTo>
              <a:lnTo>
                <a:pt x="5727" y="61"/>
              </a:lnTo>
              <a:lnTo>
                <a:pt x="5751" y="52"/>
              </a:lnTo>
              <a:lnTo>
                <a:pt x="5774" y="42"/>
              </a:lnTo>
              <a:lnTo>
                <a:pt x="5794" y="32"/>
              </a:lnTo>
              <a:lnTo>
                <a:pt x="5816" y="24"/>
              </a:lnTo>
              <a:lnTo>
                <a:pt x="5839" y="18"/>
              </a:lnTo>
              <a:lnTo>
                <a:pt x="5852" y="15"/>
              </a:lnTo>
              <a:lnTo>
                <a:pt x="5865" y="12"/>
              </a:lnTo>
              <a:lnTo>
                <a:pt x="5879" y="10"/>
              </a:lnTo>
              <a:lnTo>
                <a:pt x="5894" y="8"/>
              </a:lnTo>
              <a:lnTo>
                <a:pt x="5902" y="98"/>
              </a:lnTo>
              <a:lnTo>
                <a:pt x="5909" y="188"/>
              </a:lnTo>
              <a:lnTo>
                <a:pt x="5915" y="278"/>
              </a:lnTo>
              <a:lnTo>
                <a:pt x="5919" y="370"/>
              </a:lnTo>
              <a:lnTo>
                <a:pt x="5923" y="461"/>
              </a:lnTo>
              <a:lnTo>
                <a:pt x="5925" y="552"/>
              </a:lnTo>
              <a:lnTo>
                <a:pt x="5928" y="644"/>
              </a:lnTo>
              <a:lnTo>
                <a:pt x="5929" y="736"/>
              </a:lnTo>
              <a:lnTo>
                <a:pt x="5929" y="828"/>
              </a:lnTo>
              <a:lnTo>
                <a:pt x="5929" y="921"/>
              </a:lnTo>
              <a:lnTo>
                <a:pt x="5928" y="1013"/>
              </a:lnTo>
              <a:lnTo>
                <a:pt x="5927" y="1105"/>
              </a:lnTo>
              <a:lnTo>
                <a:pt x="5923" y="1292"/>
              </a:lnTo>
              <a:lnTo>
                <a:pt x="5918" y="1478"/>
              </a:lnTo>
              <a:lnTo>
                <a:pt x="5914" y="1664"/>
              </a:lnTo>
              <a:lnTo>
                <a:pt x="5910" y="1851"/>
              </a:lnTo>
              <a:lnTo>
                <a:pt x="5907" y="2037"/>
              </a:lnTo>
              <a:lnTo>
                <a:pt x="5906" y="2223"/>
              </a:lnTo>
              <a:lnTo>
                <a:pt x="5907" y="2316"/>
              </a:lnTo>
              <a:lnTo>
                <a:pt x="5908" y="2409"/>
              </a:lnTo>
              <a:lnTo>
                <a:pt x="5910" y="2501"/>
              </a:lnTo>
              <a:lnTo>
                <a:pt x="5912" y="2594"/>
              </a:lnTo>
              <a:lnTo>
                <a:pt x="5916" y="2687"/>
              </a:lnTo>
              <a:lnTo>
                <a:pt x="5920" y="2779"/>
              </a:lnTo>
              <a:lnTo>
                <a:pt x="5927" y="2871"/>
              </a:lnTo>
              <a:lnTo>
                <a:pt x="5934" y="2963"/>
              </a:lnTo>
              <a:lnTo>
                <a:pt x="5931" y="2969"/>
              </a:lnTo>
              <a:lnTo>
                <a:pt x="5929" y="2978"/>
              </a:lnTo>
              <a:lnTo>
                <a:pt x="5925" y="2990"/>
              </a:lnTo>
              <a:lnTo>
                <a:pt x="5924" y="3004"/>
              </a:lnTo>
              <a:lnTo>
                <a:pt x="5920" y="3039"/>
              </a:lnTo>
              <a:lnTo>
                <a:pt x="5918" y="3082"/>
              </a:lnTo>
              <a:lnTo>
                <a:pt x="5917" y="3131"/>
              </a:lnTo>
              <a:lnTo>
                <a:pt x="5916" y="3187"/>
              </a:lnTo>
              <a:lnTo>
                <a:pt x="5916" y="3245"/>
              </a:lnTo>
              <a:lnTo>
                <a:pt x="5916" y="3307"/>
              </a:lnTo>
              <a:lnTo>
                <a:pt x="5918" y="3431"/>
              </a:lnTo>
              <a:lnTo>
                <a:pt x="5920" y="3549"/>
              </a:lnTo>
              <a:lnTo>
                <a:pt x="5922" y="3648"/>
              </a:lnTo>
              <a:lnTo>
                <a:pt x="5923" y="3719"/>
              </a:lnTo>
              <a:lnTo>
                <a:pt x="5925" y="3727"/>
              </a:lnTo>
              <a:lnTo>
                <a:pt x="5928" y="3742"/>
              </a:lnTo>
              <a:lnTo>
                <a:pt x="5930" y="3762"/>
              </a:lnTo>
              <a:lnTo>
                <a:pt x="5932" y="3788"/>
              </a:lnTo>
              <a:lnTo>
                <a:pt x="5934" y="3858"/>
              </a:lnTo>
              <a:lnTo>
                <a:pt x="5935" y="3943"/>
              </a:lnTo>
              <a:lnTo>
                <a:pt x="5936" y="4042"/>
              </a:lnTo>
              <a:lnTo>
                <a:pt x="5936" y="4154"/>
              </a:lnTo>
              <a:lnTo>
                <a:pt x="5935" y="4271"/>
              </a:lnTo>
              <a:lnTo>
                <a:pt x="5934" y="4392"/>
              </a:lnTo>
              <a:lnTo>
                <a:pt x="5931" y="4626"/>
              </a:lnTo>
              <a:lnTo>
                <a:pt x="5928" y="4831"/>
              </a:lnTo>
              <a:lnTo>
                <a:pt x="5924" y="4976"/>
              </a:lnTo>
              <a:lnTo>
                <a:pt x="5923" y="5029"/>
              </a:lnTo>
              <a:lnTo>
                <a:pt x="5929" y="5070"/>
              </a:lnTo>
              <a:lnTo>
                <a:pt x="5933" y="5112"/>
              </a:lnTo>
              <a:lnTo>
                <a:pt x="5936" y="5157"/>
              </a:lnTo>
              <a:lnTo>
                <a:pt x="5937" y="5205"/>
              </a:lnTo>
              <a:lnTo>
                <a:pt x="5938" y="5255"/>
              </a:lnTo>
              <a:lnTo>
                <a:pt x="5938" y="5306"/>
              </a:lnTo>
              <a:lnTo>
                <a:pt x="5936" y="5357"/>
              </a:lnTo>
              <a:lnTo>
                <a:pt x="5933" y="5411"/>
              </a:lnTo>
              <a:lnTo>
                <a:pt x="5929" y="5465"/>
              </a:lnTo>
              <a:lnTo>
                <a:pt x="5922" y="5520"/>
              </a:lnTo>
              <a:lnTo>
                <a:pt x="5915" y="5577"/>
              </a:lnTo>
              <a:lnTo>
                <a:pt x="5907" y="5633"/>
              </a:lnTo>
              <a:lnTo>
                <a:pt x="5897" y="5689"/>
              </a:lnTo>
              <a:lnTo>
                <a:pt x="5884" y="5745"/>
              </a:lnTo>
              <a:lnTo>
                <a:pt x="5871" y="5801"/>
              </a:lnTo>
              <a:lnTo>
                <a:pt x="5857" y="5857"/>
              </a:lnTo>
              <a:lnTo>
                <a:pt x="5839" y="5911"/>
              </a:lnTo>
              <a:lnTo>
                <a:pt x="5821" y="5964"/>
              </a:lnTo>
              <a:lnTo>
                <a:pt x="5801" y="6016"/>
              </a:lnTo>
              <a:lnTo>
                <a:pt x="5779" y="6066"/>
              </a:lnTo>
              <a:lnTo>
                <a:pt x="5755" y="6116"/>
              </a:lnTo>
              <a:lnTo>
                <a:pt x="5728" y="6164"/>
              </a:lnTo>
              <a:lnTo>
                <a:pt x="5701" y="6209"/>
              </a:lnTo>
              <a:lnTo>
                <a:pt x="5671" y="6251"/>
              </a:lnTo>
              <a:lnTo>
                <a:pt x="5639" y="6291"/>
              </a:lnTo>
              <a:lnTo>
                <a:pt x="5605" y="6328"/>
              </a:lnTo>
              <a:lnTo>
                <a:pt x="5569" y="6363"/>
              </a:lnTo>
              <a:lnTo>
                <a:pt x="5532" y="6394"/>
              </a:lnTo>
              <a:lnTo>
                <a:pt x="5491" y="6422"/>
              </a:lnTo>
              <a:lnTo>
                <a:pt x="5448" y="6446"/>
              </a:lnTo>
              <a:lnTo>
                <a:pt x="5403" y="6466"/>
              </a:lnTo>
              <a:lnTo>
                <a:pt x="5356" y="6482"/>
              </a:lnTo>
              <a:lnTo>
                <a:pt x="5348" y="6495"/>
              </a:lnTo>
              <a:lnTo>
                <a:pt x="5338" y="6508"/>
              </a:lnTo>
              <a:lnTo>
                <a:pt x="5324" y="6521"/>
              </a:lnTo>
              <a:lnTo>
                <a:pt x="5310" y="6532"/>
              </a:lnTo>
              <a:lnTo>
                <a:pt x="5292" y="6543"/>
              </a:lnTo>
              <a:lnTo>
                <a:pt x="5274" y="6553"/>
              </a:lnTo>
              <a:lnTo>
                <a:pt x="5253" y="6564"/>
              </a:lnTo>
              <a:lnTo>
                <a:pt x="5231" y="6572"/>
              </a:lnTo>
              <a:lnTo>
                <a:pt x="5207" y="6581"/>
              </a:lnTo>
              <a:lnTo>
                <a:pt x="5183" y="6589"/>
              </a:lnTo>
              <a:lnTo>
                <a:pt x="5156" y="6597"/>
              </a:lnTo>
              <a:lnTo>
                <a:pt x="5129" y="6604"/>
              </a:lnTo>
              <a:lnTo>
                <a:pt x="5074" y="6616"/>
              </a:lnTo>
              <a:lnTo>
                <a:pt x="5017" y="6627"/>
              </a:lnTo>
              <a:lnTo>
                <a:pt x="4960" y="6638"/>
              </a:lnTo>
              <a:lnTo>
                <a:pt x="4903" y="6646"/>
              </a:lnTo>
              <a:lnTo>
                <a:pt x="4847" y="6653"/>
              </a:lnTo>
              <a:lnTo>
                <a:pt x="4795" y="6659"/>
              </a:lnTo>
              <a:lnTo>
                <a:pt x="4748" y="6664"/>
              </a:lnTo>
              <a:lnTo>
                <a:pt x="4707" y="6670"/>
              </a:lnTo>
              <a:lnTo>
                <a:pt x="4672" y="6676"/>
              </a:lnTo>
              <a:lnTo>
                <a:pt x="4645" y="6680"/>
              </a:lnTo>
              <a:lnTo>
                <a:pt x="4637" y="6676"/>
              </a:lnTo>
              <a:lnTo>
                <a:pt x="4629" y="6671"/>
              </a:lnTo>
              <a:lnTo>
                <a:pt x="4620" y="6666"/>
              </a:lnTo>
              <a:lnTo>
                <a:pt x="4609" y="6664"/>
              </a:lnTo>
              <a:lnTo>
                <a:pt x="4589" y="6659"/>
              </a:lnTo>
              <a:lnTo>
                <a:pt x="4567" y="6656"/>
              </a:lnTo>
              <a:lnTo>
                <a:pt x="4543" y="6655"/>
              </a:lnTo>
              <a:lnTo>
                <a:pt x="4519" y="6655"/>
              </a:lnTo>
              <a:lnTo>
                <a:pt x="4493" y="6656"/>
              </a:lnTo>
              <a:lnTo>
                <a:pt x="4468" y="6658"/>
              </a:lnTo>
              <a:lnTo>
                <a:pt x="4416" y="6664"/>
              </a:lnTo>
              <a:lnTo>
                <a:pt x="4367" y="6669"/>
              </a:lnTo>
              <a:lnTo>
                <a:pt x="4343" y="6671"/>
              </a:lnTo>
              <a:lnTo>
                <a:pt x="4321" y="6672"/>
              </a:lnTo>
              <a:lnTo>
                <a:pt x="4301" y="6672"/>
              </a:lnTo>
              <a:lnTo>
                <a:pt x="4283" y="6671"/>
              </a:lnTo>
              <a:lnTo>
                <a:pt x="4278" y="6677"/>
              </a:lnTo>
              <a:lnTo>
                <a:pt x="4270" y="6681"/>
              </a:lnTo>
              <a:lnTo>
                <a:pt x="4258" y="6685"/>
              </a:lnTo>
              <a:lnTo>
                <a:pt x="4246" y="6688"/>
              </a:lnTo>
              <a:lnTo>
                <a:pt x="4215" y="6696"/>
              </a:lnTo>
              <a:lnTo>
                <a:pt x="4177" y="6703"/>
              </a:lnTo>
              <a:lnTo>
                <a:pt x="4084" y="6718"/>
              </a:lnTo>
              <a:lnTo>
                <a:pt x="3977" y="6733"/>
              </a:lnTo>
              <a:lnTo>
                <a:pt x="3922" y="6741"/>
              </a:lnTo>
              <a:lnTo>
                <a:pt x="3866" y="6750"/>
              </a:lnTo>
              <a:lnTo>
                <a:pt x="3812" y="6761"/>
              </a:lnTo>
              <a:lnTo>
                <a:pt x="3759" y="6772"/>
              </a:lnTo>
              <a:lnTo>
                <a:pt x="3734" y="6777"/>
              </a:lnTo>
              <a:lnTo>
                <a:pt x="3710" y="6784"/>
              </a:lnTo>
              <a:lnTo>
                <a:pt x="3688" y="6790"/>
              </a:lnTo>
              <a:lnTo>
                <a:pt x="3667" y="6798"/>
              </a:lnTo>
              <a:lnTo>
                <a:pt x="3647" y="6805"/>
              </a:lnTo>
              <a:lnTo>
                <a:pt x="3629" y="6813"/>
              </a:lnTo>
              <a:lnTo>
                <a:pt x="3613" y="6821"/>
              </a:lnTo>
              <a:lnTo>
                <a:pt x="3599" y="6829"/>
              </a:lnTo>
              <a:lnTo>
                <a:pt x="3578" y="6832"/>
              </a:lnTo>
              <a:lnTo>
                <a:pt x="3557" y="6837"/>
              </a:lnTo>
              <a:lnTo>
                <a:pt x="3537" y="6842"/>
              </a:lnTo>
              <a:lnTo>
                <a:pt x="3516" y="6849"/>
              </a:lnTo>
              <a:lnTo>
                <a:pt x="3496" y="6856"/>
              </a:lnTo>
              <a:lnTo>
                <a:pt x="3473" y="6864"/>
              </a:lnTo>
              <a:lnTo>
                <a:pt x="3453" y="6874"/>
              </a:lnTo>
              <a:lnTo>
                <a:pt x="3431" y="6883"/>
              </a:lnTo>
              <a:lnTo>
                <a:pt x="3389" y="6904"/>
              </a:lnTo>
              <a:lnTo>
                <a:pt x="3346" y="6927"/>
              </a:lnTo>
              <a:lnTo>
                <a:pt x="3303" y="6951"/>
              </a:lnTo>
              <a:lnTo>
                <a:pt x="3261" y="6975"/>
              </a:lnTo>
              <a:lnTo>
                <a:pt x="3219" y="7000"/>
              </a:lnTo>
              <a:lnTo>
                <a:pt x="3176" y="7022"/>
              </a:lnTo>
              <a:lnTo>
                <a:pt x="3135" y="7044"/>
              </a:lnTo>
              <a:lnTo>
                <a:pt x="3095" y="7062"/>
              </a:lnTo>
              <a:lnTo>
                <a:pt x="3075" y="7070"/>
              </a:lnTo>
              <a:lnTo>
                <a:pt x="3056" y="7079"/>
              </a:lnTo>
              <a:lnTo>
                <a:pt x="3037" y="7085"/>
              </a:lnTo>
              <a:lnTo>
                <a:pt x="3019" y="7090"/>
              </a:lnTo>
              <a:lnTo>
                <a:pt x="3000" y="7095"/>
              </a:lnTo>
              <a:lnTo>
                <a:pt x="2982" y="7098"/>
              </a:lnTo>
              <a:lnTo>
                <a:pt x="2964" y="7100"/>
              </a:lnTo>
              <a:lnTo>
                <a:pt x="2947" y="7101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28628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052500" y="3897630"/>
          <a:ext cx="0" cy="49344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Secretaría  </a:t>
          </a:r>
        </a:p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EDUCACIÓN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7</xdr:row>
      <xdr:rowOff>28575</xdr:rowOff>
    </xdr:to>
    <xdr:sp macro="" textlink="">
      <xdr:nvSpPr>
        <xdr:cNvPr id="7" name="Freeform 3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39052500" y="2295525"/>
          <a:ext cx="0" cy="914400"/>
        </a:xfrm>
        <a:custGeom>
          <a:avLst/>
          <a:gdLst>
            <a:gd name="T0" fmla="*/ 0 w 5938"/>
            <a:gd name="T1" fmla="*/ 2147483647 h 7101"/>
            <a:gd name="T2" fmla="*/ 0 w 5938"/>
            <a:gd name="T3" fmla="*/ 2147483647 h 7101"/>
            <a:gd name="T4" fmla="*/ 0 w 5938"/>
            <a:gd name="T5" fmla="*/ 2147483647 h 7101"/>
            <a:gd name="T6" fmla="*/ 0 w 5938"/>
            <a:gd name="T7" fmla="*/ 2147483647 h 7101"/>
            <a:gd name="T8" fmla="*/ 0 w 5938"/>
            <a:gd name="T9" fmla="*/ 2147483647 h 7101"/>
            <a:gd name="T10" fmla="*/ 0 w 5938"/>
            <a:gd name="T11" fmla="*/ 2147483647 h 7101"/>
            <a:gd name="T12" fmla="*/ 0 w 5938"/>
            <a:gd name="T13" fmla="*/ 2147483647 h 7101"/>
            <a:gd name="T14" fmla="*/ 0 w 5938"/>
            <a:gd name="T15" fmla="*/ 2147483647 h 7101"/>
            <a:gd name="T16" fmla="*/ 0 w 5938"/>
            <a:gd name="T17" fmla="*/ 2147483647 h 7101"/>
            <a:gd name="T18" fmla="*/ 0 w 5938"/>
            <a:gd name="T19" fmla="*/ 2147483647 h 7101"/>
            <a:gd name="T20" fmla="*/ 0 w 5938"/>
            <a:gd name="T21" fmla="*/ 2147483647 h 7101"/>
            <a:gd name="T22" fmla="*/ 0 w 5938"/>
            <a:gd name="T23" fmla="*/ 2147483647 h 7101"/>
            <a:gd name="T24" fmla="*/ 0 w 5938"/>
            <a:gd name="T25" fmla="*/ 2147483647 h 7101"/>
            <a:gd name="T26" fmla="*/ 0 w 5938"/>
            <a:gd name="T27" fmla="*/ 2147483647 h 7101"/>
            <a:gd name="T28" fmla="*/ 0 w 5938"/>
            <a:gd name="T29" fmla="*/ 2147483647 h 7101"/>
            <a:gd name="T30" fmla="*/ 0 w 5938"/>
            <a:gd name="T31" fmla="*/ 2147483647 h 7101"/>
            <a:gd name="T32" fmla="*/ 0 w 5938"/>
            <a:gd name="T33" fmla="*/ 2147483647 h 7101"/>
            <a:gd name="T34" fmla="*/ 0 w 5938"/>
            <a:gd name="T35" fmla="*/ 2147483647 h 7101"/>
            <a:gd name="T36" fmla="*/ 0 w 5938"/>
            <a:gd name="T37" fmla="*/ 2147483647 h 7101"/>
            <a:gd name="T38" fmla="*/ 0 w 5938"/>
            <a:gd name="T39" fmla="*/ 2147483647 h 7101"/>
            <a:gd name="T40" fmla="*/ 0 w 5938"/>
            <a:gd name="T41" fmla="*/ 2147483647 h 7101"/>
            <a:gd name="T42" fmla="*/ 0 w 5938"/>
            <a:gd name="T43" fmla="*/ 2147483647 h 7101"/>
            <a:gd name="T44" fmla="*/ 0 w 5938"/>
            <a:gd name="T45" fmla="*/ 2147483647 h 7101"/>
            <a:gd name="T46" fmla="*/ 0 w 5938"/>
            <a:gd name="T47" fmla="*/ 2147483647 h 7101"/>
            <a:gd name="T48" fmla="*/ 0 w 5938"/>
            <a:gd name="T49" fmla="*/ 2147483647 h 7101"/>
            <a:gd name="T50" fmla="*/ 0 w 5938"/>
            <a:gd name="T51" fmla="*/ 2147483647 h 7101"/>
            <a:gd name="T52" fmla="*/ 0 w 5938"/>
            <a:gd name="T53" fmla="*/ 2147483647 h 7101"/>
            <a:gd name="T54" fmla="*/ 0 w 5938"/>
            <a:gd name="T55" fmla="*/ 2147483647 h 7101"/>
            <a:gd name="T56" fmla="*/ 0 w 5938"/>
            <a:gd name="T57" fmla="*/ 2147483647 h 7101"/>
            <a:gd name="T58" fmla="*/ 0 w 5938"/>
            <a:gd name="T59" fmla="*/ 2147483647 h 7101"/>
            <a:gd name="T60" fmla="*/ 0 w 5938"/>
            <a:gd name="T61" fmla="*/ 2147483647 h 7101"/>
            <a:gd name="T62" fmla="*/ 0 w 5938"/>
            <a:gd name="T63" fmla="*/ 2147483647 h 7101"/>
            <a:gd name="T64" fmla="*/ 0 w 5938"/>
            <a:gd name="T65" fmla="*/ 2147483647 h 7101"/>
            <a:gd name="T66" fmla="*/ 0 w 5938"/>
            <a:gd name="T67" fmla="*/ 2147483647 h 7101"/>
            <a:gd name="T68" fmla="*/ 0 w 5938"/>
            <a:gd name="T69" fmla="*/ 2147483647 h 7101"/>
            <a:gd name="T70" fmla="*/ 0 w 5938"/>
            <a:gd name="T71" fmla="*/ 2147483647 h 7101"/>
            <a:gd name="T72" fmla="*/ 0 w 5938"/>
            <a:gd name="T73" fmla="*/ 2147483647 h 7101"/>
            <a:gd name="T74" fmla="*/ 0 w 5938"/>
            <a:gd name="T75" fmla="*/ 2147483647 h 7101"/>
            <a:gd name="T76" fmla="*/ 0 w 5938"/>
            <a:gd name="T77" fmla="*/ 2147483647 h 7101"/>
            <a:gd name="T78" fmla="*/ 0 w 5938"/>
            <a:gd name="T79" fmla="*/ 2147483647 h 7101"/>
            <a:gd name="T80" fmla="*/ 0 w 5938"/>
            <a:gd name="T81" fmla="*/ 2147483647 h 7101"/>
            <a:gd name="T82" fmla="*/ 0 w 5938"/>
            <a:gd name="T83" fmla="*/ 2147483647 h 7101"/>
            <a:gd name="T84" fmla="*/ 0 w 5938"/>
            <a:gd name="T85" fmla="*/ 2147483647 h 7101"/>
            <a:gd name="T86" fmla="*/ 0 w 5938"/>
            <a:gd name="T87" fmla="*/ 2147483647 h 7101"/>
            <a:gd name="T88" fmla="*/ 0 w 5938"/>
            <a:gd name="T89" fmla="*/ 2147483647 h 7101"/>
            <a:gd name="T90" fmla="*/ 0 w 5938"/>
            <a:gd name="T91" fmla="*/ 2147483647 h 7101"/>
            <a:gd name="T92" fmla="*/ 0 w 5938"/>
            <a:gd name="T93" fmla="*/ 2147483647 h 7101"/>
            <a:gd name="T94" fmla="*/ 0 w 5938"/>
            <a:gd name="T95" fmla="*/ 2147483647 h 7101"/>
            <a:gd name="T96" fmla="*/ 0 w 5938"/>
            <a:gd name="T97" fmla="*/ 2147483647 h 7101"/>
            <a:gd name="T98" fmla="*/ 0 w 5938"/>
            <a:gd name="T99" fmla="*/ 2147483647 h 7101"/>
            <a:gd name="T100" fmla="*/ 0 w 5938"/>
            <a:gd name="T101" fmla="*/ 2147483647 h 7101"/>
            <a:gd name="T102" fmla="*/ 0 w 5938"/>
            <a:gd name="T103" fmla="*/ 2147483647 h 7101"/>
            <a:gd name="T104" fmla="*/ 0 w 5938"/>
            <a:gd name="T105" fmla="*/ 2147483647 h 7101"/>
            <a:gd name="T106" fmla="*/ 0 w 5938"/>
            <a:gd name="T107" fmla="*/ 2147483647 h 7101"/>
            <a:gd name="T108" fmla="*/ 0 w 5938"/>
            <a:gd name="T109" fmla="*/ 2147483647 h 7101"/>
            <a:gd name="T110" fmla="*/ 0 w 5938"/>
            <a:gd name="T111" fmla="*/ 2147483647 h 7101"/>
            <a:gd name="T112" fmla="*/ 0 w 5938"/>
            <a:gd name="T113" fmla="*/ 2147483647 h 7101"/>
            <a:gd name="T114" fmla="*/ 0 w 5938"/>
            <a:gd name="T115" fmla="*/ 2147483647 h 7101"/>
            <a:gd name="T116" fmla="*/ 0 w 5938"/>
            <a:gd name="T117" fmla="*/ 2147483647 h 7101"/>
            <a:gd name="T118" fmla="*/ 0 w 5938"/>
            <a:gd name="T119" fmla="*/ 2147483647 h 710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5938"/>
            <a:gd name="T181" fmla="*/ 0 h 7101"/>
            <a:gd name="T182" fmla="*/ 0 w 5938"/>
            <a:gd name="T183" fmla="*/ 7101 h 710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5938" h="7101">
              <a:moveTo>
                <a:pt x="2947" y="7101"/>
              </a:moveTo>
              <a:lnTo>
                <a:pt x="2903" y="7081"/>
              </a:lnTo>
              <a:lnTo>
                <a:pt x="2850" y="7054"/>
              </a:lnTo>
              <a:lnTo>
                <a:pt x="2788" y="7024"/>
              </a:lnTo>
              <a:lnTo>
                <a:pt x="2725" y="6991"/>
              </a:lnTo>
              <a:lnTo>
                <a:pt x="2665" y="6961"/>
              </a:lnTo>
              <a:lnTo>
                <a:pt x="2612" y="6931"/>
              </a:lnTo>
              <a:lnTo>
                <a:pt x="2590" y="6918"/>
              </a:lnTo>
              <a:lnTo>
                <a:pt x="2571" y="6906"/>
              </a:lnTo>
              <a:lnTo>
                <a:pt x="2557" y="6897"/>
              </a:lnTo>
              <a:lnTo>
                <a:pt x="2549" y="6890"/>
              </a:lnTo>
              <a:lnTo>
                <a:pt x="2517" y="6877"/>
              </a:lnTo>
              <a:lnTo>
                <a:pt x="2486" y="6864"/>
              </a:lnTo>
              <a:lnTo>
                <a:pt x="2455" y="6852"/>
              </a:lnTo>
              <a:lnTo>
                <a:pt x="2423" y="6841"/>
              </a:lnTo>
              <a:lnTo>
                <a:pt x="2358" y="6818"/>
              </a:lnTo>
              <a:lnTo>
                <a:pt x="2291" y="6799"/>
              </a:lnTo>
              <a:lnTo>
                <a:pt x="2226" y="6780"/>
              </a:lnTo>
              <a:lnTo>
                <a:pt x="2160" y="6764"/>
              </a:lnTo>
              <a:lnTo>
                <a:pt x="2093" y="6748"/>
              </a:lnTo>
              <a:lnTo>
                <a:pt x="2026" y="6735"/>
              </a:lnTo>
              <a:lnTo>
                <a:pt x="1960" y="6724"/>
              </a:lnTo>
              <a:lnTo>
                <a:pt x="1893" y="6715"/>
              </a:lnTo>
              <a:lnTo>
                <a:pt x="1828" y="6706"/>
              </a:lnTo>
              <a:lnTo>
                <a:pt x="1762" y="6699"/>
              </a:lnTo>
              <a:lnTo>
                <a:pt x="1697" y="6694"/>
              </a:lnTo>
              <a:lnTo>
                <a:pt x="1634" y="6691"/>
              </a:lnTo>
              <a:lnTo>
                <a:pt x="1572" y="6688"/>
              </a:lnTo>
              <a:lnTo>
                <a:pt x="1511" y="6688"/>
              </a:lnTo>
              <a:lnTo>
                <a:pt x="1502" y="6686"/>
              </a:lnTo>
              <a:lnTo>
                <a:pt x="1484" y="6685"/>
              </a:lnTo>
              <a:lnTo>
                <a:pt x="1457" y="6683"/>
              </a:lnTo>
              <a:lnTo>
                <a:pt x="1422" y="6681"/>
              </a:lnTo>
              <a:lnTo>
                <a:pt x="1335" y="6677"/>
              </a:lnTo>
              <a:lnTo>
                <a:pt x="1234" y="6671"/>
              </a:lnTo>
              <a:lnTo>
                <a:pt x="1180" y="6668"/>
              </a:lnTo>
              <a:lnTo>
                <a:pt x="1129" y="6664"/>
              </a:lnTo>
              <a:lnTo>
                <a:pt x="1079" y="6660"/>
              </a:lnTo>
              <a:lnTo>
                <a:pt x="1034" y="6656"/>
              </a:lnTo>
              <a:lnTo>
                <a:pt x="991" y="6651"/>
              </a:lnTo>
              <a:lnTo>
                <a:pt x="958" y="6646"/>
              </a:lnTo>
              <a:lnTo>
                <a:pt x="942" y="6643"/>
              </a:lnTo>
              <a:lnTo>
                <a:pt x="929" y="6641"/>
              </a:lnTo>
              <a:lnTo>
                <a:pt x="919" y="6638"/>
              </a:lnTo>
              <a:lnTo>
                <a:pt x="911" y="6635"/>
              </a:lnTo>
              <a:lnTo>
                <a:pt x="865" y="6627"/>
              </a:lnTo>
              <a:lnTo>
                <a:pt x="820" y="6619"/>
              </a:lnTo>
              <a:lnTo>
                <a:pt x="777" y="6609"/>
              </a:lnTo>
              <a:lnTo>
                <a:pt x="736" y="6598"/>
              </a:lnTo>
              <a:lnTo>
                <a:pt x="695" y="6585"/>
              </a:lnTo>
              <a:lnTo>
                <a:pt x="657" y="6571"/>
              </a:lnTo>
              <a:lnTo>
                <a:pt x="619" y="6557"/>
              </a:lnTo>
              <a:lnTo>
                <a:pt x="583" y="6539"/>
              </a:lnTo>
              <a:lnTo>
                <a:pt x="548" y="6522"/>
              </a:lnTo>
              <a:lnTo>
                <a:pt x="515" y="6502"/>
              </a:lnTo>
              <a:lnTo>
                <a:pt x="483" y="6482"/>
              </a:lnTo>
              <a:lnTo>
                <a:pt x="453" y="6459"/>
              </a:lnTo>
              <a:lnTo>
                <a:pt x="423" y="6437"/>
              </a:lnTo>
              <a:lnTo>
                <a:pt x="394" y="6412"/>
              </a:lnTo>
              <a:lnTo>
                <a:pt x="367" y="6384"/>
              </a:lnTo>
              <a:lnTo>
                <a:pt x="340" y="6358"/>
              </a:lnTo>
              <a:lnTo>
                <a:pt x="315" y="6329"/>
              </a:lnTo>
              <a:lnTo>
                <a:pt x="292" y="6299"/>
              </a:lnTo>
              <a:lnTo>
                <a:pt x="268" y="6268"/>
              </a:lnTo>
              <a:lnTo>
                <a:pt x="247" y="6235"/>
              </a:lnTo>
              <a:lnTo>
                <a:pt x="225" y="6203"/>
              </a:lnTo>
              <a:lnTo>
                <a:pt x="206" y="6168"/>
              </a:lnTo>
              <a:lnTo>
                <a:pt x="186" y="6132"/>
              </a:lnTo>
              <a:lnTo>
                <a:pt x="168" y="6094"/>
              </a:lnTo>
              <a:lnTo>
                <a:pt x="149" y="6055"/>
              </a:lnTo>
              <a:lnTo>
                <a:pt x="133" y="6015"/>
              </a:lnTo>
              <a:lnTo>
                <a:pt x="116" y="5974"/>
              </a:lnTo>
              <a:lnTo>
                <a:pt x="101" y="5932"/>
              </a:lnTo>
              <a:lnTo>
                <a:pt x="84" y="5889"/>
              </a:lnTo>
              <a:lnTo>
                <a:pt x="71" y="5845"/>
              </a:lnTo>
              <a:lnTo>
                <a:pt x="57" y="5797"/>
              </a:lnTo>
              <a:lnTo>
                <a:pt x="43" y="5751"/>
              </a:lnTo>
              <a:lnTo>
                <a:pt x="36" y="5574"/>
              </a:lnTo>
              <a:lnTo>
                <a:pt x="30" y="5394"/>
              </a:lnTo>
              <a:lnTo>
                <a:pt x="25" y="5216"/>
              </a:lnTo>
              <a:lnTo>
                <a:pt x="20" y="5038"/>
              </a:lnTo>
              <a:lnTo>
                <a:pt x="15" y="4860"/>
              </a:lnTo>
              <a:lnTo>
                <a:pt x="12" y="4681"/>
              </a:lnTo>
              <a:lnTo>
                <a:pt x="9" y="4503"/>
              </a:lnTo>
              <a:lnTo>
                <a:pt x="5" y="4324"/>
              </a:lnTo>
              <a:lnTo>
                <a:pt x="2" y="3968"/>
              </a:lnTo>
              <a:lnTo>
                <a:pt x="0" y="3611"/>
              </a:lnTo>
              <a:lnTo>
                <a:pt x="0" y="3255"/>
              </a:lnTo>
              <a:lnTo>
                <a:pt x="1" y="2898"/>
              </a:lnTo>
              <a:lnTo>
                <a:pt x="5" y="2188"/>
              </a:lnTo>
              <a:lnTo>
                <a:pt x="12" y="1476"/>
              </a:lnTo>
              <a:lnTo>
                <a:pt x="14" y="1122"/>
              </a:lnTo>
              <a:lnTo>
                <a:pt x="16" y="767"/>
              </a:lnTo>
              <a:lnTo>
                <a:pt x="18" y="413"/>
              </a:lnTo>
              <a:lnTo>
                <a:pt x="18" y="58"/>
              </a:lnTo>
              <a:lnTo>
                <a:pt x="21" y="55"/>
              </a:lnTo>
              <a:lnTo>
                <a:pt x="24" y="52"/>
              </a:lnTo>
              <a:lnTo>
                <a:pt x="26" y="49"/>
              </a:lnTo>
              <a:lnTo>
                <a:pt x="29" y="46"/>
              </a:lnTo>
              <a:lnTo>
                <a:pt x="32" y="44"/>
              </a:lnTo>
              <a:lnTo>
                <a:pt x="35" y="40"/>
              </a:lnTo>
              <a:lnTo>
                <a:pt x="38" y="37"/>
              </a:lnTo>
              <a:lnTo>
                <a:pt x="41" y="34"/>
              </a:lnTo>
              <a:lnTo>
                <a:pt x="82" y="61"/>
              </a:lnTo>
              <a:lnTo>
                <a:pt x="131" y="88"/>
              </a:lnTo>
              <a:lnTo>
                <a:pt x="183" y="116"/>
              </a:lnTo>
              <a:lnTo>
                <a:pt x="241" y="144"/>
              </a:lnTo>
              <a:lnTo>
                <a:pt x="305" y="172"/>
              </a:lnTo>
              <a:lnTo>
                <a:pt x="375" y="200"/>
              </a:lnTo>
              <a:lnTo>
                <a:pt x="448" y="226"/>
              </a:lnTo>
              <a:lnTo>
                <a:pt x="526" y="253"/>
              </a:lnTo>
              <a:lnTo>
                <a:pt x="607" y="278"/>
              </a:lnTo>
              <a:lnTo>
                <a:pt x="694" y="302"/>
              </a:lnTo>
              <a:lnTo>
                <a:pt x="782" y="325"/>
              </a:lnTo>
              <a:lnTo>
                <a:pt x="874" y="345"/>
              </a:lnTo>
              <a:lnTo>
                <a:pt x="971" y="364"/>
              </a:lnTo>
              <a:lnTo>
                <a:pt x="1068" y="380"/>
              </a:lnTo>
              <a:lnTo>
                <a:pt x="1168" y="393"/>
              </a:lnTo>
              <a:lnTo>
                <a:pt x="1271" y="406"/>
              </a:lnTo>
              <a:lnTo>
                <a:pt x="1374" y="414"/>
              </a:lnTo>
              <a:lnTo>
                <a:pt x="1479" y="419"/>
              </a:lnTo>
              <a:lnTo>
                <a:pt x="1586" y="420"/>
              </a:lnTo>
              <a:lnTo>
                <a:pt x="1693" y="417"/>
              </a:lnTo>
              <a:lnTo>
                <a:pt x="1801" y="411"/>
              </a:lnTo>
              <a:lnTo>
                <a:pt x="1909" y="401"/>
              </a:lnTo>
              <a:lnTo>
                <a:pt x="2016" y="384"/>
              </a:lnTo>
              <a:lnTo>
                <a:pt x="2124" y="364"/>
              </a:lnTo>
              <a:lnTo>
                <a:pt x="2231" y="339"/>
              </a:lnTo>
              <a:lnTo>
                <a:pt x="2337" y="308"/>
              </a:lnTo>
              <a:lnTo>
                <a:pt x="2442" y="272"/>
              </a:lnTo>
              <a:lnTo>
                <a:pt x="2545" y="230"/>
              </a:lnTo>
              <a:lnTo>
                <a:pt x="2646" y="183"/>
              </a:lnTo>
              <a:lnTo>
                <a:pt x="2746" y="129"/>
              </a:lnTo>
              <a:lnTo>
                <a:pt x="2842" y="67"/>
              </a:lnTo>
              <a:lnTo>
                <a:pt x="2937" y="0"/>
              </a:lnTo>
              <a:lnTo>
                <a:pt x="2949" y="2"/>
              </a:lnTo>
              <a:lnTo>
                <a:pt x="2969" y="8"/>
              </a:lnTo>
              <a:lnTo>
                <a:pt x="2996" y="16"/>
              </a:lnTo>
              <a:lnTo>
                <a:pt x="3029" y="26"/>
              </a:lnTo>
              <a:lnTo>
                <a:pt x="3108" y="54"/>
              </a:lnTo>
              <a:lnTo>
                <a:pt x="3197" y="88"/>
              </a:lnTo>
              <a:lnTo>
                <a:pt x="3244" y="105"/>
              </a:lnTo>
              <a:lnTo>
                <a:pt x="3289" y="124"/>
              </a:lnTo>
              <a:lnTo>
                <a:pt x="3330" y="142"/>
              </a:lnTo>
              <a:lnTo>
                <a:pt x="3369" y="158"/>
              </a:lnTo>
              <a:lnTo>
                <a:pt x="3403" y="175"/>
              </a:lnTo>
              <a:lnTo>
                <a:pt x="3431" y="188"/>
              </a:lnTo>
              <a:lnTo>
                <a:pt x="3443" y="195"/>
              </a:lnTo>
              <a:lnTo>
                <a:pt x="3453" y="202"/>
              </a:lnTo>
              <a:lnTo>
                <a:pt x="3460" y="207"/>
              </a:lnTo>
              <a:lnTo>
                <a:pt x="3466" y="211"/>
              </a:lnTo>
              <a:lnTo>
                <a:pt x="3532" y="228"/>
              </a:lnTo>
              <a:lnTo>
                <a:pt x="3597" y="245"/>
              </a:lnTo>
              <a:lnTo>
                <a:pt x="3665" y="259"/>
              </a:lnTo>
              <a:lnTo>
                <a:pt x="3733" y="273"/>
              </a:lnTo>
              <a:lnTo>
                <a:pt x="3803" y="287"/>
              </a:lnTo>
              <a:lnTo>
                <a:pt x="3872" y="298"/>
              </a:lnTo>
              <a:lnTo>
                <a:pt x="3942" y="309"/>
              </a:lnTo>
              <a:lnTo>
                <a:pt x="4013" y="318"/>
              </a:lnTo>
              <a:lnTo>
                <a:pt x="4086" y="327"/>
              </a:lnTo>
              <a:lnTo>
                <a:pt x="4158" y="334"/>
              </a:lnTo>
              <a:lnTo>
                <a:pt x="4230" y="339"/>
              </a:lnTo>
              <a:lnTo>
                <a:pt x="4302" y="343"/>
              </a:lnTo>
              <a:lnTo>
                <a:pt x="4376" y="346"/>
              </a:lnTo>
              <a:lnTo>
                <a:pt x="4449" y="347"/>
              </a:lnTo>
              <a:lnTo>
                <a:pt x="4522" y="347"/>
              </a:lnTo>
              <a:lnTo>
                <a:pt x="4595" y="345"/>
              </a:lnTo>
              <a:lnTo>
                <a:pt x="4669" y="342"/>
              </a:lnTo>
              <a:lnTo>
                <a:pt x="4740" y="337"/>
              </a:lnTo>
              <a:lnTo>
                <a:pt x="4813" y="331"/>
              </a:lnTo>
              <a:lnTo>
                <a:pt x="4885" y="323"/>
              </a:lnTo>
              <a:lnTo>
                <a:pt x="4958" y="312"/>
              </a:lnTo>
              <a:lnTo>
                <a:pt x="5029" y="300"/>
              </a:lnTo>
              <a:lnTo>
                <a:pt x="5100" y="287"/>
              </a:lnTo>
              <a:lnTo>
                <a:pt x="5170" y="270"/>
              </a:lnTo>
              <a:lnTo>
                <a:pt x="5240" y="253"/>
              </a:lnTo>
              <a:lnTo>
                <a:pt x="5309" y="233"/>
              </a:lnTo>
              <a:lnTo>
                <a:pt x="5377" y="212"/>
              </a:lnTo>
              <a:lnTo>
                <a:pt x="5443" y="188"/>
              </a:lnTo>
              <a:lnTo>
                <a:pt x="5510" y="163"/>
              </a:lnTo>
              <a:lnTo>
                <a:pt x="5576" y="135"/>
              </a:lnTo>
              <a:lnTo>
                <a:pt x="5639" y="103"/>
              </a:lnTo>
              <a:lnTo>
                <a:pt x="5702" y="71"/>
              </a:lnTo>
              <a:lnTo>
                <a:pt x="5727" y="61"/>
              </a:lnTo>
              <a:lnTo>
                <a:pt x="5751" y="52"/>
              </a:lnTo>
              <a:lnTo>
                <a:pt x="5774" y="42"/>
              </a:lnTo>
              <a:lnTo>
                <a:pt x="5794" y="32"/>
              </a:lnTo>
              <a:lnTo>
                <a:pt x="5816" y="24"/>
              </a:lnTo>
              <a:lnTo>
                <a:pt x="5839" y="18"/>
              </a:lnTo>
              <a:lnTo>
                <a:pt x="5852" y="15"/>
              </a:lnTo>
              <a:lnTo>
                <a:pt x="5865" y="12"/>
              </a:lnTo>
              <a:lnTo>
                <a:pt x="5879" y="10"/>
              </a:lnTo>
              <a:lnTo>
                <a:pt x="5894" y="8"/>
              </a:lnTo>
              <a:lnTo>
                <a:pt x="5902" y="98"/>
              </a:lnTo>
              <a:lnTo>
                <a:pt x="5909" y="188"/>
              </a:lnTo>
              <a:lnTo>
                <a:pt x="5915" y="278"/>
              </a:lnTo>
              <a:lnTo>
                <a:pt x="5919" y="370"/>
              </a:lnTo>
              <a:lnTo>
                <a:pt x="5923" y="461"/>
              </a:lnTo>
              <a:lnTo>
                <a:pt x="5925" y="552"/>
              </a:lnTo>
              <a:lnTo>
                <a:pt x="5928" y="644"/>
              </a:lnTo>
              <a:lnTo>
                <a:pt x="5929" y="736"/>
              </a:lnTo>
              <a:lnTo>
                <a:pt x="5929" y="828"/>
              </a:lnTo>
              <a:lnTo>
                <a:pt x="5929" y="921"/>
              </a:lnTo>
              <a:lnTo>
                <a:pt x="5928" y="1013"/>
              </a:lnTo>
              <a:lnTo>
                <a:pt x="5927" y="1105"/>
              </a:lnTo>
              <a:lnTo>
                <a:pt x="5923" y="1292"/>
              </a:lnTo>
              <a:lnTo>
                <a:pt x="5918" y="1478"/>
              </a:lnTo>
              <a:lnTo>
                <a:pt x="5914" y="1664"/>
              </a:lnTo>
              <a:lnTo>
                <a:pt x="5910" y="1851"/>
              </a:lnTo>
              <a:lnTo>
                <a:pt x="5907" y="2037"/>
              </a:lnTo>
              <a:lnTo>
                <a:pt x="5906" y="2223"/>
              </a:lnTo>
              <a:lnTo>
                <a:pt x="5907" y="2316"/>
              </a:lnTo>
              <a:lnTo>
                <a:pt x="5908" y="2409"/>
              </a:lnTo>
              <a:lnTo>
                <a:pt x="5910" y="2501"/>
              </a:lnTo>
              <a:lnTo>
                <a:pt x="5912" y="2594"/>
              </a:lnTo>
              <a:lnTo>
                <a:pt x="5916" y="2687"/>
              </a:lnTo>
              <a:lnTo>
                <a:pt x="5920" y="2779"/>
              </a:lnTo>
              <a:lnTo>
                <a:pt x="5927" y="2871"/>
              </a:lnTo>
              <a:lnTo>
                <a:pt x="5934" y="2963"/>
              </a:lnTo>
              <a:lnTo>
                <a:pt x="5931" y="2969"/>
              </a:lnTo>
              <a:lnTo>
                <a:pt x="5929" y="2978"/>
              </a:lnTo>
              <a:lnTo>
                <a:pt x="5925" y="2990"/>
              </a:lnTo>
              <a:lnTo>
                <a:pt x="5924" y="3004"/>
              </a:lnTo>
              <a:lnTo>
                <a:pt x="5920" y="3039"/>
              </a:lnTo>
              <a:lnTo>
                <a:pt x="5918" y="3082"/>
              </a:lnTo>
              <a:lnTo>
                <a:pt x="5917" y="3131"/>
              </a:lnTo>
              <a:lnTo>
                <a:pt x="5916" y="3187"/>
              </a:lnTo>
              <a:lnTo>
                <a:pt x="5916" y="3245"/>
              </a:lnTo>
              <a:lnTo>
                <a:pt x="5916" y="3307"/>
              </a:lnTo>
              <a:lnTo>
                <a:pt x="5918" y="3431"/>
              </a:lnTo>
              <a:lnTo>
                <a:pt x="5920" y="3549"/>
              </a:lnTo>
              <a:lnTo>
                <a:pt x="5922" y="3648"/>
              </a:lnTo>
              <a:lnTo>
                <a:pt x="5923" y="3719"/>
              </a:lnTo>
              <a:lnTo>
                <a:pt x="5925" y="3727"/>
              </a:lnTo>
              <a:lnTo>
                <a:pt x="5928" y="3742"/>
              </a:lnTo>
              <a:lnTo>
                <a:pt x="5930" y="3762"/>
              </a:lnTo>
              <a:lnTo>
                <a:pt x="5932" y="3788"/>
              </a:lnTo>
              <a:lnTo>
                <a:pt x="5934" y="3858"/>
              </a:lnTo>
              <a:lnTo>
                <a:pt x="5935" y="3943"/>
              </a:lnTo>
              <a:lnTo>
                <a:pt x="5936" y="4042"/>
              </a:lnTo>
              <a:lnTo>
                <a:pt x="5936" y="4154"/>
              </a:lnTo>
              <a:lnTo>
                <a:pt x="5935" y="4271"/>
              </a:lnTo>
              <a:lnTo>
                <a:pt x="5934" y="4392"/>
              </a:lnTo>
              <a:lnTo>
                <a:pt x="5931" y="4626"/>
              </a:lnTo>
              <a:lnTo>
                <a:pt x="5928" y="4831"/>
              </a:lnTo>
              <a:lnTo>
                <a:pt x="5924" y="4976"/>
              </a:lnTo>
              <a:lnTo>
                <a:pt x="5923" y="5029"/>
              </a:lnTo>
              <a:lnTo>
                <a:pt x="5929" y="5070"/>
              </a:lnTo>
              <a:lnTo>
                <a:pt x="5933" y="5112"/>
              </a:lnTo>
              <a:lnTo>
                <a:pt x="5936" y="5157"/>
              </a:lnTo>
              <a:lnTo>
                <a:pt x="5937" y="5205"/>
              </a:lnTo>
              <a:lnTo>
                <a:pt x="5938" y="5255"/>
              </a:lnTo>
              <a:lnTo>
                <a:pt x="5938" y="5306"/>
              </a:lnTo>
              <a:lnTo>
                <a:pt x="5936" y="5357"/>
              </a:lnTo>
              <a:lnTo>
                <a:pt x="5933" y="5411"/>
              </a:lnTo>
              <a:lnTo>
                <a:pt x="5929" y="5465"/>
              </a:lnTo>
              <a:lnTo>
                <a:pt x="5922" y="5520"/>
              </a:lnTo>
              <a:lnTo>
                <a:pt x="5915" y="5577"/>
              </a:lnTo>
              <a:lnTo>
                <a:pt x="5907" y="5633"/>
              </a:lnTo>
              <a:lnTo>
                <a:pt x="5897" y="5689"/>
              </a:lnTo>
              <a:lnTo>
                <a:pt x="5884" y="5745"/>
              </a:lnTo>
              <a:lnTo>
                <a:pt x="5871" y="5801"/>
              </a:lnTo>
              <a:lnTo>
                <a:pt x="5857" y="5857"/>
              </a:lnTo>
              <a:lnTo>
                <a:pt x="5839" y="5911"/>
              </a:lnTo>
              <a:lnTo>
                <a:pt x="5821" y="5964"/>
              </a:lnTo>
              <a:lnTo>
                <a:pt x="5801" y="6016"/>
              </a:lnTo>
              <a:lnTo>
                <a:pt x="5779" y="6066"/>
              </a:lnTo>
              <a:lnTo>
                <a:pt x="5755" y="6116"/>
              </a:lnTo>
              <a:lnTo>
                <a:pt x="5728" y="6164"/>
              </a:lnTo>
              <a:lnTo>
                <a:pt x="5701" y="6209"/>
              </a:lnTo>
              <a:lnTo>
                <a:pt x="5671" y="6251"/>
              </a:lnTo>
              <a:lnTo>
                <a:pt x="5639" y="6291"/>
              </a:lnTo>
              <a:lnTo>
                <a:pt x="5605" y="6328"/>
              </a:lnTo>
              <a:lnTo>
                <a:pt x="5569" y="6363"/>
              </a:lnTo>
              <a:lnTo>
                <a:pt x="5532" y="6394"/>
              </a:lnTo>
              <a:lnTo>
                <a:pt x="5491" y="6422"/>
              </a:lnTo>
              <a:lnTo>
                <a:pt x="5448" y="6446"/>
              </a:lnTo>
              <a:lnTo>
                <a:pt x="5403" y="6466"/>
              </a:lnTo>
              <a:lnTo>
                <a:pt x="5356" y="6482"/>
              </a:lnTo>
              <a:lnTo>
                <a:pt x="5348" y="6495"/>
              </a:lnTo>
              <a:lnTo>
                <a:pt x="5338" y="6508"/>
              </a:lnTo>
              <a:lnTo>
                <a:pt x="5324" y="6521"/>
              </a:lnTo>
              <a:lnTo>
                <a:pt x="5310" y="6532"/>
              </a:lnTo>
              <a:lnTo>
                <a:pt x="5292" y="6543"/>
              </a:lnTo>
              <a:lnTo>
                <a:pt x="5274" y="6553"/>
              </a:lnTo>
              <a:lnTo>
                <a:pt x="5253" y="6564"/>
              </a:lnTo>
              <a:lnTo>
                <a:pt x="5231" y="6572"/>
              </a:lnTo>
              <a:lnTo>
                <a:pt x="5207" y="6581"/>
              </a:lnTo>
              <a:lnTo>
                <a:pt x="5183" y="6589"/>
              </a:lnTo>
              <a:lnTo>
                <a:pt x="5156" y="6597"/>
              </a:lnTo>
              <a:lnTo>
                <a:pt x="5129" y="6604"/>
              </a:lnTo>
              <a:lnTo>
                <a:pt x="5074" y="6616"/>
              </a:lnTo>
              <a:lnTo>
                <a:pt x="5017" y="6627"/>
              </a:lnTo>
              <a:lnTo>
                <a:pt x="4960" y="6638"/>
              </a:lnTo>
              <a:lnTo>
                <a:pt x="4903" y="6646"/>
              </a:lnTo>
              <a:lnTo>
                <a:pt x="4847" y="6653"/>
              </a:lnTo>
              <a:lnTo>
                <a:pt x="4795" y="6659"/>
              </a:lnTo>
              <a:lnTo>
                <a:pt x="4748" y="6664"/>
              </a:lnTo>
              <a:lnTo>
                <a:pt x="4707" y="6670"/>
              </a:lnTo>
              <a:lnTo>
                <a:pt x="4672" y="6676"/>
              </a:lnTo>
              <a:lnTo>
                <a:pt x="4645" y="6680"/>
              </a:lnTo>
              <a:lnTo>
                <a:pt x="4637" y="6676"/>
              </a:lnTo>
              <a:lnTo>
                <a:pt x="4629" y="6671"/>
              </a:lnTo>
              <a:lnTo>
                <a:pt x="4620" y="6666"/>
              </a:lnTo>
              <a:lnTo>
                <a:pt x="4609" y="6664"/>
              </a:lnTo>
              <a:lnTo>
                <a:pt x="4589" y="6659"/>
              </a:lnTo>
              <a:lnTo>
                <a:pt x="4567" y="6656"/>
              </a:lnTo>
              <a:lnTo>
                <a:pt x="4543" y="6655"/>
              </a:lnTo>
              <a:lnTo>
                <a:pt x="4519" y="6655"/>
              </a:lnTo>
              <a:lnTo>
                <a:pt x="4493" y="6656"/>
              </a:lnTo>
              <a:lnTo>
                <a:pt x="4468" y="6658"/>
              </a:lnTo>
              <a:lnTo>
                <a:pt x="4416" y="6664"/>
              </a:lnTo>
              <a:lnTo>
                <a:pt x="4367" y="6669"/>
              </a:lnTo>
              <a:lnTo>
                <a:pt x="4343" y="6671"/>
              </a:lnTo>
              <a:lnTo>
                <a:pt x="4321" y="6672"/>
              </a:lnTo>
              <a:lnTo>
                <a:pt x="4301" y="6672"/>
              </a:lnTo>
              <a:lnTo>
                <a:pt x="4283" y="6671"/>
              </a:lnTo>
              <a:lnTo>
                <a:pt x="4278" y="6677"/>
              </a:lnTo>
              <a:lnTo>
                <a:pt x="4270" y="6681"/>
              </a:lnTo>
              <a:lnTo>
                <a:pt x="4258" y="6685"/>
              </a:lnTo>
              <a:lnTo>
                <a:pt x="4246" y="6688"/>
              </a:lnTo>
              <a:lnTo>
                <a:pt x="4215" y="6696"/>
              </a:lnTo>
              <a:lnTo>
                <a:pt x="4177" y="6703"/>
              </a:lnTo>
              <a:lnTo>
                <a:pt x="4084" y="6718"/>
              </a:lnTo>
              <a:lnTo>
                <a:pt x="3977" y="6733"/>
              </a:lnTo>
              <a:lnTo>
                <a:pt x="3922" y="6741"/>
              </a:lnTo>
              <a:lnTo>
                <a:pt x="3866" y="6750"/>
              </a:lnTo>
              <a:lnTo>
                <a:pt x="3812" y="6761"/>
              </a:lnTo>
              <a:lnTo>
                <a:pt x="3759" y="6772"/>
              </a:lnTo>
              <a:lnTo>
                <a:pt x="3734" y="6777"/>
              </a:lnTo>
              <a:lnTo>
                <a:pt x="3710" y="6784"/>
              </a:lnTo>
              <a:lnTo>
                <a:pt x="3688" y="6790"/>
              </a:lnTo>
              <a:lnTo>
                <a:pt x="3667" y="6798"/>
              </a:lnTo>
              <a:lnTo>
                <a:pt x="3647" y="6805"/>
              </a:lnTo>
              <a:lnTo>
                <a:pt x="3629" y="6813"/>
              </a:lnTo>
              <a:lnTo>
                <a:pt x="3613" y="6821"/>
              </a:lnTo>
              <a:lnTo>
                <a:pt x="3599" y="6829"/>
              </a:lnTo>
              <a:lnTo>
                <a:pt x="3578" y="6832"/>
              </a:lnTo>
              <a:lnTo>
                <a:pt x="3557" y="6837"/>
              </a:lnTo>
              <a:lnTo>
                <a:pt x="3537" y="6842"/>
              </a:lnTo>
              <a:lnTo>
                <a:pt x="3516" y="6849"/>
              </a:lnTo>
              <a:lnTo>
                <a:pt x="3496" y="6856"/>
              </a:lnTo>
              <a:lnTo>
                <a:pt x="3473" y="6864"/>
              </a:lnTo>
              <a:lnTo>
                <a:pt x="3453" y="6874"/>
              </a:lnTo>
              <a:lnTo>
                <a:pt x="3431" y="6883"/>
              </a:lnTo>
              <a:lnTo>
                <a:pt x="3389" y="6904"/>
              </a:lnTo>
              <a:lnTo>
                <a:pt x="3346" y="6927"/>
              </a:lnTo>
              <a:lnTo>
                <a:pt x="3303" y="6951"/>
              </a:lnTo>
              <a:lnTo>
                <a:pt x="3261" y="6975"/>
              </a:lnTo>
              <a:lnTo>
                <a:pt x="3219" y="7000"/>
              </a:lnTo>
              <a:lnTo>
                <a:pt x="3176" y="7022"/>
              </a:lnTo>
              <a:lnTo>
                <a:pt x="3135" y="7044"/>
              </a:lnTo>
              <a:lnTo>
                <a:pt x="3095" y="7062"/>
              </a:lnTo>
              <a:lnTo>
                <a:pt x="3075" y="7070"/>
              </a:lnTo>
              <a:lnTo>
                <a:pt x="3056" y="7079"/>
              </a:lnTo>
              <a:lnTo>
                <a:pt x="3037" y="7085"/>
              </a:lnTo>
              <a:lnTo>
                <a:pt x="3019" y="7090"/>
              </a:lnTo>
              <a:lnTo>
                <a:pt x="3000" y="7095"/>
              </a:lnTo>
              <a:lnTo>
                <a:pt x="2982" y="7098"/>
              </a:lnTo>
              <a:lnTo>
                <a:pt x="2964" y="7100"/>
              </a:lnTo>
              <a:lnTo>
                <a:pt x="2947" y="7101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28628</xdr:rowOff>
    </xdr:to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052500" y="3897630"/>
          <a:ext cx="0" cy="49344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Secretaría  </a:t>
          </a:r>
        </a:p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EDUCACIÓN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7</xdr:row>
      <xdr:rowOff>28575</xdr:rowOff>
    </xdr:to>
    <xdr:sp macro="" textlink="">
      <xdr:nvSpPr>
        <xdr:cNvPr id="10" name="Freeform 4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39052500" y="2295525"/>
          <a:ext cx="0" cy="914400"/>
        </a:xfrm>
        <a:custGeom>
          <a:avLst/>
          <a:gdLst>
            <a:gd name="T0" fmla="*/ 0 w 5938"/>
            <a:gd name="T1" fmla="*/ 2147483647 h 7101"/>
            <a:gd name="T2" fmla="*/ 0 w 5938"/>
            <a:gd name="T3" fmla="*/ 2147483647 h 7101"/>
            <a:gd name="T4" fmla="*/ 0 w 5938"/>
            <a:gd name="T5" fmla="*/ 2147483647 h 7101"/>
            <a:gd name="T6" fmla="*/ 0 w 5938"/>
            <a:gd name="T7" fmla="*/ 2147483647 h 7101"/>
            <a:gd name="T8" fmla="*/ 0 w 5938"/>
            <a:gd name="T9" fmla="*/ 2147483647 h 7101"/>
            <a:gd name="T10" fmla="*/ 0 w 5938"/>
            <a:gd name="T11" fmla="*/ 2147483647 h 7101"/>
            <a:gd name="T12" fmla="*/ 0 w 5938"/>
            <a:gd name="T13" fmla="*/ 2147483647 h 7101"/>
            <a:gd name="T14" fmla="*/ 0 w 5938"/>
            <a:gd name="T15" fmla="*/ 2147483647 h 7101"/>
            <a:gd name="T16" fmla="*/ 0 w 5938"/>
            <a:gd name="T17" fmla="*/ 2147483647 h 7101"/>
            <a:gd name="T18" fmla="*/ 0 w 5938"/>
            <a:gd name="T19" fmla="*/ 2147483647 h 7101"/>
            <a:gd name="T20" fmla="*/ 0 w 5938"/>
            <a:gd name="T21" fmla="*/ 2147483647 h 7101"/>
            <a:gd name="T22" fmla="*/ 0 w 5938"/>
            <a:gd name="T23" fmla="*/ 2147483647 h 7101"/>
            <a:gd name="T24" fmla="*/ 0 w 5938"/>
            <a:gd name="T25" fmla="*/ 2147483647 h 7101"/>
            <a:gd name="T26" fmla="*/ 0 w 5938"/>
            <a:gd name="T27" fmla="*/ 2147483647 h 7101"/>
            <a:gd name="T28" fmla="*/ 0 w 5938"/>
            <a:gd name="T29" fmla="*/ 2147483647 h 7101"/>
            <a:gd name="T30" fmla="*/ 0 w 5938"/>
            <a:gd name="T31" fmla="*/ 2147483647 h 7101"/>
            <a:gd name="T32" fmla="*/ 0 w 5938"/>
            <a:gd name="T33" fmla="*/ 2147483647 h 7101"/>
            <a:gd name="T34" fmla="*/ 0 w 5938"/>
            <a:gd name="T35" fmla="*/ 2147483647 h 7101"/>
            <a:gd name="T36" fmla="*/ 0 w 5938"/>
            <a:gd name="T37" fmla="*/ 2147483647 h 7101"/>
            <a:gd name="T38" fmla="*/ 0 w 5938"/>
            <a:gd name="T39" fmla="*/ 2147483647 h 7101"/>
            <a:gd name="T40" fmla="*/ 0 w 5938"/>
            <a:gd name="T41" fmla="*/ 2147483647 h 7101"/>
            <a:gd name="T42" fmla="*/ 0 w 5938"/>
            <a:gd name="T43" fmla="*/ 2147483647 h 7101"/>
            <a:gd name="T44" fmla="*/ 0 w 5938"/>
            <a:gd name="T45" fmla="*/ 2147483647 h 7101"/>
            <a:gd name="T46" fmla="*/ 0 w 5938"/>
            <a:gd name="T47" fmla="*/ 2147483647 h 7101"/>
            <a:gd name="T48" fmla="*/ 0 w 5938"/>
            <a:gd name="T49" fmla="*/ 2147483647 h 7101"/>
            <a:gd name="T50" fmla="*/ 0 w 5938"/>
            <a:gd name="T51" fmla="*/ 2147483647 h 7101"/>
            <a:gd name="T52" fmla="*/ 0 w 5938"/>
            <a:gd name="T53" fmla="*/ 2147483647 h 7101"/>
            <a:gd name="T54" fmla="*/ 0 w 5938"/>
            <a:gd name="T55" fmla="*/ 2147483647 h 7101"/>
            <a:gd name="T56" fmla="*/ 0 w 5938"/>
            <a:gd name="T57" fmla="*/ 2147483647 h 7101"/>
            <a:gd name="T58" fmla="*/ 0 w 5938"/>
            <a:gd name="T59" fmla="*/ 2147483647 h 7101"/>
            <a:gd name="T60" fmla="*/ 0 w 5938"/>
            <a:gd name="T61" fmla="*/ 2147483647 h 7101"/>
            <a:gd name="T62" fmla="*/ 0 w 5938"/>
            <a:gd name="T63" fmla="*/ 2147483647 h 7101"/>
            <a:gd name="T64" fmla="*/ 0 w 5938"/>
            <a:gd name="T65" fmla="*/ 2147483647 h 7101"/>
            <a:gd name="T66" fmla="*/ 0 w 5938"/>
            <a:gd name="T67" fmla="*/ 2147483647 h 7101"/>
            <a:gd name="T68" fmla="*/ 0 w 5938"/>
            <a:gd name="T69" fmla="*/ 2147483647 h 7101"/>
            <a:gd name="T70" fmla="*/ 0 w 5938"/>
            <a:gd name="T71" fmla="*/ 2147483647 h 7101"/>
            <a:gd name="T72" fmla="*/ 0 w 5938"/>
            <a:gd name="T73" fmla="*/ 2147483647 h 7101"/>
            <a:gd name="T74" fmla="*/ 0 w 5938"/>
            <a:gd name="T75" fmla="*/ 2147483647 h 7101"/>
            <a:gd name="T76" fmla="*/ 0 w 5938"/>
            <a:gd name="T77" fmla="*/ 2147483647 h 7101"/>
            <a:gd name="T78" fmla="*/ 0 w 5938"/>
            <a:gd name="T79" fmla="*/ 2147483647 h 7101"/>
            <a:gd name="T80" fmla="*/ 0 w 5938"/>
            <a:gd name="T81" fmla="*/ 2147483647 h 7101"/>
            <a:gd name="T82" fmla="*/ 0 w 5938"/>
            <a:gd name="T83" fmla="*/ 2147483647 h 7101"/>
            <a:gd name="T84" fmla="*/ 0 w 5938"/>
            <a:gd name="T85" fmla="*/ 2147483647 h 7101"/>
            <a:gd name="T86" fmla="*/ 0 w 5938"/>
            <a:gd name="T87" fmla="*/ 2147483647 h 7101"/>
            <a:gd name="T88" fmla="*/ 0 w 5938"/>
            <a:gd name="T89" fmla="*/ 2147483647 h 7101"/>
            <a:gd name="T90" fmla="*/ 0 w 5938"/>
            <a:gd name="T91" fmla="*/ 2147483647 h 7101"/>
            <a:gd name="T92" fmla="*/ 0 w 5938"/>
            <a:gd name="T93" fmla="*/ 2147483647 h 7101"/>
            <a:gd name="T94" fmla="*/ 0 w 5938"/>
            <a:gd name="T95" fmla="*/ 2147483647 h 7101"/>
            <a:gd name="T96" fmla="*/ 0 w 5938"/>
            <a:gd name="T97" fmla="*/ 2147483647 h 7101"/>
            <a:gd name="T98" fmla="*/ 0 w 5938"/>
            <a:gd name="T99" fmla="*/ 2147483647 h 7101"/>
            <a:gd name="T100" fmla="*/ 0 w 5938"/>
            <a:gd name="T101" fmla="*/ 2147483647 h 7101"/>
            <a:gd name="T102" fmla="*/ 0 w 5938"/>
            <a:gd name="T103" fmla="*/ 2147483647 h 7101"/>
            <a:gd name="T104" fmla="*/ 0 w 5938"/>
            <a:gd name="T105" fmla="*/ 2147483647 h 7101"/>
            <a:gd name="T106" fmla="*/ 0 w 5938"/>
            <a:gd name="T107" fmla="*/ 2147483647 h 7101"/>
            <a:gd name="T108" fmla="*/ 0 w 5938"/>
            <a:gd name="T109" fmla="*/ 2147483647 h 7101"/>
            <a:gd name="T110" fmla="*/ 0 w 5938"/>
            <a:gd name="T111" fmla="*/ 2147483647 h 7101"/>
            <a:gd name="T112" fmla="*/ 0 w 5938"/>
            <a:gd name="T113" fmla="*/ 2147483647 h 7101"/>
            <a:gd name="T114" fmla="*/ 0 w 5938"/>
            <a:gd name="T115" fmla="*/ 2147483647 h 7101"/>
            <a:gd name="T116" fmla="*/ 0 w 5938"/>
            <a:gd name="T117" fmla="*/ 2147483647 h 7101"/>
            <a:gd name="T118" fmla="*/ 0 w 5938"/>
            <a:gd name="T119" fmla="*/ 2147483647 h 710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5938"/>
            <a:gd name="T181" fmla="*/ 0 h 7101"/>
            <a:gd name="T182" fmla="*/ 0 w 5938"/>
            <a:gd name="T183" fmla="*/ 7101 h 710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5938" h="7101">
              <a:moveTo>
                <a:pt x="2947" y="7101"/>
              </a:moveTo>
              <a:lnTo>
                <a:pt x="2903" y="7081"/>
              </a:lnTo>
              <a:lnTo>
                <a:pt x="2850" y="7054"/>
              </a:lnTo>
              <a:lnTo>
                <a:pt x="2788" y="7024"/>
              </a:lnTo>
              <a:lnTo>
                <a:pt x="2725" y="6991"/>
              </a:lnTo>
              <a:lnTo>
                <a:pt x="2665" y="6961"/>
              </a:lnTo>
              <a:lnTo>
                <a:pt x="2612" y="6931"/>
              </a:lnTo>
              <a:lnTo>
                <a:pt x="2590" y="6918"/>
              </a:lnTo>
              <a:lnTo>
                <a:pt x="2571" y="6906"/>
              </a:lnTo>
              <a:lnTo>
                <a:pt x="2557" y="6897"/>
              </a:lnTo>
              <a:lnTo>
                <a:pt x="2549" y="6890"/>
              </a:lnTo>
              <a:lnTo>
                <a:pt x="2517" y="6877"/>
              </a:lnTo>
              <a:lnTo>
                <a:pt x="2486" y="6864"/>
              </a:lnTo>
              <a:lnTo>
                <a:pt x="2455" y="6852"/>
              </a:lnTo>
              <a:lnTo>
                <a:pt x="2423" y="6841"/>
              </a:lnTo>
              <a:lnTo>
                <a:pt x="2358" y="6818"/>
              </a:lnTo>
              <a:lnTo>
                <a:pt x="2291" y="6799"/>
              </a:lnTo>
              <a:lnTo>
                <a:pt x="2226" y="6780"/>
              </a:lnTo>
              <a:lnTo>
                <a:pt x="2160" y="6764"/>
              </a:lnTo>
              <a:lnTo>
                <a:pt x="2093" y="6748"/>
              </a:lnTo>
              <a:lnTo>
                <a:pt x="2026" y="6735"/>
              </a:lnTo>
              <a:lnTo>
                <a:pt x="1960" y="6724"/>
              </a:lnTo>
              <a:lnTo>
                <a:pt x="1893" y="6715"/>
              </a:lnTo>
              <a:lnTo>
                <a:pt x="1828" y="6706"/>
              </a:lnTo>
              <a:lnTo>
                <a:pt x="1762" y="6699"/>
              </a:lnTo>
              <a:lnTo>
                <a:pt x="1697" y="6694"/>
              </a:lnTo>
              <a:lnTo>
                <a:pt x="1634" y="6691"/>
              </a:lnTo>
              <a:lnTo>
                <a:pt x="1572" y="6688"/>
              </a:lnTo>
              <a:lnTo>
                <a:pt x="1511" y="6688"/>
              </a:lnTo>
              <a:lnTo>
                <a:pt x="1502" y="6686"/>
              </a:lnTo>
              <a:lnTo>
                <a:pt x="1484" y="6685"/>
              </a:lnTo>
              <a:lnTo>
                <a:pt x="1457" y="6683"/>
              </a:lnTo>
              <a:lnTo>
                <a:pt x="1422" y="6681"/>
              </a:lnTo>
              <a:lnTo>
                <a:pt x="1335" y="6677"/>
              </a:lnTo>
              <a:lnTo>
                <a:pt x="1234" y="6671"/>
              </a:lnTo>
              <a:lnTo>
                <a:pt x="1180" y="6668"/>
              </a:lnTo>
              <a:lnTo>
                <a:pt x="1129" y="6664"/>
              </a:lnTo>
              <a:lnTo>
                <a:pt x="1079" y="6660"/>
              </a:lnTo>
              <a:lnTo>
                <a:pt x="1034" y="6656"/>
              </a:lnTo>
              <a:lnTo>
                <a:pt x="991" y="6651"/>
              </a:lnTo>
              <a:lnTo>
                <a:pt x="958" y="6646"/>
              </a:lnTo>
              <a:lnTo>
                <a:pt x="942" y="6643"/>
              </a:lnTo>
              <a:lnTo>
                <a:pt x="929" y="6641"/>
              </a:lnTo>
              <a:lnTo>
                <a:pt x="919" y="6638"/>
              </a:lnTo>
              <a:lnTo>
                <a:pt x="911" y="6635"/>
              </a:lnTo>
              <a:lnTo>
                <a:pt x="865" y="6627"/>
              </a:lnTo>
              <a:lnTo>
                <a:pt x="820" y="6619"/>
              </a:lnTo>
              <a:lnTo>
                <a:pt x="777" y="6609"/>
              </a:lnTo>
              <a:lnTo>
                <a:pt x="736" y="6598"/>
              </a:lnTo>
              <a:lnTo>
                <a:pt x="695" y="6585"/>
              </a:lnTo>
              <a:lnTo>
                <a:pt x="657" y="6571"/>
              </a:lnTo>
              <a:lnTo>
                <a:pt x="619" y="6557"/>
              </a:lnTo>
              <a:lnTo>
                <a:pt x="583" y="6539"/>
              </a:lnTo>
              <a:lnTo>
                <a:pt x="548" y="6522"/>
              </a:lnTo>
              <a:lnTo>
                <a:pt x="515" y="6502"/>
              </a:lnTo>
              <a:lnTo>
                <a:pt x="483" y="6482"/>
              </a:lnTo>
              <a:lnTo>
                <a:pt x="453" y="6459"/>
              </a:lnTo>
              <a:lnTo>
                <a:pt x="423" y="6437"/>
              </a:lnTo>
              <a:lnTo>
                <a:pt x="394" y="6412"/>
              </a:lnTo>
              <a:lnTo>
                <a:pt x="367" y="6384"/>
              </a:lnTo>
              <a:lnTo>
                <a:pt x="340" y="6358"/>
              </a:lnTo>
              <a:lnTo>
                <a:pt x="315" y="6329"/>
              </a:lnTo>
              <a:lnTo>
                <a:pt x="292" y="6299"/>
              </a:lnTo>
              <a:lnTo>
                <a:pt x="268" y="6268"/>
              </a:lnTo>
              <a:lnTo>
                <a:pt x="247" y="6235"/>
              </a:lnTo>
              <a:lnTo>
                <a:pt x="225" y="6203"/>
              </a:lnTo>
              <a:lnTo>
                <a:pt x="206" y="6168"/>
              </a:lnTo>
              <a:lnTo>
                <a:pt x="186" y="6132"/>
              </a:lnTo>
              <a:lnTo>
                <a:pt x="168" y="6094"/>
              </a:lnTo>
              <a:lnTo>
                <a:pt x="149" y="6055"/>
              </a:lnTo>
              <a:lnTo>
                <a:pt x="133" y="6015"/>
              </a:lnTo>
              <a:lnTo>
                <a:pt x="116" y="5974"/>
              </a:lnTo>
              <a:lnTo>
                <a:pt x="101" y="5932"/>
              </a:lnTo>
              <a:lnTo>
                <a:pt x="84" y="5889"/>
              </a:lnTo>
              <a:lnTo>
                <a:pt x="71" y="5845"/>
              </a:lnTo>
              <a:lnTo>
                <a:pt x="57" y="5797"/>
              </a:lnTo>
              <a:lnTo>
                <a:pt x="43" y="5751"/>
              </a:lnTo>
              <a:lnTo>
                <a:pt x="36" y="5574"/>
              </a:lnTo>
              <a:lnTo>
                <a:pt x="30" y="5394"/>
              </a:lnTo>
              <a:lnTo>
                <a:pt x="25" y="5216"/>
              </a:lnTo>
              <a:lnTo>
                <a:pt x="20" y="5038"/>
              </a:lnTo>
              <a:lnTo>
                <a:pt x="15" y="4860"/>
              </a:lnTo>
              <a:lnTo>
                <a:pt x="12" y="4681"/>
              </a:lnTo>
              <a:lnTo>
                <a:pt x="9" y="4503"/>
              </a:lnTo>
              <a:lnTo>
                <a:pt x="5" y="4324"/>
              </a:lnTo>
              <a:lnTo>
                <a:pt x="2" y="3968"/>
              </a:lnTo>
              <a:lnTo>
                <a:pt x="0" y="3611"/>
              </a:lnTo>
              <a:lnTo>
                <a:pt x="0" y="3255"/>
              </a:lnTo>
              <a:lnTo>
                <a:pt x="1" y="2898"/>
              </a:lnTo>
              <a:lnTo>
                <a:pt x="5" y="2188"/>
              </a:lnTo>
              <a:lnTo>
                <a:pt x="12" y="1476"/>
              </a:lnTo>
              <a:lnTo>
                <a:pt x="14" y="1122"/>
              </a:lnTo>
              <a:lnTo>
                <a:pt x="16" y="767"/>
              </a:lnTo>
              <a:lnTo>
                <a:pt x="18" y="413"/>
              </a:lnTo>
              <a:lnTo>
                <a:pt x="18" y="58"/>
              </a:lnTo>
              <a:lnTo>
                <a:pt x="21" y="55"/>
              </a:lnTo>
              <a:lnTo>
                <a:pt x="24" y="52"/>
              </a:lnTo>
              <a:lnTo>
                <a:pt x="26" y="49"/>
              </a:lnTo>
              <a:lnTo>
                <a:pt x="29" y="46"/>
              </a:lnTo>
              <a:lnTo>
                <a:pt x="32" y="44"/>
              </a:lnTo>
              <a:lnTo>
                <a:pt x="35" y="40"/>
              </a:lnTo>
              <a:lnTo>
                <a:pt x="38" y="37"/>
              </a:lnTo>
              <a:lnTo>
                <a:pt x="41" y="34"/>
              </a:lnTo>
              <a:lnTo>
                <a:pt x="82" y="61"/>
              </a:lnTo>
              <a:lnTo>
                <a:pt x="131" y="88"/>
              </a:lnTo>
              <a:lnTo>
                <a:pt x="183" y="116"/>
              </a:lnTo>
              <a:lnTo>
                <a:pt x="241" y="144"/>
              </a:lnTo>
              <a:lnTo>
                <a:pt x="305" y="172"/>
              </a:lnTo>
              <a:lnTo>
                <a:pt x="375" y="200"/>
              </a:lnTo>
              <a:lnTo>
                <a:pt x="448" y="226"/>
              </a:lnTo>
              <a:lnTo>
                <a:pt x="526" y="253"/>
              </a:lnTo>
              <a:lnTo>
                <a:pt x="607" y="278"/>
              </a:lnTo>
              <a:lnTo>
                <a:pt x="694" y="302"/>
              </a:lnTo>
              <a:lnTo>
                <a:pt x="782" y="325"/>
              </a:lnTo>
              <a:lnTo>
                <a:pt x="874" y="345"/>
              </a:lnTo>
              <a:lnTo>
                <a:pt x="971" y="364"/>
              </a:lnTo>
              <a:lnTo>
                <a:pt x="1068" y="380"/>
              </a:lnTo>
              <a:lnTo>
                <a:pt x="1168" y="393"/>
              </a:lnTo>
              <a:lnTo>
                <a:pt x="1271" y="406"/>
              </a:lnTo>
              <a:lnTo>
                <a:pt x="1374" y="414"/>
              </a:lnTo>
              <a:lnTo>
                <a:pt x="1479" y="419"/>
              </a:lnTo>
              <a:lnTo>
                <a:pt x="1586" y="420"/>
              </a:lnTo>
              <a:lnTo>
                <a:pt x="1693" y="417"/>
              </a:lnTo>
              <a:lnTo>
                <a:pt x="1801" y="411"/>
              </a:lnTo>
              <a:lnTo>
                <a:pt x="1909" y="401"/>
              </a:lnTo>
              <a:lnTo>
                <a:pt x="2016" y="384"/>
              </a:lnTo>
              <a:lnTo>
                <a:pt x="2124" y="364"/>
              </a:lnTo>
              <a:lnTo>
                <a:pt x="2231" y="339"/>
              </a:lnTo>
              <a:lnTo>
                <a:pt x="2337" y="308"/>
              </a:lnTo>
              <a:lnTo>
                <a:pt x="2442" y="272"/>
              </a:lnTo>
              <a:lnTo>
                <a:pt x="2545" y="230"/>
              </a:lnTo>
              <a:lnTo>
                <a:pt x="2646" y="183"/>
              </a:lnTo>
              <a:lnTo>
                <a:pt x="2746" y="129"/>
              </a:lnTo>
              <a:lnTo>
                <a:pt x="2842" y="67"/>
              </a:lnTo>
              <a:lnTo>
                <a:pt x="2937" y="0"/>
              </a:lnTo>
              <a:lnTo>
                <a:pt x="2949" y="2"/>
              </a:lnTo>
              <a:lnTo>
                <a:pt x="2969" y="8"/>
              </a:lnTo>
              <a:lnTo>
                <a:pt x="2996" y="16"/>
              </a:lnTo>
              <a:lnTo>
                <a:pt x="3029" y="26"/>
              </a:lnTo>
              <a:lnTo>
                <a:pt x="3108" y="54"/>
              </a:lnTo>
              <a:lnTo>
                <a:pt x="3197" y="88"/>
              </a:lnTo>
              <a:lnTo>
                <a:pt x="3244" y="105"/>
              </a:lnTo>
              <a:lnTo>
                <a:pt x="3289" y="124"/>
              </a:lnTo>
              <a:lnTo>
                <a:pt x="3330" y="142"/>
              </a:lnTo>
              <a:lnTo>
                <a:pt x="3369" y="158"/>
              </a:lnTo>
              <a:lnTo>
                <a:pt x="3403" y="175"/>
              </a:lnTo>
              <a:lnTo>
                <a:pt x="3431" y="188"/>
              </a:lnTo>
              <a:lnTo>
                <a:pt x="3443" y="195"/>
              </a:lnTo>
              <a:lnTo>
                <a:pt x="3453" y="202"/>
              </a:lnTo>
              <a:lnTo>
                <a:pt x="3460" y="207"/>
              </a:lnTo>
              <a:lnTo>
                <a:pt x="3466" y="211"/>
              </a:lnTo>
              <a:lnTo>
                <a:pt x="3532" y="228"/>
              </a:lnTo>
              <a:lnTo>
                <a:pt x="3597" y="245"/>
              </a:lnTo>
              <a:lnTo>
                <a:pt x="3665" y="259"/>
              </a:lnTo>
              <a:lnTo>
                <a:pt x="3733" y="273"/>
              </a:lnTo>
              <a:lnTo>
                <a:pt x="3803" y="287"/>
              </a:lnTo>
              <a:lnTo>
                <a:pt x="3872" y="298"/>
              </a:lnTo>
              <a:lnTo>
                <a:pt x="3942" y="309"/>
              </a:lnTo>
              <a:lnTo>
                <a:pt x="4013" y="318"/>
              </a:lnTo>
              <a:lnTo>
                <a:pt x="4086" y="327"/>
              </a:lnTo>
              <a:lnTo>
                <a:pt x="4158" y="334"/>
              </a:lnTo>
              <a:lnTo>
                <a:pt x="4230" y="339"/>
              </a:lnTo>
              <a:lnTo>
                <a:pt x="4302" y="343"/>
              </a:lnTo>
              <a:lnTo>
                <a:pt x="4376" y="346"/>
              </a:lnTo>
              <a:lnTo>
                <a:pt x="4449" y="347"/>
              </a:lnTo>
              <a:lnTo>
                <a:pt x="4522" y="347"/>
              </a:lnTo>
              <a:lnTo>
                <a:pt x="4595" y="345"/>
              </a:lnTo>
              <a:lnTo>
                <a:pt x="4669" y="342"/>
              </a:lnTo>
              <a:lnTo>
                <a:pt x="4740" y="337"/>
              </a:lnTo>
              <a:lnTo>
                <a:pt x="4813" y="331"/>
              </a:lnTo>
              <a:lnTo>
                <a:pt x="4885" y="323"/>
              </a:lnTo>
              <a:lnTo>
                <a:pt x="4958" y="312"/>
              </a:lnTo>
              <a:lnTo>
                <a:pt x="5029" y="300"/>
              </a:lnTo>
              <a:lnTo>
                <a:pt x="5100" y="287"/>
              </a:lnTo>
              <a:lnTo>
                <a:pt x="5170" y="270"/>
              </a:lnTo>
              <a:lnTo>
                <a:pt x="5240" y="253"/>
              </a:lnTo>
              <a:lnTo>
                <a:pt x="5309" y="233"/>
              </a:lnTo>
              <a:lnTo>
                <a:pt x="5377" y="212"/>
              </a:lnTo>
              <a:lnTo>
                <a:pt x="5443" y="188"/>
              </a:lnTo>
              <a:lnTo>
                <a:pt x="5510" y="163"/>
              </a:lnTo>
              <a:lnTo>
                <a:pt x="5576" y="135"/>
              </a:lnTo>
              <a:lnTo>
                <a:pt x="5639" y="103"/>
              </a:lnTo>
              <a:lnTo>
                <a:pt x="5702" y="71"/>
              </a:lnTo>
              <a:lnTo>
                <a:pt x="5727" y="61"/>
              </a:lnTo>
              <a:lnTo>
                <a:pt x="5751" y="52"/>
              </a:lnTo>
              <a:lnTo>
                <a:pt x="5774" y="42"/>
              </a:lnTo>
              <a:lnTo>
                <a:pt x="5794" y="32"/>
              </a:lnTo>
              <a:lnTo>
                <a:pt x="5816" y="24"/>
              </a:lnTo>
              <a:lnTo>
                <a:pt x="5839" y="18"/>
              </a:lnTo>
              <a:lnTo>
                <a:pt x="5852" y="15"/>
              </a:lnTo>
              <a:lnTo>
                <a:pt x="5865" y="12"/>
              </a:lnTo>
              <a:lnTo>
                <a:pt x="5879" y="10"/>
              </a:lnTo>
              <a:lnTo>
                <a:pt x="5894" y="8"/>
              </a:lnTo>
              <a:lnTo>
                <a:pt x="5902" y="98"/>
              </a:lnTo>
              <a:lnTo>
                <a:pt x="5909" y="188"/>
              </a:lnTo>
              <a:lnTo>
                <a:pt x="5915" y="278"/>
              </a:lnTo>
              <a:lnTo>
                <a:pt x="5919" y="370"/>
              </a:lnTo>
              <a:lnTo>
                <a:pt x="5923" y="461"/>
              </a:lnTo>
              <a:lnTo>
                <a:pt x="5925" y="552"/>
              </a:lnTo>
              <a:lnTo>
                <a:pt x="5928" y="644"/>
              </a:lnTo>
              <a:lnTo>
                <a:pt x="5929" y="736"/>
              </a:lnTo>
              <a:lnTo>
                <a:pt x="5929" y="828"/>
              </a:lnTo>
              <a:lnTo>
                <a:pt x="5929" y="921"/>
              </a:lnTo>
              <a:lnTo>
                <a:pt x="5928" y="1013"/>
              </a:lnTo>
              <a:lnTo>
                <a:pt x="5927" y="1105"/>
              </a:lnTo>
              <a:lnTo>
                <a:pt x="5923" y="1292"/>
              </a:lnTo>
              <a:lnTo>
                <a:pt x="5918" y="1478"/>
              </a:lnTo>
              <a:lnTo>
                <a:pt x="5914" y="1664"/>
              </a:lnTo>
              <a:lnTo>
                <a:pt x="5910" y="1851"/>
              </a:lnTo>
              <a:lnTo>
                <a:pt x="5907" y="2037"/>
              </a:lnTo>
              <a:lnTo>
                <a:pt x="5906" y="2223"/>
              </a:lnTo>
              <a:lnTo>
                <a:pt x="5907" y="2316"/>
              </a:lnTo>
              <a:lnTo>
                <a:pt x="5908" y="2409"/>
              </a:lnTo>
              <a:lnTo>
                <a:pt x="5910" y="2501"/>
              </a:lnTo>
              <a:lnTo>
                <a:pt x="5912" y="2594"/>
              </a:lnTo>
              <a:lnTo>
                <a:pt x="5916" y="2687"/>
              </a:lnTo>
              <a:lnTo>
                <a:pt x="5920" y="2779"/>
              </a:lnTo>
              <a:lnTo>
                <a:pt x="5927" y="2871"/>
              </a:lnTo>
              <a:lnTo>
                <a:pt x="5934" y="2963"/>
              </a:lnTo>
              <a:lnTo>
                <a:pt x="5931" y="2969"/>
              </a:lnTo>
              <a:lnTo>
                <a:pt x="5929" y="2978"/>
              </a:lnTo>
              <a:lnTo>
                <a:pt x="5925" y="2990"/>
              </a:lnTo>
              <a:lnTo>
                <a:pt x="5924" y="3004"/>
              </a:lnTo>
              <a:lnTo>
                <a:pt x="5920" y="3039"/>
              </a:lnTo>
              <a:lnTo>
                <a:pt x="5918" y="3082"/>
              </a:lnTo>
              <a:lnTo>
                <a:pt x="5917" y="3131"/>
              </a:lnTo>
              <a:lnTo>
                <a:pt x="5916" y="3187"/>
              </a:lnTo>
              <a:lnTo>
                <a:pt x="5916" y="3245"/>
              </a:lnTo>
              <a:lnTo>
                <a:pt x="5916" y="3307"/>
              </a:lnTo>
              <a:lnTo>
                <a:pt x="5918" y="3431"/>
              </a:lnTo>
              <a:lnTo>
                <a:pt x="5920" y="3549"/>
              </a:lnTo>
              <a:lnTo>
                <a:pt x="5922" y="3648"/>
              </a:lnTo>
              <a:lnTo>
                <a:pt x="5923" y="3719"/>
              </a:lnTo>
              <a:lnTo>
                <a:pt x="5925" y="3727"/>
              </a:lnTo>
              <a:lnTo>
                <a:pt x="5928" y="3742"/>
              </a:lnTo>
              <a:lnTo>
                <a:pt x="5930" y="3762"/>
              </a:lnTo>
              <a:lnTo>
                <a:pt x="5932" y="3788"/>
              </a:lnTo>
              <a:lnTo>
                <a:pt x="5934" y="3858"/>
              </a:lnTo>
              <a:lnTo>
                <a:pt x="5935" y="3943"/>
              </a:lnTo>
              <a:lnTo>
                <a:pt x="5936" y="4042"/>
              </a:lnTo>
              <a:lnTo>
                <a:pt x="5936" y="4154"/>
              </a:lnTo>
              <a:lnTo>
                <a:pt x="5935" y="4271"/>
              </a:lnTo>
              <a:lnTo>
                <a:pt x="5934" y="4392"/>
              </a:lnTo>
              <a:lnTo>
                <a:pt x="5931" y="4626"/>
              </a:lnTo>
              <a:lnTo>
                <a:pt x="5928" y="4831"/>
              </a:lnTo>
              <a:lnTo>
                <a:pt x="5924" y="4976"/>
              </a:lnTo>
              <a:lnTo>
                <a:pt x="5923" y="5029"/>
              </a:lnTo>
              <a:lnTo>
                <a:pt x="5929" y="5070"/>
              </a:lnTo>
              <a:lnTo>
                <a:pt x="5933" y="5112"/>
              </a:lnTo>
              <a:lnTo>
                <a:pt x="5936" y="5157"/>
              </a:lnTo>
              <a:lnTo>
                <a:pt x="5937" y="5205"/>
              </a:lnTo>
              <a:lnTo>
                <a:pt x="5938" y="5255"/>
              </a:lnTo>
              <a:lnTo>
                <a:pt x="5938" y="5306"/>
              </a:lnTo>
              <a:lnTo>
                <a:pt x="5936" y="5357"/>
              </a:lnTo>
              <a:lnTo>
                <a:pt x="5933" y="5411"/>
              </a:lnTo>
              <a:lnTo>
                <a:pt x="5929" y="5465"/>
              </a:lnTo>
              <a:lnTo>
                <a:pt x="5922" y="5520"/>
              </a:lnTo>
              <a:lnTo>
                <a:pt x="5915" y="5577"/>
              </a:lnTo>
              <a:lnTo>
                <a:pt x="5907" y="5633"/>
              </a:lnTo>
              <a:lnTo>
                <a:pt x="5897" y="5689"/>
              </a:lnTo>
              <a:lnTo>
                <a:pt x="5884" y="5745"/>
              </a:lnTo>
              <a:lnTo>
                <a:pt x="5871" y="5801"/>
              </a:lnTo>
              <a:lnTo>
                <a:pt x="5857" y="5857"/>
              </a:lnTo>
              <a:lnTo>
                <a:pt x="5839" y="5911"/>
              </a:lnTo>
              <a:lnTo>
                <a:pt x="5821" y="5964"/>
              </a:lnTo>
              <a:lnTo>
                <a:pt x="5801" y="6016"/>
              </a:lnTo>
              <a:lnTo>
                <a:pt x="5779" y="6066"/>
              </a:lnTo>
              <a:lnTo>
                <a:pt x="5755" y="6116"/>
              </a:lnTo>
              <a:lnTo>
                <a:pt x="5728" y="6164"/>
              </a:lnTo>
              <a:lnTo>
                <a:pt x="5701" y="6209"/>
              </a:lnTo>
              <a:lnTo>
                <a:pt x="5671" y="6251"/>
              </a:lnTo>
              <a:lnTo>
                <a:pt x="5639" y="6291"/>
              </a:lnTo>
              <a:lnTo>
                <a:pt x="5605" y="6328"/>
              </a:lnTo>
              <a:lnTo>
                <a:pt x="5569" y="6363"/>
              </a:lnTo>
              <a:lnTo>
                <a:pt x="5532" y="6394"/>
              </a:lnTo>
              <a:lnTo>
                <a:pt x="5491" y="6422"/>
              </a:lnTo>
              <a:lnTo>
                <a:pt x="5448" y="6446"/>
              </a:lnTo>
              <a:lnTo>
                <a:pt x="5403" y="6466"/>
              </a:lnTo>
              <a:lnTo>
                <a:pt x="5356" y="6482"/>
              </a:lnTo>
              <a:lnTo>
                <a:pt x="5348" y="6495"/>
              </a:lnTo>
              <a:lnTo>
                <a:pt x="5338" y="6508"/>
              </a:lnTo>
              <a:lnTo>
                <a:pt x="5324" y="6521"/>
              </a:lnTo>
              <a:lnTo>
                <a:pt x="5310" y="6532"/>
              </a:lnTo>
              <a:lnTo>
                <a:pt x="5292" y="6543"/>
              </a:lnTo>
              <a:lnTo>
                <a:pt x="5274" y="6553"/>
              </a:lnTo>
              <a:lnTo>
                <a:pt x="5253" y="6564"/>
              </a:lnTo>
              <a:lnTo>
                <a:pt x="5231" y="6572"/>
              </a:lnTo>
              <a:lnTo>
                <a:pt x="5207" y="6581"/>
              </a:lnTo>
              <a:lnTo>
                <a:pt x="5183" y="6589"/>
              </a:lnTo>
              <a:lnTo>
                <a:pt x="5156" y="6597"/>
              </a:lnTo>
              <a:lnTo>
                <a:pt x="5129" y="6604"/>
              </a:lnTo>
              <a:lnTo>
                <a:pt x="5074" y="6616"/>
              </a:lnTo>
              <a:lnTo>
                <a:pt x="5017" y="6627"/>
              </a:lnTo>
              <a:lnTo>
                <a:pt x="4960" y="6638"/>
              </a:lnTo>
              <a:lnTo>
                <a:pt x="4903" y="6646"/>
              </a:lnTo>
              <a:lnTo>
                <a:pt x="4847" y="6653"/>
              </a:lnTo>
              <a:lnTo>
                <a:pt x="4795" y="6659"/>
              </a:lnTo>
              <a:lnTo>
                <a:pt x="4748" y="6664"/>
              </a:lnTo>
              <a:lnTo>
                <a:pt x="4707" y="6670"/>
              </a:lnTo>
              <a:lnTo>
                <a:pt x="4672" y="6676"/>
              </a:lnTo>
              <a:lnTo>
                <a:pt x="4645" y="6680"/>
              </a:lnTo>
              <a:lnTo>
                <a:pt x="4637" y="6676"/>
              </a:lnTo>
              <a:lnTo>
                <a:pt x="4629" y="6671"/>
              </a:lnTo>
              <a:lnTo>
                <a:pt x="4620" y="6666"/>
              </a:lnTo>
              <a:lnTo>
                <a:pt x="4609" y="6664"/>
              </a:lnTo>
              <a:lnTo>
                <a:pt x="4589" y="6659"/>
              </a:lnTo>
              <a:lnTo>
                <a:pt x="4567" y="6656"/>
              </a:lnTo>
              <a:lnTo>
                <a:pt x="4543" y="6655"/>
              </a:lnTo>
              <a:lnTo>
                <a:pt x="4519" y="6655"/>
              </a:lnTo>
              <a:lnTo>
                <a:pt x="4493" y="6656"/>
              </a:lnTo>
              <a:lnTo>
                <a:pt x="4468" y="6658"/>
              </a:lnTo>
              <a:lnTo>
                <a:pt x="4416" y="6664"/>
              </a:lnTo>
              <a:lnTo>
                <a:pt x="4367" y="6669"/>
              </a:lnTo>
              <a:lnTo>
                <a:pt x="4343" y="6671"/>
              </a:lnTo>
              <a:lnTo>
                <a:pt x="4321" y="6672"/>
              </a:lnTo>
              <a:lnTo>
                <a:pt x="4301" y="6672"/>
              </a:lnTo>
              <a:lnTo>
                <a:pt x="4283" y="6671"/>
              </a:lnTo>
              <a:lnTo>
                <a:pt x="4278" y="6677"/>
              </a:lnTo>
              <a:lnTo>
                <a:pt x="4270" y="6681"/>
              </a:lnTo>
              <a:lnTo>
                <a:pt x="4258" y="6685"/>
              </a:lnTo>
              <a:lnTo>
                <a:pt x="4246" y="6688"/>
              </a:lnTo>
              <a:lnTo>
                <a:pt x="4215" y="6696"/>
              </a:lnTo>
              <a:lnTo>
                <a:pt x="4177" y="6703"/>
              </a:lnTo>
              <a:lnTo>
                <a:pt x="4084" y="6718"/>
              </a:lnTo>
              <a:lnTo>
                <a:pt x="3977" y="6733"/>
              </a:lnTo>
              <a:lnTo>
                <a:pt x="3922" y="6741"/>
              </a:lnTo>
              <a:lnTo>
                <a:pt x="3866" y="6750"/>
              </a:lnTo>
              <a:lnTo>
                <a:pt x="3812" y="6761"/>
              </a:lnTo>
              <a:lnTo>
                <a:pt x="3759" y="6772"/>
              </a:lnTo>
              <a:lnTo>
                <a:pt x="3734" y="6777"/>
              </a:lnTo>
              <a:lnTo>
                <a:pt x="3710" y="6784"/>
              </a:lnTo>
              <a:lnTo>
                <a:pt x="3688" y="6790"/>
              </a:lnTo>
              <a:lnTo>
                <a:pt x="3667" y="6798"/>
              </a:lnTo>
              <a:lnTo>
                <a:pt x="3647" y="6805"/>
              </a:lnTo>
              <a:lnTo>
                <a:pt x="3629" y="6813"/>
              </a:lnTo>
              <a:lnTo>
                <a:pt x="3613" y="6821"/>
              </a:lnTo>
              <a:lnTo>
                <a:pt x="3599" y="6829"/>
              </a:lnTo>
              <a:lnTo>
                <a:pt x="3578" y="6832"/>
              </a:lnTo>
              <a:lnTo>
                <a:pt x="3557" y="6837"/>
              </a:lnTo>
              <a:lnTo>
                <a:pt x="3537" y="6842"/>
              </a:lnTo>
              <a:lnTo>
                <a:pt x="3516" y="6849"/>
              </a:lnTo>
              <a:lnTo>
                <a:pt x="3496" y="6856"/>
              </a:lnTo>
              <a:lnTo>
                <a:pt x="3473" y="6864"/>
              </a:lnTo>
              <a:lnTo>
                <a:pt x="3453" y="6874"/>
              </a:lnTo>
              <a:lnTo>
                <a:pt x="3431" y="6883"/>
              </a:lnTo>
              <a:lnTo>
                <a:pt x="3389" y="6904"/>
              </a:lnTo>
              <a:lnTo>
                <a:pt x="3346" y="6927"/>
              </a:lnTo>
              <a:lnTo>
                <a:pt x="3303" y="6951"/>
              </a:lnTo>
              <a:lnTo>
                <a:pt x="3261" y="6975"/>
              </a:lnTo>
              <a:lnTo>
                <a:pt x="3219" y="7000"/>
              </a:lnTo>
              <a:lnTo>
                <a:pt x="3176" y="7022"/>
              </a:lnTo>
              <a:lnTo>
                <a:pt x="3135" y="7044"/>
              </a:lnTo>
              <a:lnTo>
                <a:pt x="3095" y="7062"/>
              </a:lnTo>
              <a:lnTo>
                <a:pt x="3075" y="7070"/>
              </a:lnTo>
              <a:lnTo>
                <a:pt x="3056" y="7079"/>
              </a:lnTo>
              <a:lnTo>
                <a:pt x="3037" y="7085"/>
              </a:lnTo>
              <a:lnTo>
                <a:pt x="3019" y="7090"/>
              </a:lnTo>
              <a:lnTo>
                <a:pt x="3000" y="7095"/>
              </a:lnTo>
              <a:lnTo>
                <a:pt x="2982" y="7098"/>
              </a:lnTo>
              <a:lnTo>
                <a:pt x="2964" y="7100"/>
              </a:lnTo>
              <a:lnTo>
                <a:pt x="2947" y="7101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28628</xdr:rowOff>
    </xdr:to>
    <xdr:sp macro="" textlink="">
      <xdr:nvSpPr>
        <xdr:cNvPr id="12" name="Text Box 4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9052500" y="3897630"/>
          <a:ext cx="0" cy="49344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Secretaría  </a:t>
          </a:r>
        </a:p>
        <a:p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Olivia"/>
            </a:rPr>
            <a:t>EDUCACIÓN</a:t>
          </a:r>
        </a:p>
      </xdr:txBody>
    </xdr:sp>
    <xdr:clientData/>
  </xdr:twoCellAnchor>
  <xdr:twoCellAnchor editAs="oneCell">
    <xdr:from>
      <xdr:col>3</xdr:col>
      <xdr:colOff>0</xdr:colOff>
      <xdr:row>1</xdr:row>
      <xdr:rowOff>70455</xdr:rowOff>
    </xdr:from>
    <xdr:to>
      <xdr:col>3</xdr:col>
      <xdr:colOff>0</xdr:colOff>
      <xdr:row>1</xdr:row>
      <xdr:rowOff>579246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311" y="365730"/>
          <a:ext cx="2275175" cy="186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913087</xdr:colOff>
      <xdr:row>1</xdr:row>
      <xdr:rowOff>326149</xdr:rowOff>
    </xdr:from>
    <xdr:to>
      <xdr:col>2</xdr:col>
      <xdr:colOff>710106</xdr:colOff>
      <xdr:row>3</xdr:row>
      <xdr:rowOff>21786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12A296-4A2F-4125-B2CF-D112DB25D08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208" y="567011"/>
          <a:ext cx="1504950" cy="1151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123825</xdr:rowOff>
    </xdr:from>
    <xdr:to>
      <xdr:col>3</xdr:col>
      <xdr:colOff>1076325</xdr:colOff>
      <xdr:row>11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1304925"/>
          <a:ext cx="1076325" cy="6191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Ponga aquí su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Numero</a:t>
          </a:r>
        </a:p>
      </xdr:txBody>
    </xdr:sp>
    <xdr:clientData/>
  </xdr:twoCellAnchor>
  <xdr:twoCellAnchor>
    <xdr:from>
      <xdr:col>3</xdr:col>
      <xdr:colOff>552450</xdr:colOff>
      <xdr:row>4</xdr:row>
      <xdr:rowOff>95250</xdr:rowOff>
    </xdr:from>
    <xdr:to>
      <xdr:col>3</xdr:col>
      <xdr:colOff>561975</xdr:colOff>
      <xdr:row>7</xdr:row>
      <xdr:rowOff>104775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1876425" y="790575"/>
          <a:ext cx="9525" cy="49530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Q472"/>
  <sheetViews>
    <sheetView topLeftCell="D4" zoomScaleNormal="100" workbookViewId="0">
      <selection activeCell="K8" sqref="K8"/>
    </sheetView>
  </sheetViews>
  <sheetFormatPr baseColWidth="10" defaultColWidth="11.44140625" defaultRowHeight="14.4" x14ac:dyDescent="0.3"/>
  <cols>
    <col min="1" max="1" width="12.88671875" style="1" customWidth="1"/>
    <col min="2" max="2" width="13.88671875" style="1" customWidth="1"/>
    <col min="3" max="3" width="45.44140625" style="1" customWidth="1"/>
    <col min="4" max="5" width="13.88671875" style="1" customWidth="1"/>
    <col min="6" max="7" width="15.33203125" style="1" customWidth="1"/>
    <col min="8" max="8" width="29.33203125" style="1" customWidth="1"/>
    <col min="9" max="9" width="35.5546875" style="1" customWidth="1"/>
    <col min="10" max="10" width="23.44140625" style="1" customWidth="1"/>
    <col min="11" max="11" width="25" style="1" customWidth="1"/>
    <col min="12" max="12" width="22" style="1" customWidth="1"/>
    <col min="13" max="14" width="11.44140625" style="1" customWidth="1"/>
    <col min="15" max="15" width="26.88671875" style="1" customWidth="1"/>
    <col min="16" max="16384" width="11.44140625" style="1"/>
  </cols>
  <sheetData>
    <row r="2" spans="1:17" ht="71.25" customHeight="1" x14ac:dyDescent="0.3">
      <c r="B2" s="1" t="s">
        <v>80</v>
      </c>
      <c r="C2" s="1" t="s">
        <v>83</v>
      </c>
      <c r="D2" s="1" t="s">
        <v>85</v>
      </c>
      <c r="F2" s="1" t="s">
        <v>1</v>
      </c>
      <c r="G2" s="1" t="s">
        <v>2</v>
      </c>
      <c r="H2" s="1" t="s">
        <v>89</v>
      </c>
      <c r="I2" s="1" t="s">
        <v>91</v>
      </c>
      <c r="J2" s="1" t="s">
        <v>94</v>
      </c>
      <c r="K2" s="1" t="s">
        <v>78</v>
      </c>
      <c r="L2" s="1" t="s">
        <v>112</v>
      </c>
      <c r="M2" s="1" t="s">
        <v>3</v>
      </c>
      <c r="Q2" s="31"/>
    </row>
    <row r="3" spans="1:17" ht="45.75" customHeight="1" thickBot="1" x14ac:dyDescent="0.35">
      <c r="A3"/>
      <c r="B3" s="1" t="s">
        <v>66</v>
      </c>
      <c r="C3" s="1" t="s">
        <v>82</v>
      </c>
      <c r="D3" s="1" t="s">
        <v>84</v>
      </c>
      <c r="E3"/>
      <c r="F3" s="1">
        <v>192</v>
      </c>
      <c r="H3" s="1" t="s">
        <v>77</v>
      </c>
      <c r="I3" s="1" t="s">
        <v>154</v>
      </c>
      <c r="J3" s="23" t="s">
        <v>92</v>
      </c>
      <c r="K3" s="32" t="s">
        <v>134</v>
      </c>
      <c r="L3" s="37" t="s">
        <v>155</v>
      </c>
      <c r="N3" s="39"/>
      <c r="Q3" s="26"/>
    </row>
    <row r="4" spans="1:17" ht="44.25" customHeight="1" x14ac:dyDescent="0.3">
      <c r="A4"/>
      <c r="B4" s="1" t="s">
        <v>81</v>
      </c>
      <c r="C4" s="1" t="s">
        <v>69</v>
      </c>
      <c r="D4" s="1" t="s">
        <v>79</v>
      </c>
      <c r="E4"/>
      <c r="H4" s="1" t="s">
        <v>88</v>
      </c>
      <c r="I4" s="57" t="s">
        <v>158</v>
      </c>
      <c r="J4" s="23" t="s">
        <v>93</v>
      </c>
      <c r="K4" s="32" t="s">
        <v>118</v>
      </c>
      <c r="L4" s="43" t="s">
        <v>170</v>
      </c>
      <c r="N4" s="39"/>
      <c r="P4" s="41"/>
      <c r="Q4" s="26"/>
    </row>
    <row r="5" spans="1:17" ht="56.25" customHeight="1" x14ac:dyDescent="0.3">
      <c r="A5" s="26"/>
      <c r="B5" s="1" t="s">
        <v>97</v>
      </c>
      <c r="C5" s="1" t="s">
        <v>122</v>
      </c>
      <c r="D5" s="1" t="s">
        <v>108</v>
      </c>
      <c r="E5"/>
      <c r="I5" s="57" t="s">
        <v>159</v>
      </c>
      <c r="J5" s="23"/>
      <c r="K5" s="32" t="s">
        <v>135</v>
      </c>
      <c r="L5" s="43" t="s">
        <v>171</v>
      </c>
      <c r="N5" s="43"/>
      <c r="P5" s="42"/>
      <c r="Q5" s="26"/>
    </row>
    <row r="6" spans="1:17" ht="58.5" customHeight="1" thickBot="1" x14ac:dyDescent="0.35">
      <c r="A6" s="26"/>
      <c r="B6" s="24" t="s">
        <v>87</v>
      </c>
      <c r="C6" s="1" t="s">
        <v>96</v>
      </c>
      <c r="D6" s="1" t="s">
        <v>109</v>
      </c>
      <c r="E6"/>
      <c r="I6" s="57" t="s">
        <v>160</v>
      </c>
      <c r="J6" s="23"/>
      <c r="K6" s="32" t="s">
        <v>136</v>
      </c>
      <c r="L6" s="43" t="s">
        <v>172</v>
      </c>
      <c r="N6" s="37"/>
      <c r="Q6" s="26"/>
    </row>
    <row r="7" spans="1:17" ht="56.25" customHeight="1" thickBot="1" x14ac:dyDescent="0.35">
      <c r="A7" s="26"/>
      <c r="C7" s="1" t="s">
        <v>123</v>
      </c>
      <c r="D7" s="1" t="s">
        <v>110</v>
      </c>
      <c r="E7"/>
      <c r="I7" s="57" t="s">
        <v>161</v>
      </c>
      <c r="J7" s="23"/>
      <c r="K7" t="s">
        <v>103</v>
      </c>
      <c r="L7" s="43" t="s">
        <v>153</v>
      </c>
      <c r="N7" s="43"/>
      <c r="P7" s="30"/>
      <c r="Q7" s="26"/>
    </row>
    <row r="8" spans="1:17" ht="58.5" customHeight="1" thickBot="1" x14ac:dyDescent="0.35">
      <c r="A8" s="26"/>
      <c r="C8" s="1" t="s">
        <v>124</v>
      </c>
      <c r="D8" s="1" t="s">
        <v>111</v>
      </c>
      <c r="E8"/>
      <c r="I8" s="57" t="s">
        <v>162</v>
      </c>
      <c r="J8" s="23"/>
      <c r="K8" t="s">
        <v>107</v>
      </c>
      <c r="L8" s="37" t="s">
        <v>185</v>
      </c>
      <c r="N8" s="43"/>
      <c r="P8" s="30"/>
    </row>
    <row r="9" spans="1:17" ht="58.2" thickBot="1" x14ac:dyDescent="0.35">
      <c r="A9" s="26"/>
      <c r="C9" s="1" t="s">
        <v>67</v>
      </c>
      <c r="I9" s="37" t="s">
        <v>163</v>
      </c>
      <c r="K9" s="32" t="s">
        <v>137</v>
      </c>
      <c r="L9" s="43" t="s">
        <v>152</v>
      </c>
      <c r="N9" s="43"/>
      <c r="P9" s="30"/>
      <c r="Q9" s="26"/>
    </row>
    <row r="10" spans="1:17" ht="43.2" x14ac:dyDescent="0.3">
      <c r="A10" s="26"/>
      <c r="C10" s="1" t="s">
        <v>68</v>
      </c>
      <c r="I10" s="37" t="s">
        <v>164</v>
      </c>
      <c r="K10" s="32" t="s">
        <v>138</v>
      </c>
      <c r="L10" s="43" t="s">
        <v>174</v>
      </c>
      <c r="N10" s="43"/>
      <c r="Q10" s="26"/>
    </row>
    <row r="11" spans="1:17" ht="57.6" x14ac:dyDescent="0.3">
      <c r="A11" s="26"/>
      <c r="C11" s="1" t="s">
        <v>125</v>
      </c>
      <c r="F11" s="1">
        <v>199</v>
      </c>
      <c r="I11" s="37" t="s">
        <v>165</v>
      </c>
      <c r="K11" s="32" t="s">
        <v>139</v>
      </c>
      <c r="L11" s="43" t="s">
        <v>175</v>
      </c>
      <c r="N11" s="44"/>
      <c r="Q11" s="26"/>
    </row>
    <row r="12" spans="1:17" ht="28.8" x14ac:dyDescent="0.3">
      <c r="A12" s="26"/>
      <c r="C12" s="1" t="s">
        <v>126</v>
      </c>
      <c r="I12" s="37" t="s">
        <v>166</v>
      </c>
      <c r="K12" t="s">
        <v>140</v>
      </c>
      <c r="L12" s="43" t="s">
        <v>176</v>
      </c>
      <c r="N12" s="43"/>
    </row>
    <row r="13" spans="1:17" ht="84" customHeight="1" x14ac:dyDescent="0.3">
      <c r="A13" s="26"/>
      <c r="C13" s="1" t="s">
        <v>127</v>
      </c>
      <c r="I13" s="37" t="s">
        <v>167</v>
      </c>
      <c r="K13" t="s">
        <v>156</v>
      </c>
      <c r="L13" s="43" t="s">
        <v>177</v>
      </c>
      <c r="N13" s="43"/>
    </row>
    <row r="14" spans="1:17" ht="79.5" customHeight="1" x14ac:dyDescent="0.3">
      <c r="A14" s="26"/>
      <c r="C14" s="1" t="s">
        <v>128</v>
      </c>
      <c r="I14" s="37" t="s">
        <v>168</v>
      </c>
      <c r="K14" s="32" t="s">
        <v>143</v>
      </c>
      <c r="L14" s="43" t="s">
        <v>178</v>
      </c>
      <c r="N14" s="43"/>
    </row>
    <row r="15" spans="1:17" ht="75" customHeight="1" x14ac:dyDescent="0.3">
      <c r="A15" s="26"/>
      <c r="C15" s="1" t="s">
        <v>129</v>
      </c>
      <c r="I15" s="1" t="s">
        <v>169</v>
      </c>
      <c r="K15" s="32" t="s">
        <v>142</v>
      </c>
      <c r="L15" s="43" t="s">
        <v>179</v>
      </c>
      <c r="N15" s="43"/>
    </row>
    <row r="16" spans="1:17" ht="49.5" customHeight="1" x14ac:dyDescent="0.3">
      <c r="A16" s="26"/>
      <c r="C16" s="1" t="s">
        <v>70</v>
      </c>
      <c r="H16" s="37"/>
      <c r="I16" s="48" t="s">
        <v>149</v>
      </c>
      <c r="K16" s="52" t="s">
        <v>119</v>
      </c>
      <c r="L16" s="1" t="s">
        <v>180</v>
      </c>
      <c r="N16" s="43"/>
    </row>
    <row r="17" spans="1:17" ht="69" x14ac:dyDescent="0.3">
      <c r="A17" s="26"/>
      <c r="C17" s="1" t="s">
        <v>130</v>
      </c>
      <c r="F17" s="1">
        <v>192</v>
      </c>
      <c r="I17" s="48" t="s">
        <v>150</v>
      </c>
      <c r="K17" s="52" t="s">
        <v>120</v>
      </c>
    </row>
    <row r="18" spans="1:17" ht="55.2" x14ac:dyDescent="0.3">
      <c r="A18" s="26"/>
      <c r="C18" s="1" t="s">
        <v>131</v>
      </c>
      <c r="H18" s="37"/>
      <c r="I18" s="48" t="s">
        <v>151</v>
      </c>
      <c r="K18" s="32" t="s">
        <v>157</v>
      </c>
      <c r="N18"/>
    </row>
    <row r="19" spans="1:17" x14ac:dyDescent="0.3">
      <c r="A19" s="26"/>
      <c r="C19" s="1" t="s">
        <v>132</v>
      </c>
      <c r="I19" s="23"/>
      <c r="K19" s="52" t="s">
        <v>121</v>
      </c>
      <c r="N19"/>
    </row>
    <row r="20" spans="1:17" ht="28.8" x14ac:dyDescent="0.3">
      <c r="A20" s="26"/>
      <c r="C20" s="1" t="s">
        <v>133</v>
      </c>
      <c r="K20" s="32" t="s">
        <v>104</v>
      </c>
      <c r="N20"/>
    </row>
    <row r="21" spans="1:17" ht="43.2" x14ac:dyDescent="0.3">
      <c r="C21" s="38"/>
      <c r="K21" s="32" t="s">
        <v>141</v>
      </c>
      <c r="N21"/>
    </row>
    <row r="22" spans="1:17" ht="43.2" x14ac:dyDescent="0.3">
      <c r="K22" s="32" t="s">
        <v>145</v>
      </c>
      <c r="N22"/>
    </row>
    <row r="23" spans="1:17" ht="43.2" x14ac:dyDescent="0.3">
      <c r="K23" s="32" t="s">
        <v>105</v>
      </c>
      <c r="N23"/>
    </row>
    <row r="24" spans="1:17" ht="43.2" x14ac:dyDescent="0.3">
      <c r="K24" s="52" t="s">
        <v>106</v>
      </c>
      <c r="N24"/>
    </row>
    <row r="25" spans="1:17" ht="43.2" x14ac:dyDescent="0.3">
      <c r="K25" s="32" t="s">
        <v>144</v>
      </c>
      <c r="N25"/>
    </row>
    <row r="26" spans="1:17" x14ac:dyDescent="0.3">
      <c r="J26"/>
      <c r="K26" s="53" t="s">
        <v>146</v>
      </c>
      <c r="N26"/>
    </row>
    <row r="27" spans="1:17" ht="86.4" x14ac:dyDescent="0.3">
      <c r="J27" s="26"/>
      <c r="K27" s="54" t="s">
        <v>147</v>
      </c>
      <c r="N27"/>
    </row>
    <row r="28" spans="1:17" ht="43.2" x14ac:dyDescent="0.3">
      <c r="K28" s="54" t="s">
        <v>148</v>
      </c>
      <c r="M28" s="31"/>
      <c r="N28"/>
      <c r="Q28" s="31"/>
    </row>
    <row r="29" spans="1:17" x14ac:dyDescent="0.3">
      <c r="K29" s="32"/>
      <c r="M29" s="26"/>
      <c r="N29"/>
      <c r="Q29" s="26"/>
    </row>
    <row r="30" spans="1:17" x14ac:dyDescent="0.3">
      <c r="H30" s="39"/>
      <c r="I30" s="39"/>
      <c r="M30" s="26"/>
      <c r="N30"/>
      <c r="Q30" s="26"/>
    </row>
    <row r="31" spans="1:17" x14ac:dyDescent="0.3">
      <c r="H31" s="39"/>
      <c r="I31" s="39"/>
      <c r="M31" s="26"/>
      <c r="N31"/>
      <c r="Q31" s="26"/>
    </row>
    <row r="32" spans="1:17" x14ac:dyDescent="0.3">
      <c r="H32" s="39"/>
      <c r="I32" s="39"/>
      <c r="M32" s="26"/>
      <c r="N32"/>
      <c r="Q32" s="26"/>
    </row>
    <row r="33" spans="8:17" x14ac:dyDescent="0.3">
      <c r="H33" s="39"/>
      <c r="I33" s="39"/>
      <c r="M33" s="33"/>
      <c r="N33"/>
      <c r="Q33" s="26"/>
    </row>
    <row r="34" spans="8:17" x14ac:dyDescent="0.3">
      <c r="H34" s="39"/>
      <c r="I34" s="39"/>
      <c r="M34" s="35"/>
      <c r="N34"/>
      <c r="Q34" s="26"/>
    </row>
    <row r="35" spans="8:17" x14ac:dyDescent="0.3">
      <c r="H35" s="39"/>
      <c r="I35" s="39"/>
      <c r="M35" s="36"/>
      <c r="N35"/>
      <c r="Q35" s="26"/>
    </row>
    <row r="36" spans="8:17" x14ac:dyDescent="0.3">
      <c r="H36" s="39"/>
      <c r="I36" s="39"/>
      <c r="M36" s="26"/>
      <c r="N36"/>
    </row>
    <row r="37" spans="8:17" x14ac:dyDescent="0.3">
      <c r="H37" s="39"/>
      <c r="I37" s="39"/>
      <c r="M37" s="34"/>
      <c r="N37"/>
    </row>
    <row r="38" spans="8:17" x14ac:dyDescent="0.3">
      <c r="H38" s="39"/>
      <c r="I38" s="39"/>
      <c r="M38" s="33"/>
      <c r="N38"/>
    </row>
    <row r="39" spans="8:17" x14ac:dyDescent="0.3">
      <c r="H39" s="39"/>
      <c r="I39" s="39"/>
      <c r="M39" s="36"/>
      <c r="N39"/>
    </row>
    <row r="40" spans="8:17" x14ac:dyDescent="0.3">
      <c r="H40" s="39"/>
      <c r="I40" s="39"/>
      <c r="M40" s="35"/>
      <c r="N40"/>
    </row>
    <row r="41" spans="8:17" x14ac:dyDescent="0.3">
      <c r="H41" s="39"/>
      <c r="I41" s="39"/>
      <c r="M41" s="26"/>
      <c r="N41"/>
    </row>
    <row r="42" spans="8:17" x14ac:dyDescent="0.3">
      <c r="H42" s="39"/>
      <c r="I42" s="39"/>
      <c r="N42"/>
    </row>
    <row r="43" spans="8:17" x14ac:dyDescent="0.3">
      <c r="H43" s="39"/>
      <c r="I43" s="39"/>
      <c r="N43"/>
    </row>
    <row r="44" spans="8:17" x14ac:dyDescent="0.3">
      <c r="H44" s="39"/>
      <c r="I44" s="39"/>
      <c r="N44"/>
    </row>
    <row r="45" spans="8:17" x14ac:dyDescent="0.3">
      <c r="H45" s="39"/>
      <c r="I45" s="39"/>
      <c r="N45"/>
    </row>
    <row r="46" spans="8:17" x14ac:dyDescent="0.3">
      <c r="H46" s="39"/>
      <c r="I46" s="39"/>
      <c r="N46"/>
    </row>
    <row r="47" spans="8:17" x14ac:dyDescent="0.3">
      <c r="H47" s="39"/>
      <c r="I47" s="39"/>
      <c r="N47"/>
    </row>
    <row r="48" spans="8:17" x14ac:dyDescent="0.3">
      <c r="H48" s="39"/>
      <c r="I48" s="39"/>
      <c r="N48"/>
    </row>
    <row r="49" spans="8:14" x14ac:dyDescent="0.3">
      <c r="H49" s="39"/>
      <c r="I49" s="39"/>
      <c r="N49"/>
    </row>
    <row r="50" spans="8:14" x14ac:dyDescent="0.3">
      <c r="H50" s="39"/>
      <c r="I50" s="39"/>
      <c r="N50"/>
    </row>
    <row r="51" spans="8:14" x14ac:dyDescent="0.3">
      <c r="H51" s="39"/>
      <c r="I51" s="39"/>
      <c r="N51"/>
    </row>
    <row r="52" spans="8:14" x14ac:dyDescent="0.3">
      <c r="H52" s="39"/>
      <c r="I52" s="39"/>
      <c r="N52"/>
    </row>
    <row r="53" spans="8:14" x14ac:dyDescent="0.3">
      <c r="H53" s="39"/>
      <c r="I53" s="39"/>
      <c r="N53"/>
    </row>
    <row r="54" spans="8:14" x14ac:dyDescent="0.3">
      <c r="H54" s="39"/>
      <c r="I54" s="39"/>
      <c r="N54"/>
    </row>
    <row r="55" spans="8:14" x14ac:dyDescent="0.3">
      <c r="H55" s="39"/>
      <c r="I55" s="39"/>
      <c r="N55"/>
    </row>
    <row r="56" spans="8:14" x14ac:dyDescent="0.3">
      <c r="H56" s="39"/>
      <c r="I56" s="39"/>
      <c r="N56"/>
    </row>
    <row r="57" spans="8:14" x14ac:dyDescent="0.3">
      <c r="H57" s="39"/>
      <c r="I57" s="39"/>
      <c r="N57"/>
    </row>
    <row r="58" spans="8:14" x14ac:dyDescent="0.3">
      <c r="H58" s="39"/>
      <c r="I58" s="39"/>
      <c r="N58"/>
    </row>
    <row r="59" spans="8:14" x14ac:dyDescent="0.3">
      <c r="H59" s="39"/>
      <c r="I59" s="39"/>
      <c r="N59"/>
    </row>
    <row r="60" spans="8:14" x14ac:dyDescent="0.3">
      <c r="H60" s="39"/>
      <c r="I60" s="39"/>
      <c r="N60"/>
    </row>
    <row r="61" spans="8:14" x14ac:dyDescent="0.3">
      <c r="H61" s="39"/>
      <c r="I61" s="39"/>
      <c r="N61"/>
    </row>
    <row r="62" spans="8:14" x14ac:dyDescent="0.3">
      <c r="H62" s="39"/>
      <c r="I62" s="39"/>
      <c r="N62"/>
    </row>
    <row r="63" spans="8:14" x14ac:dyDescent="0.3">
      <c r="H63" s="39"/>
      <c r="I63" s="39"/>
      <c r="N63"/>
    </row>
    <row r="64" spans="8:14" x14ac:dyDescent="0.3">
      <c r="H64" s="39"/>
      <c r="I64" s="39"/>
      <c r="N64"/>
    </row>
    <row r="65" spans="8:14" x14ac:dyDescent="0.3">
      <c r="H65" s="39"/>
      <c r="I65" s="39"/>
      <c r="N65"/>
    </row>
    <row r="66" spans="8:14" x14ac:dyDescent="0.3">
      <c r="H66" s="39"/>
      <c r="I66" s="39"/>
      <c r="N66"/>
    </row>
    <row r="67" spans="8:14" x14ac:dyDescent="0.3">
      <c r="H67" s="39"/>
      <c r="I67" s="39"/>
      <c r="N67"/>
    </row>
    <row r="68" spans="8:14" x14ac:dyDescent="0.3">
      <c r="H68" s="39"/>
      <c r="I68" s="39"/>
      <c r="N68"/>
    </row>
    <row r="69" spans="8:14" x14ac:dyDescent="0.3">
      <c r="H69" s="39"/>
      <c r="I69" s="39"/>
      <c r="N69"/>
    </row>
    <row r="70" spans="8:14" x14ac:dyDescent="0.3">
      <c r="H70" s="39"/>
      <c r="I70" s="39"/>
      <c r="N70"/>
    </row>
    <row r="71" spans="8:14" x14ac:dyDescent="0.3">
      <c r="H71" s="39"/>
      <c r="I71" s="39"/>
      <c r="N71"/>
    </row>
    <row r="72" spans="8:14" x14ac:dyDescent="0.3">
      <c r="H72" s="39"/>
      <c r="I72" s="39"/>
      <c r="N72"/>
    </row>
    <row r="73" spans="8:14" x14ac:dyDescent="0.3">
      <c r="H73" s="39"/>
      <c r="I73" s="39"/>
      <c r="N73"/>
    </row>
    <row r="74" spans="8:14" x14ac:dyDescent="0.3">
      <c r="H74" s="39"/>
      <c r="I74" s="39"/>
      <c r="N74"/>
    </row>
    <row r="75" spans="8:14" x14ac:dyDescent="0.3">
      <c r="H75" s="39"/>
      <c r="I75" s="39"/>
      <c r="N75"/>
    </row>
    <row r="76" spans="8:14" x14ac:dyDescent="0.3">
      <c r="H76" s="39"/>
      <c r="I76" s="39"/>
      <c r="N76"/>
    </row>
    <row r="77" spans="8:14" x14ac:dyDescent="0.3">
      <c r="H77" s="39"/>
      <c r="I77" s="39"/>
      <c r="N77"/>
    </row>
    <row r="78" spans="8:14" x14ac:dyDescent="0.3">
      <c r="H78" s="39"/>
      <c r="I78" s="39"/>
      <c r="N78"/>
    </row>
    <row r="79" spans="8:14" x14ac:dyDescent="0.3">
      <c r="H79" s="39"/>
      <c r="I79" s="39"/>
      <c r="N79"/>
    </row>
    <row r="80" spans="8:14" x14ac:dyDescent="0.3">
      <c r="H80" s="39"/>
      <c r="I80" s="39"/>
      <c r="N80"/>
    </row>
    <row r="81" spans="8:14" x14ac:dyDescent="0.3">
      <c r="H81" s="39"/>
      <c r="I81" s="39"/>
      <c r="N81"/>
    </row>
    <row r="82" spans="8:14" x14ac:dyDescent="0.3">
      <c r="H82" s="39"/>
      <c r="I82" s="39"/>
      <c r="N82"/>
    </row>
    <row r="83" spans="8:14" x14ac:dyDescent="0.3">
      <c r="H83" s="39"/>
      <c r="I83" s="39"/>
      <c r="N83"/>
    </row>
    <row r="84" spans="8:14" x14ac:dyDescent="0.3">
      <c r="H84" s="39"/>
      <c r="I84" s="39"/>
      <c r="N84"/>
    </row>
    <row r="85" spans="8:14" x14ac:dyDescent="0.3">
      <c r="H85" s="39"/>
      <c r="I85" s="39"/>
      <c r="N85"/>
    </row>
    <row r="86" spans="8:14" x14ac:dyDescent="0.3">
      <c r="H86" s="39"/>
      <c r="I86" s="39"/>
      <c r="N86"/>
    </row>
    <row r="87" spans="8:14" x14ac:dyDescent="0.3">
      <c r="H87" s="39"/>
      <c r="I87" s="39"/>
      <c r="N87"/>
    </row>
    <row r="88" spans="8:14" x14ac:dyDescent="0.3">
      <c r="H88" s="39"/>
      <c r="I88" s="39"/>
      <c r="N88"/>
    </row>
    <row r="89" spans="8:14" x14ac:dyDescent="0.3">
      <c r="H89" s="39"/>
      <c r="I89" s="39"/>
      <c r="N89"/>
    </row>
    <row r="90" spans="8:14" x14ac:dyDescent="0.3">
      <c r="H90" s="39"/>
      <c r="I90" s="39"/>
      <c r="N90"/>
    </row>
    <row r="91" spans="8:14" x14ac:dyDescent="0.3">
      <c r="H91" s="39"/>
      <c r="I91" s="39"/>
      <c r="N91"/>
    </row>
    <row r="92" spans="8:14" x14ac:dyDescent="0.3">
      <c r="H92" s="39"/>
      <c r="I92" s="39"/>
      <c r="N92"/>
    </row>
    <row r="93" spans="8:14" x14ac:dyDescent="0.3">
      <c r="H93" s="39"/>
      <c r="I93" s="39"/>
      <c r="N93"/>
    </row>
    <row r="94" spans="8:14" x14ac:dyDescent="0.3">
      <c r="H94" s="39"/>
      <c r="I94" s="39"/>
      <c r="N94"/>
    </row>
    <row r="95" spans="8:14" x14ac:dyDescent="0.3">
      <c r="H95" s="39"/>
      <c r="I95" s="39"/>
      <c r="N95"/>
    </row>
    <row r="96" spans="8:14" x14ac:dyDescent="0.3">
      <c r="H96" s="39"/>
      <c r="I96" s="39"/>
      <c r="N96"/>
    </row>
    <row r="97" spans="8:14" x14ac:dyDescent="0.3">
      <c r="H97" s="39"/>
      <c r="I97" s="39"/>
      <c r="N97"/>
    </row>
    <row r="98" spans="8:14" x14ac:dyDescent="0.3">
      <c r="H98" s="39"/>
      <c r="I98" s="39"/>
      <c r="N98"/>
    </row>
    <row r="99" spans="8:14" x14ac:dyDescent="0.3">
      <c r="H99" s="39"/>
      <c r="I99" s="39"/>
      <c r="N99"/>
    </row>
    <row r="100" spans="8:14" x14ac:dyDescent="0.3">
      <c r="H100" s="39"/>
      <c r="I100" s="39"/>
      <c r="N100"/>
    </row>
    <row r="101" spans="8:14" x14ac:dyDescent="0.3">
      <c r="H101" s="39"/>
      <c r="I101" s="39"/>
      <c r="N101"/>
    </row>
    <row r="102" spans="8:14" x14ac:dyDescent="0.3">
      <c r="H102" s="39"/>
      <c r="I102" s="39"/>
      <c r="N102"/>
    </row>
    <row r="103" spans="8:14" x14ac:dyDescent="0.3">
      <c r="H103" s="39"/>
      <c r="I103" s="39"/>
      <c r="N103"/>
    </row>
    <row r="104" spans="8:14" x14ac:dyDescent="0.3">
      <c r="H104" s="39"/>
      <c r="I104" s="39"/>
      <c r="N104"/>
    </row>
    <row r="105" spans="8:14" x14ac:dyDescent="0.3">
      <c r="H105" s="39"/>
      <c r="I105" s="39"/>
      <c r="N105"/>
    </row>
    <row r="106" spans="8:14" x14ac:dyDescent="0.3">
      <c r="H106" s="39"/>
      <c r="I106" s="39"/>
      <c r="N106"/>
    </row>
    <row r="107" spans="8:14" x14ac:dyDescent="0.3">
      <c r="H107" s="39"/>
      <c r="I107" s="39"/>
      <c r="N107"/>
    </row>
    <row r="108" spans="8:14" x14ac:dyDescent="0.3">
      <c r="H108" s="39"/>
      <c r="I108" s="39"/>
      <c r="N108"/>
    </row>
    <row r="109" spans="8:14" x14ac:dyDescent="0.3">
      <c r="H109" s="39"/>
      <c r="I109" s="39"/>
      <c r="N109"/>
    </row>
    <row r="110" spans="8:14" x14ac:dyDescent="0.3">
      <c r="H110" s="39"/>
      <c r="I110" s="39"/>
      <c r="N110"/>
    </row>
    <row r="111" spans="8:14" x14ac:dyDescent="0.3">
      <c r="H111" s="39"/>
      <c r="I111" s="39"/>
      <c r="N111"/>
    </row>
    <row r="112" spans="8:14" x14ac:dyDescent="0.3">
      <c r="H112" s="39"/>
      <c r="I112" s="39"/>
      <c r="N112"/>
    </row>
    <row r="113" spans="8:14" x14ac:dyDescent="0.3">
      <c r="H113" s="39"/>
      <c r="I113" s="39"/>
      <c r="N113"/>
    </row>
    <row r="114" spans="8:14" x14ac:dyDescent="0.3">
      <c r="H114" s="39"/>
      <c r="I114" s="39"/>
      <c r="N114"/>
    </row>
    <row r="115" spans="8:14" x14ac:dyDescent="0.3">
      <c r="H115" s="39"/>
      <c r="I115" s="39"/>
      <c r="N115"/>
    </row>
    <row r="116" spans="8:14" x14ac:dyDescent="0.3">
      <c r="H116" s="39"/>
      <c r="I116" s="39"/>
      <c r="N116"/>
    </row>
    <row r="117" spans="8:14" x14ac:dyDescent="0.3">
      <c r="H117" s="39"/>
      <c r="I117" s="39"/>
      <c r="N117"/>
    </row>
    <row r="118" spans="8:14" x14ac:dyDescent="0.3">
      <c r="H118" s="39"/>
      <c r="I118" s="39"/>
      <c r="N118"/>
    </row>
    <row r="119" spans="8:14" x14ac:dyDescent="0.3">
      <c r="H119" s="39"/>
      <c r="I119" s="39"/>
      <c r="N119"/>
    </row>
    <row r="120" spans="8:14" x14ac:dyDescent="0.3">
      <c r="H120" s="39"/>
      <c r="I120" s="39"/>
      <c r="N120"/>
    </row>
    <row r="121" spans="8:14" x14ac:dyDescent="0.3">
      <c r="H121" s="39"/>
      <c r="I121" s="39"/>
      <c r="N121"/>
    </row>
    <row r="122" spans="8:14" x14ac:dyDescent="0.3">
      <c r="H122" s="39"/>
      <c r="I122" s="39"/>
      <c r="N122"/>
    </row>
    <row r="123" spans="8:14" x14ac:dyDescent="0.3">
      <c r="H123" s="39"/>
      <c r="I123" s="39"/>
      <c r="N123"/>
    </row>
    <row r="124" spans="8:14" x14ac:dyDescent="0.3">
      <c r="H124" s="39"/>
      <c r="I124" s="39"/>
      <c r="N124"/>
    </row>
    <row r="125" spans="8:14" x14ac:dyDescent="0.3">
      <c r="H125" s="39"/>
      <c r="I125" s="39"/>
      <c r="N125"/>
    </row>
    <row r="126" spans="8:14" x14ac:dyDescent="0.3">
      <c r="H126" s="39"/>
      <c r="I126" s="39"/>
      <c r="N126"/>
    </row>
    <row r="127" spans="8:14" x14ac:dyDescent="0.3">
      <c r="H127" s="39"/>
      <c r="I127" s="39"/>
      <c r="N127"/>
    </row>
    <row r="128" spans="8:14" x14ac:dyDescent="0.3">
      <c r="H128" s="39"/>
      <c r="I128" s="39"/>
      <c r="N128"/>
    </row>
    <row r="129" spans="8:14" x14ac:dyDescent="0.3">
      <c r="H129" s="39"/>
      <c r="I129" s="39"/>
      <c r="N129"/>
    </row>
    <row r="130" spans="8:14" x14ac:dyDescent="0.3">
      <c r="H130" s="39"/>
      <c r="I130" s="39"/>
      <c r="N130"/>
    </row>
    <row r="131" spans="8:14" x14ac:dyDescent="0.3">
      <c r="H131" s="39"/>
      <c r="I131" s="39"/>
      <c r="N131"/>
    </row>
    <row r="132" spans="8:14" x14ac:dyDescent="0.3">
      <c r="H132" s="39"/>
      <c r="I132" s="39"/>
      <c r="N132"/>
    </row>
    <row r="133" spans="8:14" x14ac:dyDescent="0.3">
      <c r="H133" s="39"/>
      <c r="I133" s="39"/>
      <c r="N133"/>
    </row>
    <row r="134" spans="8:14" x14ac:dyDescent="0.3">
      <c r="H134" s="39"/>
      <c r="I134" s="39"/>
      <c r="N134"/>
    </row>
    <row r="135" spans="8:14" x14ac:dyDescent="0.3">
      <c r="H135" s="39"/>
      <c r="I135" s="39"/>
      <c r="N135"/>
    </row>
    <row r="136" spans="8:14" x14ac:dyDescent="0.3">
      <c r="H136" s="39"/>
      <c r="I136" s="39"/>
      <c r="N136"/>
    </row>
    <row r="137" spans="8:14" x14ac:dyDescent="0.3">
      <c r="H137" s="39"/>
      <c r="I137" s="39"/>
      <c r="N137"/>
    </row>
    <row r="138" spans="8:14" x14ac:dyDescent="0.3">
      <c r="H138" s="39"/>
      <c r="I138" s="39"/>
      <c r="N138"/>
    </row>
    <row r="139" spans="8:14" x14ac:dyDescent="0.3">
      <c r="H139" s="39"/>
      <c r="I139" s="39"/>
      <c r="N139"/>
    </row>
    <row r="140" spans="8:14" x14ac:dyDescent="0.3">
      <c r="H140" s="39"/>
      <c r="I140" s="39"/>
      <c r="N140"/>
    </row>
    <row r="141" spans="8:14" x14ac:dyDescent="0.3">
      <c r="H141" s="39"/>
      <c r="I141" s="39"/>
      <c r="N141"/>
    </row>
    <row r="142" spans="8:14" x14ac:dyDescent="0.3">
      <c r="H142" s="39"/>
      <c r="I142" s="39"/>
      <c r="N142"/>
    </row>
    <row r="143" spans="8:14" x14ac:dyDescent="0.3">
      <c r="H143" s="39"/>
      <c r="I143" s="39"/>
      <c r="N143"/>
    </row>
    <row r="144" spans="8:14" x14ac:dyDescent="0.3">
      <c r="H144" s="39"/>
      <c r="I144" s="39"/>
      <c r="N144"/>
    </row>
    <row r="145" spans="8:14" x14ac:dyDescent="0.3">
      <c r="H145" s="39"/>
      <c r="I145" s="39"/>
      <c r="N145"/>
    </row>
    <row r="146" spans="8:14" x14ac:dyDescent="0.3">
      <c r="H146" s="39"/>
      <c r="I146" s="39"/>
      <c r="N146"/>
    </row>
    <row r="147" spans="8:14" x14ac:dyDescent="0.3">
      <c r="H147" s="39"/>
      <c r="I147" s="39"/>
      <c r="N147"/>
    </row>
    <row r="148" spans="8:14" x14ac:dyDescent="0.3">
      <c r="H148" s="39"/>
      <c r="I148" s="39"/>
      <c r="N148"/>
    </row>
    <row r="149" spans="8:14" x14ac:dyDescent="0.3">
      <c r="H149" s="39"/>
      <c r="I149" s="39"/>
      <c r="N149"/>
    </row>
    <row r="150" spans="8:14" x14ac:dyDescent="0.3">
      <c r="H150" s="39"/>
      <c r="I150" s="39"/>
      <c r="N150"/>
    </row>
    <row r="151" spans="8:14" x14ac:dyDescent="0.3">
      <c r="H151" s="39"/>
      <c r="I151" s="39"/>
      <c r="N151"/>
    </row>
    <row r="152" spans="8:14" x14ac:dyDescent="0.3">
      <c r="H152" s="39"/>
      <c r="I152" s="39"/>
      <c r="N152"/>
    </row>
    <row r="153" spans="8:14" x14ac:dyDescent="0.3">
      <c r="H153" s="39"/>
      <c r="I153" s="39"/>
      <c r="N153"/>
    </row>
    <row r="154" spans="8:14" x14ac:dyDescent="0.3">
      <c r="H154" s="39"/>
      <c r="I154" s="39"/>
      <c r="N154"/>
    </row>
    <row r="155" spans="8:14" x14ac:dyDescent="0.3">
      <c r="H155" s="39"/>
      <c r="I155" s="39"/>
      <c r="N155"/>
    </row>
    <row r="156" spans="8:14" x14ac:dyDescent="0.3">
      <c r="H156" s="39"/>
      <c r="I156" s="39"/>
      <c r="N156"/>
    </row>
    <row r="157" spans="8:14" x14ac:dyDescent="0.3">
      <c r="H157" s="39"/>
      <c r="I157" s="39"/>
      <c r="N157"/>
    </row>
    <row r="158" spans="8:14" x14ac:dyDescent="0.3">
      <c r="H158" s="39"/>
      <c r="I158" s="39"/>
      <c r="N158"/>
    </row>
    <row r="159" spans="8:14" x14ac:dyDescent="0.3">
      <c r="H159" s="39"/>
      <c r="I159" s="39"/>
      <c r="N159"/>
    </row>
    <row r="160" spans="8:14" x14ac:dyDescent="0.3">
      <c r="H160" s="39"/>
      <c r="I160" s="39"/>
      <c r="N160"/>
    </row>
    <row r="161" spans="8:14" x14ac:dyDescent="0.3">
      <c r="H161" s="39"/>
      <c r="I161" s="39"/>
      <c r="N161"/>
    </row>
    <row r="162" spans="8:14" x14ac:dyDescent="0.3">
      <c r="H162" s="39"/>
      <c r="I162" s="39"/>
      <c r="N162"/>
    </row>
    <row r="163" spans="8:14" x14ac:dyDescent="0.3">
      <c r="H163" s="39"/>
      <c r="I163" s="39"/>
      <c r="N163"/>
    </row>
    <row r="164" spans="8:14" x14ac:dyDescent="0.3">
      <c r="H164" s="39"/>
      <c r="I164" s="39"/>
      <c r="N164"/>
    </row>
    <row r="165" spans="8:14" x14ac:dyDescent="0.3">
      <c r="H165" s="39"/>
      <c r="I165" s="39"/>
      <c r="N165"/>
    </row>
    <row r="166" spans="8:14" x14ac:dyDescent="0.3">
      <c r="H166" s="39"/>
      <c r="I166" s="39"/>
      <c r="N166"/>
    </row>
    <row r="167" spans="8:14" x14ac:dyDescent="0.3">
      <c r="H167" s="39"/>
      <c r="I167" s="39"/>
      <c r="N167"/>
    </row>
    <row r="168" spans="8:14" x14ac:dyDescent="0.3">
      <c r="H168" s="39"/>
      <c r="I168" s="39"/>
      <c r="N168"/>
    </row>
    <row r="169" spans="8:14" x14ac:dyDescent="0.3">
      <c r="H169" s="39"/>
      <c r="I169" s="39"/>
      <c r="N169"/>
    </row>
    <row r="170" spans="8:14" x14ac:dyDescent="0.3">
      <c r="H170" s="39"/>
      <c r="I170" s="39"/>
      <c r="N170"/>
    </row>
    <row r="171" spans="8:14" x14ac:dyDescent="0.3">
      <c r="H171" s="39"/>
      <c r="I171" s="39"/>
      <c r="N171"/>
    </row>
    <row r="172" spans="8:14" x14ac:dyDescent="0.3">
      <c r="H172" s="39"/>
      <c r="I172" s="39"/>
      <c r="N172"/>
    </row>
    <row r="173" spans="8:14" x14ac:dyDescent="0.3">
      <c r="H173" s="39"/>
      <c r="I173" s="39"/>
      <c r="N173"/>
    </row>
    <row r="174" spans="8:14" x14ac:dyDescent="0.3">
      <c r="H174" s="39"/>
      <c r="I174" s="39"/>
      <c r="N174"/>
    </row>
    <row r="175" spans="8:14" x14ac:dyDescent="0.3">
      <c r="H175" s="39"/>
      <c r="I175" s="39"/>
      <c r="N175"/>
    </row>
    <row r="176" spans="8:14" x14ac:dyDescent="0.3">
      <c r="H176" s="39"/>
      <c r="I176" s="39"/>
      <c r="N176"/>
    </row>
    <row r="177" spans="8:14" x14ac:dyDescent="0.3">
      <c r="H177" s="39"/>
      <c r="I177" s="39"/>
      <c r="N177"/>
    </row>
    <row r="178" spans="8:14" x14ac:dyDescent="0.3">
      <c r="H178" s="39"/>
      <c r="I178" s="39"/>
      <c r="N178"/>
    </row>
    <row r="179" spans="8:14" x14ac:dyDescent="0.3">
      <c r="H179" s="39"/>
      <c r="I179" s="39"/>
      <c r="N179"/>
    </row>
    <row r="180" spans="8:14" x14ac:dyDescent="0.3">
      <c r="H180" s="39"/>
      <c r="I180" s="39"/>
      <c r="N180"/>
    </row>
    <row r="181" spans="8:14" x14ac:dyDescent="0.3">
      <c r="H181" s="39"/>
      <c r="I181" s="39"/>
      <c r="N181"/>
    </row>
    <row r="182" spans="8:14" x14ac:dyDescent="0.3">
      <c r="H182" s="39"/>
      <c r="I182" s="39"/>
      <c r="N182"/>
    </row>
    <row r="183" spans="8:14" x14ac:dyDescent="0.3">
      <c r="H183" s="39"/>
      <c r="I183" s="39"/>
      <c r="N183"/>
    </row>
    <row r="184" spans="8:14" x14ac:dyDescent="0.3">
      <c r="H184" s="39"/>
      <c r="I184" s="39"/>
      <c r="N184"/>
    </row>
    <row r="185" spans="8:14" x14ac:dyDescent="0.3">
      <c r="H185" s="39"/>
      <c r="I185" s="39"/>
      <c r="N185"/>
    </row>
    <row r="186" spans="8:14" x14ac:dyDescent="0.3">
      <c r="H186" s="39"/>
      <c r="I186" s="39"/>
      <c r="N186"/>
    </row>
    <row r="187" spans="8:14" x14ac:dyDescent="0.3">
      <c r="H187" s="39"/>
      <c r="I187" s="39"/>
      <c r="N187"/>
    </row>
    <row r="188" spans="8:14" x14ac:dyDescent="0.3">
      <c r="H188" s="39"/>
      <c r="I188" s="39"/>
      <c r="N188"/>
    </row>
    <row r="189" spans="8:14" x14ac:dyDescent="0.3">
      <c r="H189" s="39"/>
      <c r="I189" s="39"/>
      <c r="N189"/>
    </row>
    <row r="190" spans="8:14" x14ac:dyDescent="0.3">
      <c r="H190" s="39"/>
      <c r="I190" s="39"/>
      <c r="N190"/>
    </row>
    <row r="191" spans="8:14" x14ac:dyDescent="0.3">
      <c r="H191" s="39"/>
      <c r="I191" s="39"/>
      <c r="N191"/>
    </row>
    <row r="192" spans="8:14" x14ac:dyDescent="0.3">
      <c r="H192" s="39"/>
      <c r="I192" s="39"/>
      <c r="N192"/>
    </row>
    <row r="193" spans="8:14" x14ac:dyDescent="0.3">
      <c r="H193" s="39"/>
      <c r="I193" s="39"/>
      <c r="N193"/>
    </row>
    <row r="194" spans="8:14" x14ac:dyDescent="0.3">
      <c r="H194" s="39"/>
      <c r="I194" s="39"/>
      <c r="N194"/>
    </row>
    <row r="195" spans="8:14" x14ac:dyDescent="0.3">
      <c r="H195" s="39"/>
      <c r="I195" s="39"/>
      <c r="N195"/>
    </row>
    <row r="196" spans="8:14" x14ac:dyDescent="0.3">
      <c r="H196" s="39"/>
      <c r="I196" s="39"/>
      <c r="N196"/>
    </row>
    <row r="197" spans="8:14" x14ac:dyDescent="0.3">
      <c r="H197" s="39"/>
      <c r="I197" s="39"/>
      <c r="N197"/>
    </row>
    <row r="198" spans="8:14" x14ac:dyDescent="0.3">
      <c r="H198" s="39"/>
      <c r="I198" s="39"/>
      <c r="N198"/>
    </row>
    <row r="199" spans="8:14" x14ac:dyDescent="0.3">
      <c r="H199" s="39"/>
      <c r="I199" s="39"/>
      <c r="N199"/>
    </row>
    <row r="200" spans="8:14" x14ac:dyDescent="0.3">
      <c r="H200" s="39"/>
      <c r="I200" s="39"/>
      <c r="N200"/>
    </row>
    <row r="201" spans="8:14" x14ac:dyDescent="0.3">
      <c r="H201" s="39"/>
      <c r="I201" s="39"/>
      <c r="N201"/>
    </row>
    <row r="202" spans="8:14" x14ac:dyDescent="0.3">
      <c r="H202" s="39"/>
      <c r="I202" s="39"/>
      <c r="N202"/>
    </row>
    <row r="203" spans="8:14" x14ac:dyDescent="0.3">
      <c r="H203" s="39"/>
      <c r="I203" s="39"/>
      <c r="N203"/>
    </row>
    <row r="204" spans="8:14" x14ac:dyDescent="0.3">
      <c r="H204" s="39"/>
      <c r="I204" s="39"/>
      <c r="N204"/>
    </row>
    <row r="205" spans="8:14" x14ac:dyDescent="0.3">
      <c r="H205" s="39"/>
      <c r="I205" s="39"/>
      <c r="N205"/>
    </row>
    <row r="206" spans="8:14" x14ac:dyDescent="0.3">
      <c r="H206" s="39"/>
      <c r="I206" s="39"/>
      <c r="N206"/>
    </row>
    <row r="207" spans="8:14" x14ac:dyDescent="0.3">
      <c r="H207" s="39"/>
      <c r="I207" s="39"/>
      <c r="N207"/>
    </row>
    <row r="208" spans="8:14" x14ac:dyDescent="0.3">
      <c r="H208" s="39"/>
      <c r="I208" s="39"/>
      <c r="N208"/>
    </row>
    <row r="209" spans="8:14" x14ac:dyDescent="0.3">
      <c r="H209" s="39"/>
      <c r="I209" s="39"/>
      <c r="N209"/>
    </row>
    <row r="210" spans="8:14" x14ac:dyDescent="0.3">
      <c r="H210" s="39"/>
      <c r="I210" s="39"/>
      <c r="N210"/>
    </row>
    <row r="211" spans="8:14" x14ac:dyDescent="0.3">
      <c r="H211" s="39"/>
      <c r="I211" s="39"/>
      <c r="N211"/>
    </row>
    <row r="212" spans="8:14" x14ac:dyDescent="0.3">
      <c r="H212" s="39"/>
      <c r="I212" s="39"/>
      <c r="N212"/>
    </row>
    <row r="213" spans="8:14" x14ac:dyDescent="0.3">
      <c r="H213" s="39"/>
      <c r="I213" s="39"/>
      <c r="N213"/>
    </row>
    <row r="214" spans="8:14" x14ac:dyDescent="0.3">
      <c r="H214" s="39"/>
      <c r="I214" s="39"/>
      <c r="N214"/>
    </row>
    <row r="215" spans="8:14" x14ac:dyDescent="0.3">
      <c r="H215" s="39"/>
      <c r="I215" s="39"/>
      <c r="N215"/>
    </row>
    <row r="216" spans="8:14" x14ac:dyDescent="0.3">
      <c r="H216" s="39"/>
      <c r="I216" s="39"/>
      <c r="N216"/>
    </row>
    <row r="217" spans="8:14" x14ac:dyDescent="0.3">
      <c r="H217" s="39"/>
      <c r="I217" s="39"/>
      <c r="N217"/>
    </row>
    <row r="218" spans="8:14" x14ac:dyDescent="0.3">
      <c r="H218" s="39"/>
      <c r="I218" s="39"/>
      <c r="N218"/>
    </row>
    <row r="219" spans="8:14" x14ac:dyDescent="0.3">
      <c r="H219" s="39"/>
      <c r="I219" s="39"/>
      <c r="N219"/>
    </row>
    <row r="220" spans="8:14" x14ac:dyDescent="0.3">
      <c r="H220" s="39"/>
      <c r="I220" s="39"/>
      <c r="N220"/>
    </row>
    <row r="221" spans="8:14" x14ac:dyDescent="0.3">
      <c r="H221" s="39"/>
      <c r="I221" s="39"/>
      <c r="N221"/>
    </row>
    <row r="222" spans="8:14" x14ac:dyDescent="0.3">
      <c r="H222" s="39"/>
      <c r="I222" s="39"/>
      <c r="N222"/>
    </row>
    <row r="223" spans="8:14" x14ac:dyDescent="0.3">
      <c r="H223" s="39"/>
      <c r="I223" s="39"/>
      <c r="N223"/>
    </row>
    <row r="224" spans="8:14" x14ac:dyDescent="0.3">
      <c r="H224" s="39"/>
      <c r="I224" s="39"/>
      <c r="N224"/>
    </row>
    <row r="225" spans="8:14" x14ac:dyDescent="0.3">
      <c r="H225" s="39"/>
      <c r="I225" s="39"/>
      <c r="N225"/>
    </row>
    <row r="226" spans="8:14" x14ac:dyDescent="0.3">
      <c r="H226" s="39"/>
      <c r="I226" s="39"/>
      <c r="N226"/>
    </row>
    <row r="227" spans="8:14" x14ac:dyDescent="0.3">
      <c r="H227" s="39"/>
      <c r="I227" s="39"/>
      <c r="N227"/>
    </row>
    <row r="228" spans="8:14" x14ac:dyDescent="0.3">
      <c r="H228" s="39"/>
      <c r="I228" s="39"/>
      <c r="N228"/>
    </row>
    <row r="229" spans="8:14" x14ac:dyDescent="0.3">
      <c r="H229" s="39"/>
      <c r="I229" s="39"/>
      <c r="N229"/>
    </row>
    <row r="230" spans="8:14" x14ac:dyDescent="0.3">
      <c r="H230" s="39"/>
      <c r="I230" s="39"/>
      <c r="N230"/>
    </row>
    <row r="231" spans="8:14" x14ac:dyDescent="0.3">
      <c r="H231" s="39"/>
      <c r="I231" s="39"/>
      <c r="N231"/>
    </row>
    <row r="232" spans="8:14" x14ac:dyDescent="0.3">
      <c r="H232" s="39"/>
      <c r="I232" s="39"/>
      <c r="N232"/>
    </row>
    <row r="233" spans="8:14" x14ac:dyDescent="0.3">
      <c r="H233" s="39"/>
      <c r="I233" s="39"/>
      <c r="N233"/>
    </row>
    <row r="234" spans="8:14" x14ac:dyDescent="0.3">
      <c r="H234" s="39"/>
      <c r="I234" s="39"/>
      <c r="N234"/>
    </row>
    <row r="235" spans="8:14" x14ac:dyDescent="0.3">
      <c r="H235" s="39"/>
      <c r="I235" s="39"/>
      <c r="N235"/>
    </row>
    <row r="236" spans="8:14" x14ac:dyDescent="0.3">
      <c r="H236" s="39"/>
      <c r="I236" s="39"/>
      <c r="N236"/>
    </row>
    <row r="237" spans="8:14" x14ac:dyDescent="0.3">
      <c r="H237" s="39"/>
      <c r="I237" s="39"/>
      <c r="N237"/>
    </row>
    <row r="238" spans="8:14" x14ac:dyDescent="0.3">
      <c r="H238" s="39"/>
      <c r="I238" s="39"/>
      <c r="N238"/>
    </row>
    <row r="239" spans="8:14" x14ac:dyDescent="0.3">
      <c r="H239" s="39"/>
      <c r="I239" s="39"/>
      <c r="N239"/>
    </row>
    <row r="240" spans="8:14" x14ac:dyDescent="0.3">
      <c r="H240" s="39"/>
      <c r="I240" s="39"/>
      <c r="N240"/>
    </row>
    <row r="241" spans="8:14" x14ac:dyDescent="0.3">
      <c r="H241" s="39"/>
      <c r="I241" s="39"/>
      <c r="N241"/>
    </row>
    <row r="242" spans="8:14" x14ac:dyDescent="0.3">
      <c r="H242" s="39"/>
      <c r="I242" s="39"/>
      <c r="N242"/>
    </row>
    <row r="243" spans="8:14" x14ac:dyDescent="0.3">
      <c r="H243" s="39"/>
      <c r="I243" s="39"/>
      <c r="N243"/>
    </row>
    <row r="244" spans="8:14" x14ac:dyDescent="0.3">
      <c r="H244" s="39"/>
      <c r="I244" s="39"/>
      <c r="N244"/>
    </row>
    <row r="245" spans="8:14" x14ac:dyDescent="0.3">
      <c r="H245" s="39"/>
      <c r="I245" s="39"/>
      <c r="N245"/>
    </row>
    <row r="246" spans="8:14" x14ac:dyDescent="0.3">
      <c r="H246" s="39"/>
      <c r="I246" s="39"/>
      <c r="N246"/>
    </row>
    <row r="247" spans="8:14" x14ac:dyDescent="0.3">
      <c r="H247" s="39"/>
      <c r="I247" s="39"/>
      <c r="N247"/>
    </row>
    <row r="248" spans="8:14" x14ac:dyDescent="0.3">
      <c r="H248" s="39"/>
      <c r="I248" s="39"/>
      <c r="N248"/>
    </row>
    <row r="249" spans="8:14" x14ac:dyDescent="0.3">
      <c r="H249" s="39"/>
      <c r="I249" s="39"/>
      <c r="N249"/>
    </row>
    <row r="250" spans="8:14" x14ac:dyDescent="0.3">
      <c r="H250" s="39"/>
      <c r="I250" s="39"/>
      <c r="N250"/>
    </row>
    <row r="251" spans="8:14" x14ac:dyDescent="0.3">
      <c r="H251" s="39"/>
      <c r="I251" s="39"/>
      <c r="N251"/>
    </row>
    <row r="252" spans="8:14" x14ac:dyDescent="0.3">
      <c r="H252" s="39"/>
      <c r="I252" s="39"/>
      <c r="N252"/>
    </row>
    <row r="253" spans="8:14" x14ac:dyDescent="0.3">
      <c r="H253" s="39"/>
      <c r="I253" s="39"/>
      <c r="N253"/>
    </row>
    <row r="254" spans="8:14" x14ac:dyDescent="0.3">
      <c r="H254" s="39"/>
      <c r="I254" s="39"/>
      <c r="N254"/>
    </row>
    <row r="255" spans="8:14" x14ac:dyDescent="0.3">
      <c r="H255" s="39"/>
      <c r="I255" s="39"/>
      <c r="N255"/>
    </row>
    <row r="256" spans="8:14" x14ac:dyDescent="0.3">
      <c r="H256" s="39"/>
      <c r="I256" s="39"/>
      <c r="N256"/>
    </row>
    <row r="257" spans="8:14" x14ac:dyDescent="0.3">
      <c r="H257" s="39"/>
      <c r="I257" s="39"/>
      <c r="N257"/>
    </row>
    <row r="258" spans="8:14" x14ac:dyDescent="0.3">
      <c r="H258" s="39"/>
      <c r="I258" s="39"/>
      <c r="N258"/>
    </row>
    <row r="259" spans="8:14" x14ac:dyDescent="0.3">
      <c r="H259" s="39"/>
      <c r="I259" s="39"/>
      <c r="N259"/>
    </row>
    <row r="260" spans="8:14" x14ac:dyDescent="0.3">
      <c r="H260" s="39"/>
      <c r="I260" s="39"/>
      <c r="N260"/>
    </row>
    <row r="261" spans="8:14" x14ac:dyDescent="0.3">
      <c r="H261" s="39"/>
      <c r="I261" s="39"/>
      <c r="N261"/>
    </row>
    <row r="262" spans="8:14" x14ac:dyDescent="0.3">
      <c r="H262" s="39"/>
      <c r="I262" s="39"/>
      <c r="N262"/>
    </row>
    <row r="263" spans="8:14" x14ac:dyDescent="0.3">
      <c r="H263" s="39"/>
      <c r="I263" s="39"/>
      <c r="N263"/>
    </row>
    <row r="264" spans="8:14" x14ac:dyDescent="0.3">
      <c r="H264" s="39"/>
      <c r="I264" s="39"/>
      <c r="N264"/>
    </row>
    <row r="265" spans="8:14" x14ac:dyDescent="0.3">
      <c r="H265" s="39"/>
      <c r="I265" s="39"/>
      <c r="N265"/>
    </row>
    <row r="266" spans="8:14" x14ac:dyDescent="0.3">
      <c r="H266" s="39"/>
      <c r="I266" s="39"/>
      <c r="N266"/>
    </row>
    <row r="267" spans="8:14" x14ac:dyDescent="0.3">
      <c r="H267" s="39"/>
      <c r="I267" s="39"/>
      <c r="N267"/>
    </row>
    <row r="268" spans="8:14" x14ac:dyDescent="0.3">
      <c r="H268" s="39"/>
      <c r="I268" s="39"/>
      <c r="N268"/>
    </row>
    <row r="269" spans="8:14" x14ac:dyDescent="0.3">
      <c r="H269" s="39"/>
      <c r="I269" s="39"/>
      <c r="N269"/>
    </row>
    <row r="270" spans="8:14" x14ac:dyDescent="0.3">
      <c r="H270" s="39"/>
      <c r="I270" s="39"/>
      <c r="N270"/>
    </row>
    <row r="271" spans="8:14" x14ac:dyDescent="0.3">
      <c r="H271" s="39"/>
      <c r="I271" s="39"/>
      <c r="N271"/>
    </row>
    <row r="272" spans="8:14" x14ac:dyDescent="0.3">
      <c r="H272" s="39"/>
      <c r="I272" s="39"/>
      <c r="N272"/>
    </row>
    <row r="273" spans="8:14" x14ac:dyDescent="0.3">
      <c r="H273" s="39"/>
      <c r="I273" s="39"/>
      <c r="N273"/>
    </row>
    <row r="274" spans="8:14" x14ac:dyDescent="0.3">
      <c r="H274" s="39"/>
      <c r="I274" s="39"/>
      <c r="N274"/>
    </row>
    <row r="275" spans="8:14" x14ac:dyDescent="0.3">
      <c r="H275" s="39"/>
      <c r="I275" s="39"/>
      <c r="N275"/>
    </row>
    <row r="276" spans="8:14" x14ac:dyDescent="0.3">
      <c r="H276" s="39"/>
      <c r="I276" s="39"/>
      <c r="N276"/>
    </row>
    <row r="277" spans="8:14" x14ac:dyDescent="0.3">
      <c r="H277" s="39"/>
      <c r="I277" s="39"/>
      <c r="N277"/>
    </row>
    <row r="278" spans="8:14" x14ac:dyDescent="0.3">
      <c r="H278" s="39"/>
      <c r="I278" s="39"/>
      <c r="N278"/>
    </row>
    <row r="279" spans="8:14" x14ac:dyDescent="0.3">
      <c r="H279" s="39"/>
      <c r="I279" s="39"/>
      <c r="N279"/>
    </row>
    <row r="280" spans="8:14" x14ac:dyDescent="0.3">
      <c r="H280" s="39"/>
      <c r="I280" s="39"/>
      <c r="N280"/>
    </row>
    <row r="281" spans="8:14" x14ac:dyDescent="0.3">
      <c r="H281" s="39"/>
      <c r="I281" s="39"/>
      <c r="N281"/>
    </row>
    <row r="282" spans="8:14" x14ac:dyDescent="0.3">
      <c r="H282" s="39"/>
      <c r="I282" s="39"/>
      <c r="N282"/>
    </row>
    <row r="283" spans="8:14" x14ac:dyDescent="0.3">
      <c r="H283" s="39"/>
      <c r="I283" s="39"/>
      <c r="N283"/>
    </row>
    <row r="284" spans="8:14" x14ac:dyDescent="0.3">
      <c r="H284" s="39"/>
      <c r="I284" s="39"/>
      <c r="N284"/>
    </row>
    <row r="285" spans="8:14" x14ac:dyDescent="0.3">
      <c r="H285" s="39"/>
      <c r="I285" s="39"/>
      <c r="N285"/>
    </row>
    <row r="286" spans="8:14" x14ac:dyDescent="0.3">
      <c r="H286" s="39"/>
      <c r="I286" s="39"/>
      <c r="N286"/>
    </row>
    <row r="287" spans="8:14" x14ac:dyDescent="0.3">
      <c r="H287" s="39"/>
      <c r="I287" s="39"/>
      <c r="N287"/>
    </row>
    <row r="288" spans="8:14" x14ac:dyDescent="0.3">
      <c r="H288" s="39"/>
      <c r="I288" s="39"/>
      <c r="N288"/>
    </row>
    <row r="289" spans="8:14" x14ac:dyDescent="0.3">
      <c r="H289" s="39"/>
      <c r="I289" s="39"/>
      <c r="N289"/>
    </row>
    <row r="290" spans="8:14" x14ac:dyDescent="0.3">
      <c r="H290" s="39"/>
      <c r="I290" s="39"/>
      <c r="N290"/>
    </row>
    <row r="291" spans="8:14" x14ac:dyDescent="0.3">
      <c r="H291" s="39"/>
      <c r="I291" s="39"/>
      <c r="N291"/>
    </row>
    <row r="292" spans="8:14" x14ac:dyDescent="0.3">
      <c r="H292" s="39"/>
      <c r="I292" s="39"/>
      <c r="N292"/>
    </row>
    <row r="293" spans="8:14" x14ac:dyDescent="0.3">
      <c r="H293" s="39"/>
      <c r="I293" s="39"/>
      <c r="N293"/>
    </row>
    <row r="294" spans="8:14" x14ac:dyDescent="0.3">
      <c r="H294" s="39"/>
      <c r="I294" s="39"/>
      <c r="N294"/>
    </row>
    <row r="295" spans="8:14" x14ac:dyDescent="0.3">
      <c r="H295" s="39"/>
      <c r="I295" s="39"/>
      <c r="N295"/>
    </row>
    <row r="296" spans="8:14" x14ac:dyDescent="0.3">
      <c r="H296" s="39"/>
      <c r="I296" s="39"/>
      <c r="N296"/>
    </row>
    <row r="297" spans="8:14" x14ac:dyDescent="0.3">
      <c r="H297" s="39"/>
      <c r="I297" s="39"/>
      <c r="N297"/>
    </row>
    <row r="298" spans="8:14" x14ac:dyDescent="0.3">
      <c r="H298" s="39"/>
      <c r="I298" s="39"/>
      <c r="N298"/>
    </row>
    <row r="299" spans="8:14" x14ac:dyDescent="0.3">
      <c r="H299" s="39"/>
      <c r="I299" s="39"/>
      <c r="N299"/>
    </row>
    <row r="300" spans="8:14" x14ac:dyDescent="0.3">
      <c r="H300" s="39"/>
      <c r="I300" s="39"/>
      <c r="N300"/>
    </row>
    <row r="301" spans="8:14" x14ac:dyDescent="0.3">
      <c r="H301" s="39"/>
      <c r="I301" s="39"/>
      <c r="N301"/>
    </row>
    <row r="302" spans="8:14" x14ac:dyDescent="0.3">
      <c r="H302" s="39"/>
      <c r="I302" s="39"/>
      <c r="N302"/>
    </row>
    <row r="303" spans="8:14" x14ac:dyDescent="0.3">
      <c r="H303" s="39"/>
      <c r="I303" s="39"/>
      <c r="N303"/>
    </row>
    <row r="304" spans="8:14" x14ac:dyDescent="0.3">
      <c r="H304" s="39"/>
      <c r="I304" s="39"/>
      <c r="N304"/>
    </row>
    <row r="305" spans="8:14" x14ac:dyDescent="0.3">
      <c r="H305" s="39"/>
      <c r="I305" s="39"/>
      <c r="N305"/>
    </row>
    <row r="306" spans="8:14" x14ac:dyDescent="0.3">
      <c r="H306" s="39"/>
      <c r="I306" s="39"/>
      <c r="N306"/>
    </row>
    <row r="307" spans="8:14" x14ac:dyDescent="0.3">
      <c r="H307" s="39"/>
      <c r="I307" s="39"/>
      <c r="N307"/>
    </row>
    <row r="308" spans="8:14" x14ac:dyDescent="0.3">
      <c r="H308" s="39"/>
      <c r="I308" s="39"/>
      <c r="N308"/>
    </row>
    <row r="309" spans="8:14" x14ac:dyDescent="0.3">
      <c r="H309" s="39"/>
      <c r="I309" s="39"/>
      <c r="N309"/>
    </row>
    <row r="310" spans="8:14" x14ac:dyDescent="0.3">
      <c r="H310" s="39"/>
      <c r="I310" s="39"/>
      <c r="N310"/>
    </row>
    <row r="311" spans="8:14" x14ac:dyDescent="0.3">
      <c r="H311" s="39"/>
      <c r="I311" s="39"/>
      <c r="N311"/>
    </row>
    <row r="312" spans="8:14" x14ac:dyDescent="0.3">
      <c r="H312" s="39"/>
      <c r="I312" s="39"/>
      <c r="N312"/>
    </row>
    <row r="313" spans="8:14" x14ac:dyDescent="0.3">
      <c r="H313" s="39"/>
      <c r="I313" s="39"/>
      <c r="N313"/>
    </row>
    <row r="314" spans="8:14" x14ac:dyDescent="0.3">
      <c r="H314" s="39"/>
      <c r="I314" s="39"/>
      <c r="N314"/>
    </row>
    <row r="315" spans="8:14" x14ac:dyDescent="0.3">
      <c r="H315" s="39"/>
      <c r="I315" s="39"/>
      <c r="N315"/>
    </row>
    <row r="316" spans="8:14" x14ac:dyDescent="0.3">
      <c r="H316" s="39"/>
      <c r="I316" s="39"/>
      <c r="N316"/>
    </row>
    <row r="317" spans="8:14" x14ac:dyDescent="0.3">
      <c r="H317" s="39"/>
      <c r="I317" s="39"/>
      <c r="N317"/>
    </row>
    <row r="318" spans="8:14" x14ac:dyDescent="0.3">
      <c r="H318" s="39"/>
      <c r="I318" s="39"/>
      <c r="N318"/>
    </row>
    <row r="319" spans="8:14" x14ac:dyDescent="0.3">
      <c r="H319" s="39"/>
      <c r="I319" s="39"/>
      <c r="N319"/>
    </row>
    <row r="320" spans="8:14" x14ac:dyDescent="0.3">
      <c r="H320" s="39"/>
      <c r="I320" s="39"/>
      <c r="N320"/>
    </row>
    <row r="321" spans="8:14" x14ac:dyDescent="0.3">
      <c r="H321" s="39"/>
      <c r="I321" s="39"/>
      <c r="N321"/>
    </row>
    <row r="322" spans="8:14" x14ac:dyDescent="0.3">
      <c r="H322" s="39"/>
      <c r="I322" s="39"/>
      <c r="N322"/>
    </row>
    <row r="323" spans="8:14" x14ac:dyDescent="0.3">
      <c r="H323" s="39"/>
      <c r="I323" s="39"/>
      <c r="N323"/>
    </row>
    <row r="324" spans="8:14" x14ac:dyDescent="0.3">
      <c r="H324" s="39"/>
      <c r="I324" s="39"/>
      <c r="N324"/>
    </row>
    <row r="325" spans="8:14" x14ac:dyDescent="0.3">
      <c r="H325" s="39"/>
      <c r="I325" s="39"/>
      <c r="N325"/>
    </row>
    <row r="326" spans="8:14" x14ac:dyDescent="0.3">
      <c r="H326" s="39"/>
      <c r="I326" s="39"/>
      <c r="N326"/>
    </row>
    <row r="327" spans="8:14" x14ac:dyDescent="0.3">
      <c r="H327" s="39"/>
      <c r="I327" s="39"/>
      <c r="N327"/>
    </row>
    <row r="328" spans="8:14" x14ac:dyDescent="0.3">
      <c r="H328" s="39"/>
      <c r="I328" s="39"/>
      <c r="N328"/>
    </row>
    <row r="329" spans="8:14" x14ac:dyDescent="0.3">
      <c r="H329" s="39"/>
      <c r="I329" s="39"/>
      <c r="N329"/>
    </row>
    <row r="330" spans="8:14" x14ac:dyDescent="0.3">
      <c r="H330" s="39"/>
      <c r="I330" s="39"/>
      <c r="N330"/>
    </row>
    <row r="331" spans="8:14" x14ac:dyDescent="0.3">
      <c r="H331" s="39"/>
      <c r="I331" s="39"/>
      <c r="N331"/>
    </row>
    <row r="332" spans="8:14" x14ac:dyDescent="0.3">
      <c r="H332" s="39"/>
      <c r="I332" s="39"/>
      <c r="N332"/>
    </row>
    <row r="333" spans="8:14" x14ac:dyDescent="0.3">
      <c r="H333" s="39"/>
      <c r="I333" s="39"/>
      <c r="N333"/>
    </row>
    <row r="334" spans="8:14" x14ac:dyDescent="0.3">
      <c r="H334" s="39"/>
      <c r="I334" s="39"/>
      <c r="N334"/>
    </row>
    <row r="335" spans="8:14" x14ac:dyDescent="0.3">
      <c r="H335" s="39"/>
      <c r="I335" s="39"/>
      <c r="N335"/>
    </row>
    <row r="336" spans="8:14" x14ac:dyDescent="0.3">
      <c r="H336" s="39"/>
      <c r="I336" s="39"/>
      <c r="N336"/>
    </row>
    <row r="337" spans="8:14" x14ac:dyDescent="0.3">
      <c r="H337" s="39"/>
      <c r="I337" s="39"/>
      <c r="N337"/>
    </row>
    <row r="338" spans="8:14" x14ac:dyDescent="0.3">
      <c r="H338" s="39"/>
      <c r="I338" s="39"/>
      <c r="N338"/>
    </row>
    <row r="339" spans="8:14" x14ac:dyDescent="0.3">
      <c r="H339" s="39"/>
      <c r="I339" s="39"/>
      <c r="N339"/>
    </row>
    <row r="340" spans="8:14" x14ac:dyDescent="0.3">
      <c r="H340" s="39"/>
      <c r="I340" s="39"/>
      <c r="N340"/>
    </row>
    <row r="341" spans="8:14" x14ac:dyDescent="0.3">
      <c r="H341" s="39"/>
      <c r="I341" s="39"/>
      <c r="N341"/>
    </row>
    <row r="342" spans="8:14" x14ac:dyDescent="0.3">
      <c r="H342" s="39"/>
      <c r="I342" s="39"/>
      <c r="N342"/>
    </row>
    <row r="343" spans="8:14" x14ac:dyDescent="0.3">
      <c r="H343" s="39"/>
      <c r="I343" s="39"/>
      <c r="N343"/>
    </row>
    <row r="344" spans="8:14" x14ac:dyDescent="0.3">
      <c r="H344" s="39"/>
      <c r="I344" s="39"/>
      <c r="N344"/>
    </row>
    <row r="345" spans="8:14" x14ac:dyDescent="0.3">
      <c r="H345" s="39"/>
      <c r="I345" s="39"/>
      <c r="N345"/>
    </row>
    <row r="346" spans="8:14" x14ac:dyDescent="0.3">
      <c r="H346" s="39"/>
      <c r="I346" s="39"/>
      <c r="N346"/>
    </row>
    <row r="347" spans="8:14" x14ac:dyDescent="0.3">
      <c r="H347" s="39"/>
      <c r="I347" s="39"/>
      <c r="N347"/>
    </row>
    <row r="348" spans="8:14" x14ac:dyDescent="0.3">
      <c r="H348" s="39"/>
      <c r="I348" s="39"/>
      <c r="N348"/>
    </row>
    <row r="349" spans="8:14" x14ac:dyDescent="0.3">
      <c r="H349" s="39"/>
      <c r="I349" s="39"/>
      <c r="N349"/>
    </row>
    <row r="350" spans="8:14" x14ac:dyDescent="0.3">
      <c r="H350" s="39"/>
      <c r="I350" s="39"/>
      <c r="N350"/>
    </row>
    <row r="351" spans="8:14" x14ac:dyDescent="0.3">
      <c r="H351" s="39"/>
      <c r="I351" s="39"/>
      <c r="N351"/>
    </row>
    <row r="352" spans="8:14" x14ac:dyDescent="0.3">
      <c r="H352" s="39"/>
      <c r="I352" s="39"/>
      <c r="N352"/>
    </row>
    <row r="353" spans="8:14" x14ac:dyDescent="0.3">
      <c r="H353" s="39"/>
      <c r="I353" s="39"/>
      <c r="N353"/>
    </row>
    <row r="354" spans="8:14" x14ac:dyDescent="0.3">
      <c r="H354" s="39"/>
      <c r="I354" s="39"/>
    </row>
    <row r="355" spans="8:14" x14ac:dyDescent="0.3">
      <c r="H355" s="39"/>
      <c r="I355" s="39"/>
    </row>
    <row r="356" spans="8:14" x14ac:dyDescent="0.3">
      <c r="H356" s="39"/>
      <c r="I356" s="39"/>
    </row>
    <row r="357" spans="8:14" x14ac:dyDescent="0.3">
      <c r="H357" s="39"/>
      <c r="I357" s="39"/>
    </row>
    <row r="358" spans="8:14" x14ac:dyDescent="0.3">
      <c r="H358" s="39"/>
      <c r="I358" s="39"/>
    </row>
    <row r="359" spans="8:14" x14ac:dyDescent="0.3">
      <c r="H359" s="39"/>
      <c r="I359" s="39"/>
    </row>
    <row r="360" spans="8:14" x14ac:dyDescent="0.3">
      <c r="H360" s="39"/>
      <c r="I360" s="39"/>
    </row>
    <row r="361" spans="8:14" x14ac:dyDescent="0.3">
      <c r="H361" s="39"/>
      <c r="I361" s="39"/>
    </row>
    <row r="362" spans="8:14" x14ac:dyDescent="0.3">
      <c r="H362" s="39"/>
      <c r="I362" s="39"/>
    </row>
    <row r="363" spans="8:14" x14ac:dyDescent="0.3">
      <c r="H363" s="39"/>
      <c r="I363" s="39"/>
    </row>
    <row r="364" spans="8:14" x14ac:dyDescent="0.3">
      <c r="H364" s="39"/>
      <c r="I364" s="39"/>
    </row>
    <row r="365" spans="8:14" x14ac:dyDescent="0.3">
      <c r="H365" s="39"/>
      <c r="I365" s="39"/>
    </row>
    <row r="366" spans="8:14" x14ac:dyDescent="0.3">
      <c r="H366" s="39"/>
      <c r="I366" s="39"/>
    </row>
    <row r="367" spans="8:14" x14ac:dyDescent="0.3">
      <c r="H367" s="39"/>
      <c r="I367" s="39"/>
    </row>
    <row r="368" spans="8:14" x14ac:dyDescent="0.3">
      <c r="H368" s="39"/>
      <c r="I368" s="39"/>
    </row>
    <row r="369" spans="8:9" x14ac:dyDescent="0.3">
      <c r="H369" s="39"/>
      <c r="I369" s="39"/>
    </row>
    <row r="370" spans="8:9" x14ac:dyDescent="0.3">
      <c r="H370" s="39"/>
      <c r="I370" s="39"/>
    </row>
    <row r="371" spans="8:9" x14ac:dyDescent="0.3">
      <c r="H371" s="39"/>
      <c r="I371" s="39"/>
    </row>
    <row r="372" spans="8:9" x14ac:dyDescent="0.3">
      <c r="H372" s="39"/>
      <c r="I372" s="39"/>
    </row>
    <row r="373" spans="8:9" x14ac:dyDescent="0.3">
      <c r="H373" s="39"/>
      <c r="I373" s="39"/>
    </row>
    <row r="374" spans="8:9" x14ac:dyDescent="0.3">
      <c r="H374" s="39"/>
      <c r="I374" s="39"/>
    </row>
    <row r="375" spans="8:9" x14ac:dyDescent="0.3">
      <c r="H375" s="39"/>
      <c r="I375" s="39"/>
    </row>
    <row r="376" spans="8:9" x14ac:dyDescent="0.3">
      <c r="H376" s="39"/>
      <c r="I376" s="39"/>
    </row>
    <row r="377" spans="8:9" x14ac:dyDescent="0.3">
      <c r="H377" s="39"/>
      <c r="I377" s="39"/>
    </row>
    <row r="378" spans="8:9" x14ac:dyDescent="0.3">
      <c r="H378" s="39"/>
      <c r="I378" s="39"/>
    </row>
    <row r="379" spans="8:9" x14ac:dyDescent="0.3">
      <c r="H379" s="39"/>
      <c r="I379" s="39"/>
    </row>
    <row r="380" spans="8:9" x14ac:dyDescent="0.3">
      <c r="H380" s="39"/>
      <c r="I380" s="39"/>
    </row>
    <row r="381" spans="8:9" x14ac:dyDescent="0.3">
      <c r="H381" s="39"/>
      <c r="I381" s="39"/>
    </row>
    <row r="382" spans="8:9" x14ac:dyDescent="0.3">
      <c r="H382" s="39"/>
      <c r="I382" s="39"/>
    </row>
    <row r="383" spans="8:9" x14ac:dyDescent="0.3">
      <c r="H383" s="39"/>
      <c r="I383" s="39"/>
    </row>
    <row r="384" spans="8:9" x14ac:dyDescent="0.3">
      <c r="H384" s="39"/>
      <c r="I384" s="39"/>
    </row>
    <row r="385" spans="8:9" x14ac:dyDescent="0.3">
      <c r="H385" s="39"/>
      <c r="I385" s="39"/>
    </row>
    <row r="386" spans="8:9" x14ac:dyDescent="0.3">
      <c r="H386" s="39"/>
      <c r="I386" s="39"/>
    </row>
    <row r="387" spans="8:9" x14ac:dyDescent="0.3">
      <c r="H387" s="39"/>
      <c r="I387" s="39"/>
    </row>
    <row r="388" spans="8:9" x14ac:dyDescent="0.3">
      <c r="H388" s="39"/>
      <c r="I388" s="39"/>
    </row>
    <row r="389" spans="8:9" x14ac:dyDescent="0.3">
      <c r="H389" s="39"/>
      <c r="I389" s="39"/>
    </row>
    <row r="390" spans="8:9" x14ac:dyDescent="0.3">
      <c r="H390" s="39"/>
      <c r="I390" s="39"/>
    </row>
    <row r="391" spans="8:9" x14ac:dyDescent="0.3">
      <c r="H391" s="39"/>
      <c r="I391" s="39"/>
    </row>
    <row r="392" spans="8:9" x14ac:dyDescent="0.3">
      <c r="H392" s="39"/>
      <c r="I392" s="39"/>
    </row>
    <row r="393" spans="8:9" x14ac:dyDescent="0.3">
      <c r="H393" s="39"/>
      <c r="I393" s="39"/>
    </row>
    <row r="394" spans="8:9" x14ac:dyDescent="0.3">
      <c r="H394" s="39"/>
      <c r="I394" s="39"/>
    </row>
    <row r="395" spans="8:9" x14ac:dyDescent="0.3">
      <c r="H395" s="39"/>
      <c r="I395" s="39"/>
    </row>
    <row r="396" spans="8:9" x14ac:dyDescent="0.3">
      <c r="H396" s="39"/>
      <c r="I396" s="39"/>
    </row>
    <row r="397" spans="8:9" x14ac:dyDescent="0.3">
      <c r="H397" s="39"/>
      <c r="I397" s="39"/>
    </row>
    <row r="398" spans="8:9" x14ac:dyDescent="0.3">
      <c r="H398" s="39"/>
      <c r="I398" s="39"/>
    </row>
    <row r="399" spans="8:9" x14ac:dyDescent="0.3">
      <c r="H399" s="39"/>
      <c r="I399" s="39"/>
    </row>
    <row r="400" spans="8:9" x14ac:dyDescent="0.3">
      <c r="H400" s="39"/>
      <c r="I400" s="39"/>
    </row>
    <row r="401" spans="8:9" x14ac:dyDescent="0.3">
      <c r="H401" s="39"/>
      <c r="I401" s="39"/>
    </row>
    <row r="402" spans="8:9" x14ac:dyDescent="0.3">
      <c r="H402" s="39"/>
      <c r="I402" s="39"/>
    </row>
    <row r="403" spans="8:9" x14ac:dyDescent="0.3">
      <c r="H403" s="39"/>
      <c r="I403" s="39"/>
    </row>
    <row r="404" spans="8:9" x14ac:dyDescent="0.3">
      <c r="H404" s="39"/>
      <c r="I404" s="39"/>
    </row>
    <row r="405" spans="8:9" x14ac:dyDescent="0.3">
      <c r="H405" s="39"/>
      <c r="I405" s="39"/>
    </row>
    <row r="406" spans="8:9" x14ac:dyDescent="0.3">
      <c r="H406" s="39"/>
      <c r="I406" s="39"/>
    </row>
    <row r="407" spans="8:9" x14ac:dyDescent="0.3">
      <c r="H407" s="39"/>
      <c r="I407" s="39"/>
    </row>
    <row r="408" spans="8:9" x14ac:dyDescent="0.3">
      <c r="H408" s="39"/>
      <c r="I408" s="39"/>
    </row>
    <row r="409" spans="8:9" x14ac:dyDescent="0.3">
      <c r="H409" s="39"/>
      <c r="I409" s="39"/>
    </row>
    <row r="410" spans="8:9" x14ac:dyDescent="0.3">
      <c r="H410" s="39"/>
      <c r="I410" s="39"/>
    </row>
    <row r="411" spans="8:9" x14ac:dyDescent="0.3">
      <c r="H411" s="39"/>
      <c r="I411" s="39"/>
    </row>
    <row r="412" spans="8:9" x14ac:dyDescent="0.3">
      <c r="H412" s="39"/>
      <c r="I412" s="39"/>
    </row>
    <row r="413" spans="8:9" x14ac:dyDescent="0.3">
      <c r="H413" s="39"/>
      <c r="I413" s="39"/>
    </row>
    <row r="414" spans="8:9" x14ac:dyDescent="0.3">
      <c r="H414" s="39"/>
      <c r="I414" s="39"/>
    </row>
    <row r="415" spans="8:9" x14ac:dyDescent="0.3">
      <c r="H415" s="39"/>
      <c r="I415" s="39"/>
    </row>
    <row r="416" spans="8:9" x14ac:dyDescent="0.3">
      <c r="H416" s="39"/>
      <c r="I416" s="39"/>
    </row>
    <row r="417" spans="8:9" x14ac:dyDescent="0.3">
      <c r="H417" s="39"/>
      <c r="I417" s="39"/>
    </row>
    <row r="418" spans="8:9" x14ac:dyDescent="0.3">
      <c r="H418" s="39"/>
      <c r="I418" s="39"/>
    </row>
    <row r="419" spans="8:9" x14ac:dyDescent="0.3">
      <c r="H419" s="39"/>
      <c r="I419" s="39"/>
    </row>
    <row r="420" spans="8:9" x14ac:dyDescent="0.3">
      <c r="H420" s="39"/>
      <c r="I420" s="39"/>
    </row>
    <row r="421" spans="8:9" x14ac:dyDescent="0.3">
      <c r="H421" s="39"/>
      <c r="I421" s="39"/>
    </row>
    <row r="422" spans="8:9" x14ac:dyDescent="0.3">
      <c r="H422" s="39"/>
      <c r="I422" s="39"/>
    </row>
    <row r="423" spans="8:9" x14ac:dyDescent="0.3">
      <c r="H423" s="39"/>
      <c r="I423" s="39"/>
    </row>
    <row r="424" spans="8:9" x14ac:dyDescent="0.3">
      <c r="H424" s="39"/>
      <c r="I424" s="39"/>
    </row>
    <row r="425" spans="8:9" x14ac:dyDescent="0.3">
      <c r="H425" s="39"/>
      <c r="I425" s="39"/>
    </row>
    <row r="426" spans="8:9" x14ac:dyDescent="0.3">
      <c r="H426" s="39"/>
      <c r="I426" s="39"/>
    </row>
    <row r="427" spans="8:9" x14ac:dyDescent="0.3">
      <c r="H427" s="39"/>
      <c r="I427" s="39"/>
    </row>
    <row r="428" spans="8:9" x14ac:dyDescent="0.3">
      <c r="H428" s="39"/>
      <c r="I428" s="39"/>
    </row>
    <row r="429" spans="8:9" x14ac:dyDescent="0.3">
      <c r="H429" s="39"/>
      <c r="I429" s="39"/>
    </row>
    <row r="430" spans="8:9" x14ac:dyDescent="0.3">
      <c r="H430" s="39"/>
      <c r="I430" s="39"/>
    </row>
    <row r="431" spans="8:9" x14ac:dyDescent="0.3">
      <c r="H431" s="39"/>
      <c r="I431" s="39"/>
    </row>
    <row r="432" spans="8:9" x14ac:dyDescent="0.3">
      <c r="H432" s="39"/>
      <c r="I432" s="39"/>
    </row>
    <row r="433" spans="8:9" x14ac:dyDescent="0.3">
      <c r="H433" s="39"/>
      <c r="I433" s="39"/>
    </row>
    <row r="434" spans="8:9" x14ac:dyDescent="0.3">
      <c r="H434" s="39"/>
      <c r="I434" s="39"/>
    </row>
    <row r="435" spans="8:9" x14ac:dyDescent="0.3">
      <c r="H435" s="39"/>
      <c r="I435" s="39"/>
    </row>
    <row r="436" spans="8:9" x14ac:dyDescent="0.3">
      <c r="H436" s="39"/>
      <c r="I436" s="39"/>
    </row>
    <row r="437" spans="8:9" x14ac:dyDescent="0.3">
      <c r="H437" s="39"/>
      <c r="I437" s="39"/>
    </row>
    <row r="438" spans="8:9" x14ac:dyDescent="0.3">
      <c r="H438" s="39"/>
      <c r="I438" s="39"/>
    </row>
    <row r="439" spans="8:9" x14ac:dyDescent="0.3">
      <c r="H439" s="39"/>
      <c r="I439" s="39"/>
    </row>
    <row r="440" spans="8:9" x14ac:dyDescent="0.3">
      <c r="H440" s="39"/>
      <c r="I440" s="39"/>
    </row>
    <row r="441" spans="8:9" x14ac:dyDescent="0.3">
      <c r="H441" s="39"/>
      <c r="I441" s="39"/>
    </row>
    <row r="442" spans="8:9" x14ac:dyDescent="0.3">
      <c r="H442" s="39"/>
      <c r="I442" s="39"/>
    </row>
    <row r="443" spans="8:9" x14ac:dyDescent="0.3">
      <c r="H443" s="39"/>
      <c r="I443" s="39"/>
    </row>
    <row r="444" spans="8:9" x14ac:dyDescent="0.3">
      <c r="H444" s="39"/>
      <c r="I444" s="39"/>
    </row>
    <row r="445" spans="8:9" x14ac:dyDescent="0.3">
      <c r="H445" s="39"/>
      <c r="I445" s="39"/>
    </row>
    <row r="446" spans="8:9" x14ac:dyDescent="0.3">
      <c r="H446" s="39"/>
      <c r="I446" s="39"/>
    </row>
    <row r="447" spans="8:9" x14ac:dyDescent="0.3">
      <c r="H447" s="39"/>
      <c r="I447" s="39"/>
    </row>
    <row r="448" spans="8:9" x14ac:dyDescent="0.3">
      <c r="H448" s="39"/>
      <c r="I448" s="39"/>
    </row>
    <row r="449" spans="8:9" x14ac:dyDescent="0.3">
      <c r="H449" s="39"/>
      <c r="I449" s="39"/>
    </row>
    <row r="450" spans="8:9" x14ac:dyDescent="0.3">
      <c r="H450" s="39"/>
      <c r="I450" s="39"/>
    </row>
    <row r="451" spans="8:9" x14ac:dyDescent="0.3">
      <c r="H451" s="39"/>
      <c r="I451" s="39"/>
    </row>
    <row r="452" spans="8:9" x14ac:dyDescent="0.3">
      <c r="H452" s="39"/>
      <c r="I452" s="39"/>
    </row>
    <row r="453" spans="8:9" x14ac:dyDescent="0.3">
      <c r="H453" s="39"/>
      <c r="I453" s="39"/>
    </row>
    <row r="454" spans="8:9" x14ac:dyDescent="0.3">
      <c r="H454" s="39"/>
      <c r="I454" s="39"/>
    </row>
    <row r="455" spans="8:9" x14ac:dyDescent="0.3">
      <c r="H455" s="39"/>
      <c r="I455" s="39"/>
    </row>
    <row r="456" spans="8:9" x14ac:dyDescent="0.3">
      <c r="H456" s="39"/>
      <c r="I456" s="39"/>
    </row>
    <row r="457" spans="8:9" x14ac:dyDescent="0.3">
      <c r="H457" s="39"/>
      <c r="I457" s="39"/>
    </row>
    <row r="458" spans="8:9" x14ac:dyDescent="0.3">
      <c r="H458" s="39"/>
      <c r="I458" s="39"/>
    </row>
    <row r="459" spans="8:9" x14ac:dyDescent="0.3">
      <c r="H459" s="39"/>
      <c r="I459" s="39"/>
    </row>
    <row r="460" spans="8:9" x14ac:dyDescent="0.3">
      <c r="H460" s="39"/>
      <c r="I460" s="39"/>
    </row>
    <row r="461" spans="8:9" x14ac:dyDescent="0.3">
      <c r="H461" s="39"/>
      <c r="I461" s="39"/>
    </row>
    <row r="462" spans="8:9" x14ac:dyDescent="0.3">
      <c r="H462" s="39"/>
      <c r="I462" s="39"/>
    </row>
    <row r="463" spans="8:9" x14ac:dyDescent="0.3">
      <c r="H463" s="39"/>
      <c r="I463" s="39"/>
    </row>
    <row r="464" spans="8:9" x14ac:dyDescent="0.3">
      <c r="H464" s="39"/>
      <c r="I464" s="39"/>
    </row>
    <row r="465" spans="8:9" x14ac:dyDescent="0.3">
      <c r="H465" s="39"/>
      <c r="I465" s="39"/>
    </row>
    <row r="466" spans="8:9" x14ac:dyDescent="0.3">
      <c r="H466" s="39"/>
      <c r="I466" s="39"/>
    </row>
    <row r="467" spans="8:9" x14ac:dyDescent="0.3">
      <c r="H467" s="39"/>
      <c r="I467" s="39"/>
    </row>
    <row r="468" spans="8:9" x14ac:dyDescent="0.3">
      <c r="H468" s="39"/>
      <c r="I468" s="39"/>
    </row>
    <row r="469" spans="8:9" x14ac:dyDescent="0.3">
      <c r="H469" s="39"/>
      <c r="I469" s="39"/>
    </row>
    <row r="470" spans="8:9" x14ac:dyDescent="0.3">
      <c r="H470" s="39"/>
      <c r="I470" s="39"/>
    </row>
    <row r="471" spans="8:9" x14ac:dyDescent="0.3">
      <c r="H471" s="39"/>
      <c r="I471" s="39"/>
    </row>
    <row r="472" spans="8:9" x14ac:dyDescent="0.3">
      <c r="H472" s="39"/>
      <c r="I472" s="39"/>
    </row>
  </sheetData>
  <conditionalFormatting sqref="I3 I6:I8">
    <cfRule type="cellIs" dxfId="2" priority="1" operator="equal">
      <formula>$D$8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49"/>
  <sheetViews>
    <sheetView showGridLines="0" tabSelected="1" topLeftCell="A10" zoomScale="80" zoomScaleNormal="80" zoomScaleSheetLayoutView="40" zoomScalePageLayoutView="30" workbookViewId="0">
      <selection activeCell="G17" sqref="G17:J17"/>
    </sheetView>
  </sheetViews>
  <sheetFormatPr baseColWidth="10" defaultColWidth="0" defaultRowHeight="0" customHeight="1" zeroHeight="1" x14ac:dyDescent="0.3"/>
  <cols>
    <col min="1" max="1" width="2.88671875" style="2" customWidth="1"/>
    <col min="2" max="17" width="25.5546875" style="2" customWidth="1"/>
    <col min="18" max="18" width="50.5546875" style="2" customWidth="1"/>
    <col min="19" max="19" width="2.88671875" style="2" customWidth="1"/>
    <col min="20" max="20" width="5.5546875" style="2" hidden="1" customWidth="1"/>
    <col min="21" max="21" width="6.5546875" style="2" hidden="1" customWidth="1"/>
    <col min="22" max="24" width="11.44140625" style="2" hidden="1" customWidth="1"/>
    <col min="25" max="25" width="5.5546875" style="2" hidden="1" customWidth="1"/>
    <col min="26" max="30" width="11.44140625" style="2" hidden="1" customWidth="1"/>
    <col min="31" max="16376" width="0" style="2" hidden="1"/>
    <col min="16377" max="16377" width="4.44140625" style="2" hidden="1"/>
    <col min="16378" max="16378" width="4.33203125" style="2" hidden="1"/>
    <col min="16379" max="16379" width="15.109375" style="2" hidden="1"/>
    <col min="16380" max="16380" width="16.44140625" style="2" hidden="1" customWidth="1"/>
    <col min="16381" max="16381" width="16.6640625" style="2" hidden="1" customWidth="1"/>
    <col min="16382" max="16382" width="22.44140625" style="2" hidden="1" customWidth="1"/>
    <col min="16383" max="16383" width="7.109375" style="2" hidden="1" customWidth="1"/>
    <col min="16384" max="16384" width="3.33203125" style="2" hidden="1" customWidth="1"/>
  </cols>
  <sheetData>
    <row r="1" spans="1:19" ht="18.75" customHeight="1" x14ac:dyDescent="0.3"/>
    <row r="2" spans="1:19" ht="76.5" customHeight="1" x14ac:dyDescent="0.3">
      <c r="B2" s="64"/>
      <c r="C2" s="65"/>
      <c r="D2" s="76" t="s">
        <v>71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1:19" ht="38.25" customHeight="1" x14ac:dyDescent="0.3">
      <c r="B3" s="66"/>
      <c r="C3" s="67"/>
      <c r="D3" s="81" t="s">
        <v>76</v>
      </c>
      <c r="E3" s="82"/>
      <c r="F3" s="82"/>
      <c r="G3" s="82"/>
      <c r="H3" s="82"/>
      <c r="I3" s="82"/>
      <c r="J3" s="82"/>
      <c r="K3" s="82"/>
      <c r="L3" s="82"/>
      <c r="M3" s="83"/>
      <c r="N3" s="84" t="s">
        <v>181</v>
      </c>
      <c r="O3" s="79"/>
      <c r="P3" s="79"/>
      <c r="Q3" s="79"/>
      <c r="R3" s="80"/>
    </row>
    <row r="4" spans="1:19" ht="38.25" customHeight="1" x14ac:dyDescent="0.3">
      <c r="A4" s="3"/>
      <c r="B4" s="68"/>
      <c r="C4" s="69"/>
      <c r="D4" s="79" t="s">
        <v>182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0"/>
    </row>
    <row r="5" spans="1:19" ht="20.25" customHeight="1" x14ac:dyDescent="0.3">
      <c r="A5" s="3"/>
      <c r="B5" s="3"/>
      <c r="C5" s="3"/>
    </row>
    <row r="6" spans="1:19" ht="69" customHeight="1" x14ac:dyDescent="0.3">
      <c r="A6" s="3"/>
      <c r="B6" s="74" t="s">
        <v>72</v>
      </c>
      <c r="C6" s="74"/>
      <c r="D6" s="74"/>
      <c r="E6" s="75"/>
      <c r="F6" s="73"/>
      <c r="G6" s="73"/>
      <c r="H6" s="73"/>
      <c r="I6" s="73"/>
      <c r="J6" s="74" t="s">
        <v>64</v>
      </c>
      <c r="K6" s="74"/>
      <c r="L6" s="74"/>
      <c r="M6" s="75"/>
      <c r="N6" s="85"/>
      <c r="O6" s="85"/>
      <c r="P6" s="85"/>
      <c r="Q6" s="85"/>
      <c r="R6" s="85"/>
    </row>
    <row r="7" spans="1:19" ht="16.5" customHeight="1" x14ac:dyDescent="0.3">
      <c r="A7" s="3"/>
      <c r="B7" s="21"/>
      <c r="C7" s="21"/>
      <c r="D7" s="21"/>
      <c r="E7" s="21"/>
    </row>
    <row r="8" spans="1:19" ht="69" customHeight="1" x14ac:dyDescent="0.3">
      <c r="A8" s="3"/>
      <c r="B8" s="74" t="s">
        <v>65</v>
      </c>
      <c r="C8" s="74"/>
      <c r="D8" s="74"/>
      <c r="E8" s="75"/>
      <c r="F8" s="70"/>
      <c r="G8" s="71"/>
      <c r="H8" s="71"/>
      <c r="I8" s="72"/>
      <c r="J8" s="89" t="s">
        <v>98</v>
      </c>
      <c r="K8" s="75"/>
      <c r="L8" s="25"/>
      <c r="M8" s="89" t="s">
        <v>99</v>
      </c>
      <c r="N8" s="74"/>
      <c r="O8" s="75"/>
      <c r="P8" s="86"/>
      <c r="Q8" s="87"/>
      <c r="R8" s="88"/>
    </row>
    <row r="9" spans="1:19" ht="16.5" customHeight="1" x14ac:dyDescent="0.3">
      <c r="B9" s="16"/>
      <c r="C9" s="16"/>
      <c r="D9" s="21"/>
      <c r="E9" s="21"/>
    </row>
    <row r="10" spans="1:19" ht="115.5" customHeight="1" x14ac:dyDescent="0.3">
      <c r="B10" s="74" t="s">
        <v>100</v>
      </c>
      <c r="C10" s="74"/>
      <c r="D10" s="74"/>
      <c r="E10" s="75"/>
      <c r="F10" s="104"/>
      <c r="G10" s="105"/>
      <c r="H10" s="105"/>
      <c r="I10" s="105"/>
      <c r="J10" s="105"/>
      <c r="K10" s="105"/>
      <c r="L10" s="105"/>
      <c r="M10" s="105"/>
      <c r="N10" s="105"/>
      <c r="O10" s="106"/>
      <c r="P10" s="89" t="s">
        <v>101</v>
      </c>
      <c r="Q10" s="75"/>
      <c r="R10" s="22"/>
    </row>
    <row r="11" spans="1:19" ht="27" customHeigh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ht="39.75" customHeight="1" x14ac:dyDescent="0.3">
      <c r="B12" s="74" t="s">
        <v>102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2" t="s">
        <v>0</v>
      </c>
    </row>
    <row r="13" spans="1:19" ht="56.25" customHeight="1" x14ac:dyDescent="0.3">
      <c r="B13" s="110"/>
      <c r="C13" s="111"/>
      <c r="D13" s="111"/>
      <c r="E13" s="111"/>
      <c r="F13" s="112"/>
      <c r="G13" s="113"/>
      <c r="H13" s="114"/>
      <c r="I13" s="114"/>
      <c r="J13" s="115"/>
      <c r="K13" s="119" t="s">
        <v>95</v>
      </c>
      <c r="L13" s="120"/>
      <c r="M13" s="121"/>
      <c r="N13" s="122" t="s">
        <v>112</v>
      </c>
      <c r="O13" s="122"/>
      <c r="P13" s="122" t="s">
        <v>75</v>
      </c>
      <c r="Q13" s="122"/>
      <c r="R13" s="103" t="s">
        <v>3</v>
      </c>
    </row>
    <row r="14" spans="1:19" ht="40.5" customHeight="1" x14ac:dyDescent="0.3">
      <c r="A14" s="3"/>
      <c r="B14" s="107" t="s">
        <v>90</v>
      </c>
      <c r="C14" s="108"/>
      <c r="D14" s="108"/>
      <c r="E14" s="108"/>
      <c r="F14" s="109"/>
      <c r="G14" s="116" t="s">
        <v>90</v>
      </c>
      <c r="H14" s="117"/>
      <c r="I14" s="117"/>
      <c r="J14" s="118"/>
      <c r="K14" s="116"/>
      <c r="L14" s="117"/>
      <c r="M14" s="118"/>
      <c r="N14" s="122"/>
      <c r="O14" s="122"/>
      <c r="P14" s="122"/>
      <c r="Q14" s="122"/>
      <c r="R14" s="103"/>
    </row>
    <row r="15" spans="1:19" ht="85.5" customHeight="1" x14ac:dyDescent="0.3">
      <c r="A15" s="4">
        <v>1</v>
      </c>
      <c r="B15" s="124"/>
      <c r="C15" s="125"/>
      <c r="D15" s="125"/>
      <c r="E15" s="125"/>
      <c r="F15" s="126"/>
      <c r="G15" s="127"/>
      <c r="H15" s="128"/>
      <c r="I15" s="128"/>
      <c r="J15" s="129"/>
      <c r="K15" s="130" t="s">
        <v>86</v>
      </c>
      <c r="L15" s="131"/>
      <c r="M15" s="132"/>
      <c r="N15" s="104"/>
      <c r="O15" s="106"/>
      <c r="P15" s="133"/>
      <c r="Q15" s="133"/>
      <c r="R15" s="22"/>
    </row>
    <row r="16" spans="1:19" ht="85.5" customHeight="1" x14ac:dyDescent="0.3">
      <c r="A16" s="4"/>
      <c r="B16" s="124"/>
      <c r="C16" s="125"/>
      <c r="D16" s="125"/>
      <c r="E16" s="125"/>
      <c r="F16" s="126"/>
      <c r="G16" s="127"/>
      <c r="H16" s="128"/>
      <c r="I16" s="128"/>
      <c r="J16" s="129"/>
      <c r="K16" s="130"/>
      <c r="L16" s="131"/>
      <c r="M16" s="132"/>
      <c r="N16" s="104"/>
      <c r="O16" s="106"/>
      <c r="P16" s="133"/>
      <c r="Q16" s="133"/>
      <c r="R16" s="22"/>
    </row>
    <row r="17" spans="1:19" ht="85.5" customHeight="1" x14ac:dyDescent="0.3">
      <c r="A17" s="4"/>
      <c r="B17" s="124"/>
      <c r="C17" s="125"/>
      <c r="D17" s="125"/>
      <c r="E17" s="125"/>
      <c r="F17" s="126"/>
      <c r="G17" s="127"/>
      <c r="H17" s="128"/>
      <c r="I17" s="128"/>
      <c r="J17" s="129"/>
      <c r="K17" s="130"/>
      <c r="L17" s="131"/>
      <c r="M17" s="132"/>
      <c r="N17" s="104"/>
      <c r="O17" s="106"/>
      <c r="P17" s="133"/>
      <c r="Q17" s="133"/>
      <c r="R17" s="22"/>
    </row>
    <row r="18" spans="1:19" ht="85.5" customHeight="1" x14ac:dyDescent="0.3">
      <c r="A18" s="4"/>
      <c r="B18" s="124"/>
      <c r="C18" s="125"/>
      <c r="D18" s="125"/>
      <c r="E18" s="125"/>
      <c r="F18" s="126"/>
      <c r="G18" s="127"/>
      <c r="H18" s="128"/>
      <c r="I18" s="128"/>
      <c r="J18" s="129"/>
      <c r="K18" s="130"/>
      <c r="L18" s="131"/>
      <c r="M18" s="132"/>
      <c r="N18" s="104"/>
      <c r="O18" s="106"/>
      <c r="P18" s="133"/>
      <c r="Q18" s="133"/>
      <c r="R18" s="22"/>
    </row>
    <row r="19" spans="1:19" ht="85.5" customHeight="1" x14ac:dyDescent="0.3">
      <c r="A19" s="4"/>
      <c r="B19" s="124"/>
      <c r="C19" s="125"/>
      <c r="D19" s="125"/>
      <c r="E19" s="125"/>
      <c r="F19" s="126"/>
      <c r="G19" s="127"/>
      <c r="H19" s="128"/>
      <c r="I19" s="128"/>
      <c r="J19" s="129"/>
      <c r="K19" s="130"/>
      <c r="L19" s="131"/>
      <c r="M19" s="132"/>
      <c r="N19" s="104"/>
      <c r="O19" s="106"/>
      <c r="P19" s="133"/>
      <c r="Q19" s="133"/>
      <c r="R19" s="22"/>
    </row>
    <row r="20" spans="1:19" ht="63.75" customHeight="1" x14ac:dyDescent="0.3">
      <c r="B20" s="110" t="s">
        <v>73</v>
      </c>
      <c r="C20" s="111"/>
      <c r="D20" s="111"/>
      <c r="E20" s="112"/>
      <c r="F20" s="123" t="str">
        <f>+Hoja2!E4</f>
        <v xml:space="preserve"> CERO  pesos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10" t="s">
        <v>4</v>
      </c>
      <c r="Q20" s="111"/>
      <c r="R20" s="19">
        <f>SUM(R15:R19)</f>
        <v>0</v>
      </c>
      <c r="S20" s="5"/>
    </row>
    <row r="21" spans="1:19" ht="16.5" customHeight="1" x14ac:dyDescent="0.3">
      <c r="B21" s="3"/>
      <c r="C21" s="3"/>
      <c r="D21" s="3"/>
      <c r="E21" s="3"/>
      <c r="R21" s="3"/>
    </row>
    <row r="22" spans="1:19" ht="172.5" customHeight="1" x14ac:dyDescent="0.3">
      <c r="B22" s="91" t="s">
        <v>115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  <row r="23" spans="1:19" ht="16.5" customHeight="1" x14ac:dyDescent="0.3">
      <c r="B23" s="18"/>
      <c r="C23" s="18"/>
      <c r="D23" s="18"/>
      <c r="E23" s="1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9" ht="45" customHeight="1" x14ac:dyDescent="0.3">
      <c r="B24" s="92" t="s">
        <v>116</v>
      </c>
      <c r="C24" s="92"/>
      <c r="D24" s="92"/>
      <c r="E24" s="92"/>
      <c r="F24" s="92"/>
      <c r="G24" s="92"/>
      <c r="H24" s="92"/>
      <c r="I24" s="92"/>
      <c r="L24" s="92" t="s">
        <v>113</v>
      </c>
      <c r="M24" s="92"/>
      <c r="N24" s="92"/>
      <c r="O24" s="92"/>
      <c r="P24" s="92"/>
      <c r="Q24" s="92"/>
      <c r="R24" s="92"/>
    </row>
    <row r="25" spans="1:19" ht="188.25" customHeight="1" x14ac:dyDescent="0.3">
      <c r="B25" s="93" t="s">
        <v>117</v>
      </c>
      <c r="C25" s="93"/>
      <c r="D25" s="93"/>
      <c r="E25" s="93"/>
      <c r="F25" s="93"/>
      <c r="G25" s="93"/>
      <c r="H25" s="93"/>
      <c r="I25" s="93"/>
      <c r="J25" s="20"/>
      <c r="K25" s="20"/>
      <c r="L25" s="93" t="s">
        <v>117</v>
      </c>
      <c r="M25" s="93"/>
      <c r="N25" s="93"/>
      <c r="O25" s="93"/>
      <c r="P25" s="93"/>
      <c r="Q25" s="93"/>
      <c r="R25" s="93"/>
    </row>
    <row r="26" spans="1:19" ht="54.75" customHeight="1" x14ac:dyDescent="0.3">
      <c r="D26" s="17"/>
      <c r="E26" s="17"/>
      <c r="F26" s="17"/>
      <c r="G26" s="17"/>
      <c r="H26" s="17"/>
      <c r="I26" s="17"/>
      <c r="J26" s="17"/>
      <c r="K26" s="17"/>
      <c r="L26" s="98" t="s">
        <v>74</v>
      </c>
      <c r="M26" s="98"/>
      <c r="N26" s="98"/>
      <c r="O26" s="98"/>
      <c r="P26" s="98"/>
      <c r="Q26" s="98"/>
      <c r="R26" s="98"/>
    </row>
    <row r="27" spans="1:19" ht="54.75" customHeight="1" x14ac:dyDescent="0.3">
      <c r="D27" s="17"/>
      <c r="E27" s="17"/>
      <c r="F27" s="17"/>
      <c r="G27" s="17"/>
      <c r="H27" s="17"/>
      <c r="I27" s="17"/>
      <c r="J27" s="17"/>
      <c r="K27" s="17"/>
      <c r="L27" s="29"/>
      <c r="M27" s="29"/>
      <c r="N27" s="29"/>
      <c r="O27" s="29"/>
      <c r="P27" s="29"/>
      <c r="Q27" s="29"/>
      <c r="R27" s="29"/>
    </row>
    <row r="28" spans="1:19" ht="44.25" customHeight="1" x14ac:dyDescent="0.3">
      <c r="E28" s="27"/>
      <c r="F28" s="27"/>
      <c r="G28" s="27"/>
      <c r="H28" s="95" t="s">
        <v>114</v>
      </c>
      <c r="I28" s="96"/>
      <c r="J28" s="96"/>
      <c r="K28" s="96"/>
      <c r="L28" s="96"/>
      <c r="M28" s="96"/>
      <c r="N28" s="96"/>
      <c r="O28" s="96"/>
      <c r="P28" s="97"/>
      <c r="Q28" s="27"/>
      <c r="R28" s="27"/>
    </row>
    <row r="29" spans="1:19" ht="188.25" customHeight="1" x14ac:dyDescent="0.3">
      <c r="B29" s="91"/>
      <c r="C29" s="91"/>
      <c r="D29" s="91"/>
      <c r="E29" s="91"/>
      <c r="F29" s="91"/>
      <c r="G29" s="102"/>
      <c r="H29" s="99" t="s">
        <v>117</v>
      </c>
      <c r="I29" s="100"/>
      <c r="J29" s="100"/>
      <c r="K29" s="100"/>
      <c r="L29" s="100"/>
      <c r="M29" s="100"/>
      <c r="N29" s="100"/>
      <c r="O29" s="100"/>
      <c r="P29" s="101"/>
      <c r="Q29" s="28"/>
      <c r="R29" s="28"/>
    </row>
    <row r="30" spans="1:19" ht="15.75" customHeight="1" x14ac:dyDescent="0.3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1:19" ht="15.75" customHeight="1" x14ac:dyDescent="0.3">
      <c r="A31" s="3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19" ht="23.25" hidden="1" customHeight="1" x14ac:dyDescent="0.3"/>
    <row r="33" ht="23.25" hidden="1" customHeight="1" x14ac:dyDescent="0.3"/>
    <row r="34" ht="23.25" hidden="1" customHeight="1" x14ac:dyDescent="0.3"/>
    <row r="35" ht="23.25" hidden="1" customHeight="1" x14ac:dyDescent="0.3"/>
    <row r="36" ht="23.25" hidden="1" customHeight="1" x14ac:dyDescent="0.3"/>
    <row r="37" ht="23.25" hidden="1" customHeight="1" x14ac:dyDescent="0.3"/>
    <row r="38" ht="23.25" hidden="1" customHeight="1" x14ac:dyDescent="0.3"/>
    <row r="39" ht="23.25" hidden="1" customHeight="1" x14ac:dyDescent="0.3"/>
    <row r="40" ht="23.25" hidden="1" customHeight="1" x14ac:dyDescent="0.3"/>
    <row r="41" ht="23.25" hidden="1" customHeight="1" x14ac:dyDescent="0.3"/>
    <row r="42" ht="23.25" hidden="1" customHeight="1" x14ac:dyDescent="0.3"/>
    <row r="43" ht="23.25" hidden="1" customHeight="1" x14ac:dyDescent="0.3"/>
    <row r="44" ht="23.25" hidden="1" customHeight="1" x14ac:dyDescent="0.3"/>
    <row r="45" ht="23.25" hidden="1" customHeight="1" x14ac:dyDescent="0.3"/>
    <row r="46" ht="23.25" hidden="1" customHeight="1" x14ac:dyDescent="0.3"/>
    <row r="47" ht="23.25" hidden="1" customHeight="1" x14ac:dyDescent="0.3"/>
    <row r="48" ht="23.25" hidden="1" customHeight="1" x14ac:dyDescent="0.3"/>
    <row r="49" ht="23.25" hidden="1" customHeight="1" x14ac:dyDescent="0.3"/>
  </sheetData>
  <sheetProtection formatColumns="0" formatRows="0" selectLockedCells="1"/>
  <mergeCells count="65">
    <mergeCell ref="P20:Q20"/>
    <mergeCell ref="K15:M15"/>
    <mergeCell ref="P15:Q15"/>
    <mergeCell ref="N15:O15"/>
    <mergeCell ref="N16:O16"/>
    <mergeCell ref="N17:O17"/>
    <mergeCell ref="N18:O18"/>
    <mergeCell ref="N19:O19"/>
    <mergeCell ref="P16:Q16"/>
    <mergeCell ref="P17:Q17"/>
    <mergeCell ref="P18:Q18"/>
    <mergeCell ref="P19:Q19"/>
    <mergeCell ref="K16:M16"/>
    <mergeCell ref="K17:M17"/>
    <mergeCell ref="K18:M18"/>
    <mergeCell ref="K19:M19"/>
    <mergeCell ref="B20:E20"/>
    <mergeCell ref="F20:O20"/>
    <mergeCell ref="B15:F15"/>
    <mergeCell ref="G15:J15"/>
    <mergeCell ref="B16:F16"/>
    <mergeCell ref="B17:F17"/>
    <mergeCell ref="B18:F18"/>
    <mergeCell ref="B19:F19"/>
    <mergeCell ref="G16:J16"/>
    <mergeCell ref="G17:J17"/>
    <mergeCell ref="G18:J18"/>
    <mergeCell ref="G19:J19"/>
    <mergeCell ref="B10:E10"/>
    <mergeCell ref="B12:R12"/>
    <mergeCell ref="R13:R14"/>
    <mergeCell ref="F10:O10"/>
    <mergeCell ref="B14:F14"/>
    <mergeCell ref="B13:F13"/>
    <mergeCell ref="G13:J13"/>
    <mergeCell ref="G14:J14"/>
    <mergeCell ref="P10:Q10"/>
    <mergeCell ref="K13:M14"/>
    <mergeCell ref="P13:Q14"/>
    <mergeCell ref="N13:O14"/>
    <mergeCell ref="B31:R31"/>
    <mergeCell ref="B22:R22"/>
    <mergeCell ref="B24:I24"/>
    <mergeCell ref="B25:I25"/>
    <mergeCell ref="B30:R30"/>
    <mergeCell ref="L24:R24"/>
    <mergeCell ref="L25:R25"/>
    <mergeCell ref="H28:P28"/>
    <mergeCell ref="L26:R26"/>
    <mergeCell ref="H29:P29"/>
    <mergeCell ref="B29:G29"/>
    <mergeCell ref="B2:C4"/>
    <mergeCell ref="F8:I8"/>
    <mergeCell ref="F6:I6"/>
    <mergeCell ref="B6:E6"/>
    <mergeCell ref="B8:E8"/>
    <mergeCell ref="D2:R2"/>
    <mergeCell ref="D4:R4"/>
    <mergeCell ref="D3:M3"/>
    <mergeCell ref="N3:R3"/>
    <mergeCell ref="N6:R6"/>
    <mergeCell ref="J6:M6"/>
    <mergeCell ref="P8:R8"/>
    <mergeCell ref="J8:K8"/>
    <mergeCell ref="M8:O8"/>
  </mergeCells>
  <conditionalFormatting sqref="L8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{534371D2-EB16-4F0D-BCD1-BB85FF5E0AC1}</x14:id>
        </ext>
      </extLst>
    </cfRule>
  </conditionalFormatting>
  <printOptions horizontalCentered="1" verticalCentered="1"/>
  <pageMargins left="0.19685039370078741" right="0.19685039370078741" top="0.47244094488188981" bottom="0.39370078740157483" header="0.39370078740157483" footer="0.19685039370078741"/>
  <pageSetup scale="25" orientation="landscape" r:id="rId1"/>
  <headerFooter>
    <oddFooter xml:space="preserve">&amp;L&amp;26Calle 26 No. 69-76 Edificio Elemento, Torre 1, Piso 3, CP-111071
PBX:(+57) 601-3779555 - Información: Línea 195
www.umv.gov.co&amp;C&amp;26GEFI-FM-009
Página &amp;P de &amp;N
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D62B2E4B-D5B0-47A1-BB21-30A6C28C62F4}">
            <xm:f>Datos!$B$5</xm:f>
            <x14:dxf>
              <font>
                <b/>
                <i/>
                <u/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F8:I8</xm:sqref>
        </x14:conditionalFormatting>
        <x14:conditionalFormatting xmlns:xm="http://schemas.microsoft.com/office/excel/2006/main">
          <x14:cfRule type="dataBar" id="{534371D2-EB16-4F0D-BCD1-BB85FF5E0A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Datos!$H$3:$H$4</xm:f>
          </x14:formula1>
          <xm:sqref>B13:F13</xm:sqref>
        </x14:dataValidation>
        <x14:dataValidation type="list" allowBlank="1" showInputMessage="1" showErrorMessage="1" xr:uid="{00000000-0002-0000-0000-000001000000}">
          <x14:formula1>
            <xm:f>Datos!$B$3:$B$6</xm:f>
          </x14:formula1>
          <xm:sqref>F8:I8</xm:sqref>
        </x14:dataValidation>
        <x14:dataValidation type="list" allowBlank="1" showInputMessage="1" showErrorMessage="1" xr:uid="{00000000-0002-0000-0000-000002000000}">
          <x14:formula1>
            <xm:f>Datos!$D$3:$D$8</xm:f>
          </x14:formula1>
          <xm:sqref>P8:R8</xm:sqref>
        </x14:dataValidation>
        <x14:dataValidation type="list" allowBlank="1" showInputMessage="1" showErrorMessage="1" xr:uid="{00000000-0002-0000-0000-000003000000}">
          <x14:formula1>
            <xm:f>Datos!#REF!</xm:f>
          </x14:formula1>
          <xm:sqref>I13:J13</xm:sqref>
        </x14:dataValidation>
        <x14:dataValidation type="list" allowBlank="1" showInputMessage="1" showErrorMessage="1" xr:uid="{00000000-0002-0000-0000-000004000000}">
          <x14:formula1>
            <xm:f>Datos!$C$3:$C$20</xm:f>
          </x14:formula1>
          <xm:sqref>N6:R6</xm:sqref>
        </x14:dataValidation>
        <x14:dataValidation type="list" allowBlank="1" showInputMessage="1" showErrorMessage="1" xr:uid="{00000000-0002-0000-0000-000006000000}">
          <x14:formula1>
            <xm:f>Datos!$I$3:$I$18</xm:f>
          </x14:formula1>
          <xm:sqref>B15:F19</xm:sqref>
        </x14:dataValidation>
        <x14:dataValidation type="list" allowBlank="1" showInputMessage="1" showErrorMessage="1" xr:uid="{2C70521B-8707-45D5-908A-7F860D309DBB}">
          <x14:formula1>
            <xm:f>Datos!$K$3:$K$28</xm:f>
          </x14:formula1>
          <xm:sqref>G15:J19</xm:sqref>
        </x14:dataValidation>
        <x14:dataValidation type="list" allowBlank="1" showInputMessage="1" showErrorMessage="1" xr:uid="{3C140F81-1624-4D63-B82B-50A9B264D3AA}">
          <x14:formula1>
            <xm:f>Datos!$L$3:$L$16</xm:f>
          </x14:formula1>
          <xm:sqref>N15:O19</xm:sqref>
        </x14:dataValidation>
        <x14:dataValidation type="list" allowBlank="1" showInputMessage="1" showErrorMessage="1" xr:uid="{00000000-0002-0000-0000-000007000000}">
          <x14:formula1>
            <xm:f>Datos!J3:J4</xm:f>
          </x14:formula1>
          <xm:sqref>G13</xm:sqref>
        </x14:dataValidation>
        <x14:dataValidation type="list" allowBlank="1" showInputMessage="1" showErrorMessage="1" xr:uid="{00000000-0002-0000-0000-000008000000}">
          <x14:formula1>
            <xm:f>Datos!K3:K6</xm:f>
          </x14:formula1>
          <xm:sqref>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AB66"/>
  <sheetViews>
    <sheetView workbookViewId="0">
      <selection activeCell="F7" sqref="F7"/>
    </sheetView>
  </sheetViews>
  <sheetFormatPr baseColWidth="10" defaultColWidth="9.109375" defaultRowHeight="13.2" x14ac:dyDescent="0.25"/>
  <cols>
    <col min="1" max="1" width="9.109375" style="6"/>
    <col min="2" max="2" width="5.5546875" style="6" customWidth="1"/>
    <col min="3" max="3" width="5.109375" style="6" customWidth="1"/>
    <col min="4" max="4" width="20.88671875" style="6" customWidth="1"/>
    <col min="5" max="5" width="15.88671875" style="6" customWidth="1"/>
    <col min="6" max="22" width="3.6640625" style="6" customWidth="1"/>
    <col min="23" max="23" width="9.109375" style="6"/>
    <col min="24" max="24" width="13.33203125" style="6" customWidth="1"/>
    <col min="25" max="25" width="9.109375" style="6"/>
    <col min="26" max="26" width="5.33203125" style="6" customWidth="1"/>
    <col min="27" max="27" width="3.88671875" style="6" customWidth="1"/>
    <col min="28" max="28" width="5.109375" style="6" customWidth="1"/>
    <col min="29" max="257" width="9.109375" style="6"/>
    <col min="258" max="258" width="5.5546875" style="6" customWidth="1"/>
    <col min="259" max="259" width="5.109375" style="6" customWidth="1"/>
    <col min="260" max="260" width="20.88671875" style="6" customWidth="1"/>
    <col min="261" max="261" width="15.88671875" style="6" customWidth="1"/>
    <col min="262" max="278" width="3.6640625" style="6" customWidth="1"/>
    <col min="279" max="279" width="9.109375" style="6"/>
    <col min="280" max="280" width="13.33203125" style="6" customWidth="1"/>
    <col min="281" max="281" width="9.109375" style="6"/>
    <col min="282" max="282" width="5.33203125" style="6" customWidth="1"/>
    <col min="283" max="283" width="3.88671875" style="6" customWidth="1"/>
    <col min="284" max="284" width="5.109375" style="6" customWidth="1"/>
    <col min="285" max="513" width="9.109375" style="6"/>
    <col min="514" max="514" width="5.5546875" style="6" customWidth="1"/>
    <col min="515" max="515" width="5.109375" style="6" customWidth="1"/>
    <col min="516" max="516" width="20.88671875" style="6" customWidth="1"/>
    <col min="517" max="517" width="15.88671875" style="6" customWidth="1"/>
    <col min="518" max="534" width="3.6640625" style="6" customWidth="1"/>
    <col min="535" max="535" width="9.109375" style="6"/>
    <col min="536" max="536" width="13.33203125" style="6" customWidth="1"/>
    <col min="537" max="537" width="9.109375" style="6"/>
    <col min="538" max="538" width="5.33203125" style="6" customWidth="1"/>
    <col min="539" max="539" width="3.88671875" style="6" customWidth="1"/>
    <col min="540" max="540" width="5.109375" style="6" customWidth="1"/>
    <col min="541" max="769" width="9.109375" style="6"/>
    <col min="770" max="770" width="5.5546875" style="6" customWidth="1"/>
    <col min="771" max="771" width="5.109375" style="6" customWidth="1"/>
    <col min="772" max="772" width="20.88671875" style="6" customWidth="1"/>
    <col min="773" max="773" width="15.88671875" style="6" customWidth="1"/>
    <col min="774" max="790" width="3.6640625" style="6" customWidth="1"/>
    <col min="791" max="791" width="9.109375" style="6"/>
    <col min="792" max="792" width="13.33203125" style="6" customWidth="1"/>
    <col min="793" max="793" width="9.109375" style="6"/>
    <col min="794" max="794" width="5.33203125" style="6" customWidth="1"/>
    <col min="795" max="795" width="3.88671875" style="6" customWidth="1"/>
    <col min="796" max="796" width="5.109375" style="6" customWidth="1"/>
    <col min="797" max="1025" width="9.109375" style="6"/>
    <col min="1026" max="1026" width="5.5546875" style="6" customWidth="1"/>
    <col min="1027" max="1027" width="5.109375" style="6" customWidth="1"/>
    <col min="1028" max="1028" width="20.88671875" style="6" customWidth="1"/>
    <col min="1029" max="1029" width="15.88671875" style="6" customWidth="1"/>
    <col min="1030" max="1046" width="3.6640625" style="6" customWidth="1"/>
    <col min="1047" max="1047" width="9.109375" style="6"/>
    <col min="1048" max="1048" width="13.33203125" style="6" customWidth="1"/>
    <col min="1049" max="1049" width="9.109375" style="6"/>
    <col min="1050" max="1050" width="5.33203125" style="6" customWidth="1"/>
    <col min="1051" max="1051" width="3.88671875" style="6" customWidth="1"/>
    <col min="1052" max="1052" width="5.109375" style="6" customWidth="1"/>
    <col min="1053" max="1281" width="9.109375" style="6"/>
    <col min="1282" max="1282" width="5.5546875" style="6" customWidth="1"/>
    <col min="1283" max="1283" width="5.109375" style="6" customWidth="1"/>
    <col min="1284" max="1284" width="20.88671875" style="6" customWidth="1"/>
    <col min="1285" max="1285" width="15.88671875" style="6" customWidth="1"/>
    <col min="1286" max="1302" width="3.6640625" style="6" customWidth="1"/>
    <col min="1303" max="1303" width="9.109375" style="6"/>
    <col min="1304" max="1304" width="13.33203125" style="6" customWidth="1"/>
    <col min="1305" max="1305" width="9.109375" style="6"/>
    <col min="1306" max="1306" width="5.33203125" style="6" customWidth="1"/>
    <col min="1307" max="1307" width="3.88671875" style="6" customWidth="1"/>
    <col min="1308" max="1308" width="5.109375" style="6" customWidth="1"/>
    <col min="1309" max="1537" width="9.109375" style="6"/>
    <col min="1538" max="1538" width="5.5546875" style="6" customWidth="1"/>
    <col min="1539" max="1539" width="5.109375" style="6" customWidth="1"/>
    <col min="1540" max="1540" width="20.88671875" style="6" customWidth="1"/>
    <col min="1541" max="1541" width="15.88671875" style="6" customWidth="1"/>
    <col min="1542" max="1558" width="3.6640625" style="6" customWidth="1"/>
    <col min="1559" max="1559" width="9.109375" style="6"/>
    <col min="1560" max="1560" width="13.33203125" style="6" customWidth="1"/>
    <col min="1561" max="1561" width="9.109375" style="6"/>
    <col min="1562" max="1562" width="5.33203125" style="6" customWidth="1"/>
    <col min="1563" max="1563" width="3.88671875" style="6" customWidth="1"/>
    <col min="1564" max="1564" width="5.109375" style="6" customWidth="1"/>
    <col min="1565" max="1793" width="9.109375" style="6"/>
    <col min="1794" max="1794" width="5.5546875" style="6" customWidth="1"/>
    <col min="1795" max="1795" width="5.109375" style="6" customWidth="1"/>
    <col min="1796" max="1796" width="20.88671875" style="6" customWidth="1"/>
    <col min="1797" max="1797" width="15.88671875" style="6" customWidth="1"/>
    <col min="1798" max="1814" width="3.6640625" style="6" customWidth="1"/>
    <col min="1815" max="1815" width="9.109375" style="6"/>
    <col min="1816" max="1816" width="13.33203125" style="6" customWidth="1"/>
    <col min="1817" max="1817" width="9.109375" style="6"/>
    <col min="1818" max="1818" width="5.33203125" style="6" customWidth="1"/>
    <col min="1819" max="1819" width="3.88671875" style="6" customWidth="1"/>
    <col min="1820" max="1820" width="5.109375" style="6" customWidth="1"/>
    <col min="1821" max="2049" width="9.109375" style="6"/>
    <col min="2050" max="2050" width="5.5546875" style="6" customWidth="1"/>
    <col min="2051" max="2051" width="5.109375" style="6" customWidth="1"/>
    <col min="2052" max="2052" width="20.88671875" style="6" customWidth="1"/>
    <col min="2053" max="2053" width="15.88671875" style="6" customWidth="1"/>
    <col min="2054" max="2070" width="3.6640625" style="6" customWidth="1"/>
    <col min="2071" max="2071" width="9.109375" style="6"/>
    <col min="2072" max="2072" width="13.33203125" style="6" customWidth="1"/>
    <col min="2073" max="2073" width="9.109375" style="6"/>
    <col min="2074" max="2074" width="5.33203125" style="6" customWidth="1"/>
    <col min="2075" max="2075" width="3.88671875" style="6" customWidth="1"/>
    <col min="2076" max="2076" width="5.109375" style="6" customWidth="1"/>
    <col min="2077" max="2305" width="9.109375" style="6"/>
    <col min="2306" max="2306" width="5.5546875" style="6" customWidth="1"/>
    <col min="2307" max="2307" width="5.109375" style="6" customWidth="1"/>
    <col min="2308" max="2308" width="20.88671875" style="6" customWidth="1"/>
    <col min="2309" max="2309" width="15.88671875" style="6" customWidth="1"/>
    <col min="2310" max="2326" width="3.6640625" style="6" customWidth="1"/>
    <col min="2327" max="2327" width="9.109375" style="6"/>
    <col min="2328" max="2328" width="13.33203125" style="6" customWidth="1"/>
    <col min="2329" max="2329" width="9.109375" style="6"/>
    <col min="2330" max="2330" width="5.33203125" style="6" customWidth="1"/>
    <col min="2331" max="2331" width="3.88671875" style="6" customWidth="1"/>
    <col min="2332" max="2332" width="5.109375" style="6" customWidth="1"/>
    <col min="2333" max="2561" width="9.109375" style="6"/>
    <col min="2562" max="2562" width="5.5546875" style="6" customWidth="1"/>
    <col min="2563" max="2563" width="5.109375" style="6" customWidth="1"/>
    <col min="2564" max="2564" width="20.88671875" style="6" customWidth="1"/>
    <col min="2565" max="2565" width="15.88671875" style="6" customWidth="1"/>
    <col min="2566" max="2582" width="3.6640625" style="6" customWidth="1"/>
    <col min="2583" max="2583" width="9.109375" style="6"/>
    <col min="2584" max="2584" width="13.33203125" style="6" customWidth="1"/>
    <col min="2585" max="2585" width="9.109375" style="6"/>
    <col min="2586" max="2586" width="5.33203125" style="6" customWidth="1"/>
    <col min="2587" max="2587" width="3.88671875" style="6" customWidth="1"/>
    <col min="2588" max="2588" width="5.109375" style="6" customWidth="1"/>
    <col min="2589" max="2817" width="9.109375" style="6"/>
    <col min="2818" max="2818" width="5.5546875" style="6" customWidth="1"/>
    <col min="2819" max="2819" width="5.109375" style="6" customWidth="1"/>
    <col min="2820" max="2820" width="20.88671875" style="6" customWidth="1"/>
    <col min="2821" max="2821" width="15.88671875" style="6" customWidth="1"/>
    <col min="2822" max="2838" width="3.6640625" style="6" customWidth="1"/>
    <col min="2839" max="2839" width="9.109375" style="6"/>
    <col min="2840" max="2840" width="13.33203125" style="6" customWidth="1"/>
    <col min="2841" max="2841" width="9.109375" style="6"/>
    <col min="2842" max="2842" width="5.33203125" style="6" customWidth="1"/>
    <col min="2843" max="2843" width="3.88671875" style="6" customWidth="1"/>
    <col min="2844" max="2844" width="5.109375" style="6" customWidth="1"/>
    <col min="2845" max="3073" width="9.109375" style="6"/>
    <col min="3074" max="3074" width="5.5546875" style="6" customWidth="1"/>
    <col min="3075" max="3075" width="5.109375" style="6" customWidth="1"/>
    <col min="3076" max="3076" width="20.88671875" style="6" customWidth="1"/>
    <col min="3077" max="3077" width="15.88671875" style="6" customWidth="1"/>
    <col min="3078" max="3094" width="3.6640625" style="6" customWidth="1"/>
    <col min="3095" max="3095" width="9.109375" style="6"/>
    <col min="3096" max="3096" width="13.33203125" style="6" customWidth="1"/>
    <col min="3097" max="3097" width="9.109375" style="6"/>
    <col min="3098" max="3098" width="5.33203125" style="6" customWidth="1"/>
    <col min="3099" max="3099" width="3.88671875" style="6" customWidth="1"/>
    <col min="3100" max="3100" width="5.109375" style="6" customWidth="1"/>
    <col min="3101" max="3329" width="9.109375" style="6"/>
    <col min="3330" max="3330" width="5.5546875" style="6" customWidth="1"/>
    <col min="3331" max="3331" width="5.109375" style="6" customWidth="1"/>
    <col min="3332" max="3332" width="20.88671875" style="6" customWidth="1"/>
    <col min="3333" max="3333" width="15.88671875" style="6" customWidth="1"/>
    <col min="3334" max="3350" width="3.6640625" style="6" customWidth="1"/>
    <col min="3351" max="3351" width="9.109375" style="6"/>
    <col min="3352" max="3352" width="13.33203125" style="6" customWidth="1"/>
    <col min="3353" max="3353" width="9.109375" style="6"/>
    <col min="3354" max="3354" width="5.33203125" style="6" customWidth="1"/>
    <col min="3355" max="3355" width="3.88671875" style="6" customWidth="1"/>
    <col min="3356" max="3356" width="5.109375" style="6" customWidth="1"/>
    <col min="3357" max="3585" width="9.109375" style="6"/>
    <col min="3586" max="3586" width="5.5546875" style="6" customWidth="1"/>
    <col min="3587" max="3587" width="5.109375" style="6" customWidth="1"/>
    <col min="3588" max="3588" width="20.88671875" style="6" customWidth="1"/>
    <col min="3589" max="3589" width="15.88671875" style="6" customWidth="1"/>
    <col min="3590" max="3606" width="3.6640625" style="6" customWidth="1"/>
    <col min="3607" max="3607" width="9.109375" style="6"/>
    <col min="3608" max="3608" width="13.33203125" style="6" customWidth="1"/>
    <col min="3609" max="3609" width="9.109375" style="6"/>
    <col min="3610" max="3610" width="5.33203125" style="6" customWidth="1"/>
    <col min="3611" max="3611" width="3.88671875" style="6" customWidth="1"/>
    <col min="3612" max="3612" width="5.109375" style="6" customWidth="1"/>
    <col min="3613" max="3841" width="9.109375" style="6"/>
    <col min="3842" max="3842" width="5.5546875" style="6" customWidth="1"/>
    <col min="3843" max="3843" width="5.109375" style="6" customWidth="1"/>
    <col min="3844" max="3844" width="20.88671875" style="6" customWidth="1"/>
    <col min="3845" max="3845" width="15.88671875" style="6" customWidth="1"/>
    <col min="3846" max="3862" width="3.6640625" style="6" customWidth="1"/>
    <col min="3863" max="3863" width="9.109375" style="6"/>
    <col min="3864" max="3864" width="13.33203125" style="6" customWidth="1"/>
    <col min="3865" max="3865" width="9.109375" style="6"/>
    <col min="3866" max="3866" width="5.33203125" style="6" customWidth="1"/>
    <col min="3867" max="3867" width="3.88671875" style="6" customWidth="1"/>
    <col min="3868" max="3868" width="5.109375" style="6" customWidth="1"/>
    <col min="3869" max="4097" width="9.109375" style="6"/>
    <col min="4098" max="4098" width="5.5546875" style="6" customWidth="1"/>
    <col min="4099" max="4099" width="5.109375" style="6" customWidth="1"/>
    <col min="4100" max="4100" width="20.88671875" style="6" customWidth="1"/>
    <col min="4101" max="4101" width="15.88671875" style="6" customWidth="1"/>
    <col min="4102" max="4118" width="3.6640625" style="6" customWidth="1"/>
    <col min="4119" max="4119" width="9.109375" style="6"/>
    <col min="4120" max="4120" width="13.33203125" style="6" customWidth="1"/>
    <col min="4121" max="4121" width="9.109375" style="6"/>
    <col min="4122" max="4122" width="5.33203125" style="6" customWidth="1"/>
    <col min="4123" max="4123" width="3.88671875" style="6" customWidth="1"/>
    <col min="4124" max="4124" width="5.109375" style="6" customWidth="1"/>
    <col min="4125" max="4353" width="9.109375" style="6"/>
    <col min="4354" max="4354" width="5.5546875" style="6" customWidth="1"/>
    <col min="4355" max="4355" width="5.109375" style="6" customWidth="1"/>
    <col min="4356" max="4356" width="20.88671875" style="6" customWidth="1"/>
    <col min="4357" max="4357" width="15.88671875" style="6" customWidth="1"/>
    <col min="4358" max="4374" width="3.6640625" style="6" customWidth="1"/>
    <col min="4375" max="4375" width="9.109375" style="6"/>
    <col min="4376" max="4376" width="13.33203125" style="6" customWidth="1"/>
    <col min="4377" max="4377" width="9.109375" style="6"/>
    <col min="4378" max="4378" width="5.33203125" style="6" customWidth="1"/>
    <col min="4379" max="4379" width="3.88671875" style="6" customWidth="1"/>
    <col min="4380" max="4380" width="5.109375" style="6" customWidth="1"/>
    <col min="4381" max="4609" width="9.109375" style="6"/>
    <col min="4610" max="4610" width="5.5546875" style="6" customWidth="1"/>
    <col min="4611" max="4611" width="5.109375" style="6" customWidth="1"/>
    <col min="4612" max="4612" width="20.88671875" style="6" customWidth="1"/>
    <col min="4613" max="4613" width="15.88671875" style="6" customWidth="1"/>
    <col min="4614" max="4630" width="3.6640625" style="6" customWidth="1"/>
    <col min="4631" max="4631" width="9.109375" style="6"/>
    <col min="4632" max="4632" width="13.33203125" style="6" customWidth="1"/>
    <col min="4633" max="4633" width="9.109375" style="6"/>
    <col min="4634" max="4634" width="5.33203125" style="6" customWidth="1"/>
    <col min="4635" max="4635" width="3.88671875" style="6" customWidth="1"/>
    <col min="4636" max="4636" width="5.109375" style="6" customWidth="1"/>
    <col min="4637" max="4865" width="9.109375" style="6"/>
    <col min="4866" max="4866" width="5.5546875" style="6" customWidth="1"/>
    <col min="4867" max="4867" width="5.109375" style="6" customWidth="1"/>
    <col min="4868" max="4868" width="20.88671875" style="6" customWidth="1"/>
    <col min="4869" max="4869" width="15.88671875" style="6" customWidth="1"/>
    <col min="4870" max="4886" width="3.6640625" style="6" customWidth="1"/>
    <col min="4887" max="4887" width="9.109375" style="6"/>
    <col min="4888" max="4888" width="13.33203125" style="6" customWidth="1"/>
    <col min="4889" max="4889" width="9.109375" style="6"/>
    <col min="4890" max="4890" width="5.33203125" style="6" customWidth="1"/>
    <col min="4891" max="4891" width="3.88671875" style="6" customWidth="1"/>
    <col min="4892" max="4892" width="5.109375" style="6" customWidth="1"/>
    <col min="4893" max="5121" width="9.109375" style="6"/>
    <col min="5122" max="5122" width="5.5546875" style="6" customWidth="1"/>
    <col min="5123" max="5123" width="5.109375" style="6" customWidth="1"/>
    <col min="5124" max="5124" width="20.88671875" style="6" customWidth="1"/>
    <col min="5125" max="5125" width="15.88671875" style="6" customWidth="1"/>
    <col min="5126" max="5142" width="3.6640625" style="6" customWidth="1"/>
    <col min="5143" max="5143" width="9.109375" style="6"/>
    <col min="5144" max="5144" width="13.33203125" style="6" customWidth="1"/>
    <col min="5145" max="5145" width="9.109375" style="6"/>
    <col min="5146" max="5146" width="5.33203125" style="6" customWidth="1"/>
    <col min="5147" max="5147" width="3.88671875" style="6" customWidth="1"/>
    <col min="5148" max="5148" width="5.109375" style="6" customWidth="1"/>
    <col min="5149" max="5377" width="9.109375" style="6"/>
    <col min="5378" max="5378" width="5.5546875" style="6" customWidth="1"/>
    <col min="5379" max="5379" width="5.109375" style="6" customWidth="1"/>
    <col min="5380" max="5380" width="20.88671875" style="6" customWidth="1"/>
    <col min="5381" max="5381" width="15.88671875" style="6" customWidth="1"/>
    <col min="5382" max="5398" width="3.6640625" style="6" customWidth="1"/>
    <col min="5399" max="5399" width="9.109375" style="6"/>
    <col min="5400" max="5400" width="13.33203125" style="6" customWidth="1"/>
    <col min="5401" max="5401" width="9.109375" style="6"/>
    <col min="5402" max="5402" width="5.33203125" style="6" customWidth="1"/>
    <col min="5403" max="5403" width="3.88671875" style="6" customWidth="1"/>
    <col min="5404" max="5404" width="5.109375" style="6" customWidth="1"/>
    <col min="5405" max="5633" width="9.109375" style="6"/>
    <col min="5634" max="5634" width="5.5546875" style="6" customWidth="1"/>
    <col min="5635" max="5635" width="5.109375" style="6" customWidth="1"/>
    <col min="5636" max="5636" width="20.88671875" style="6" customWidth="1"/>
    <col min="5637" max="5637" width="15.88671875" style="6" customWidth="1"/>
    <col min="5638" max="5654" width="3.6640625" style="6" customWidth="1"/>
    <col min="5655" max="5655" width="9.109375" style="6"/>
    <col min="5656" max="5656" width="13.33203125" style="6" customWidth="1"/>
    <col min="5657" max="5657" width="9.109375" style="6"/>
    <col min="5658" max="5658" width="5.33203125" style="6" customWidth="1"/>
    <col min="5659" max="5659" width="3.88671875" style="6" customWidth="1"/>
    <col min="5660" max="5660" width="5.109375" style="6" customWidth="1"/>
    <col min="5661" max="5889" width="9.109375" style="6"/>
    <col min="5890" max="5890" width="5.5546875" style="6" customWidth="1"/>
    <col min="5891" max="5891" width="5.109375" style="6" customWidth="1"/>
    <col min="5892" max="5892" width="20.88671875" style="6" customWidth="1"/>
    <col min="5893" max="5893" width="15.88671875" style="6" customWidth="1"/>
    <col min="5894" max="5910" width="3.6640625" style="6" customWidth="1"/>
    <col min="5911" max="5911" width="9.109375" style="6"/>
    <col min="5912" max="5912" width="13.33203125" style="6" customWidth="1"/>
    <col min="5913" max="5913" width="9.109375" style="6"/>
    <col min="5914" max="5914" width="5.33203125" style="6" customWidth="1"/>
    <col min="5915" max="5915" width="3.88671875" style="6" customWidth="1"/>
    <col min="5916" max="5916" width="5.109375" style="6" customWidth="1"/>
    <col min="5917" max="6145" width="9.109375" style="6"/>
    <col min="6146" max="6146" width="5.5546875" style="6" customWidth="1"/>
    <col min="6147" max="6147" width="5.109375" style="6" customWidth="1"/>
    <col min="6148" max="6148" width="20.88671875" style="6" customWidth="1"/>
    <col min="6149" max="6149" width="15.88671875" style="6" customWidth="1"/>
    <col min="6150" max="6166" width="3.6640625" style="6" customWidth="1"/>
    <col min="6167" max="6167" width="9.109375" style="6"/>
    <col min="6168" max="6168" width="13.33203125" style="6" customWidth="1"/>
    <col min="6169" max="6169" width="9.109375" style="6"/>
    <col min="6170" max="6170" width="5.33203125" style="6" customWidth="1"/>
    <col min="6171" max="6171" width="3.88671875" style="6" customWidth="1"/>
    <col min="6172" max="6172" width="5.109375" style="6" customWidth="1"/>
    <col min="6173" max="6401" width="9.109375" style="6"/>
    <col min="6402" max="6402" width="5.5546875" style="6" customWidth="1"/>
    <col min="6403" max="6403" width="5.109375" style="6" customWidth="1"/>
    <col min="6404" max="6404" width="20.88671875" style="6" customWidth="1"/>
    <col min="6405" max="6405" width="15.88671875" style="6" customWidth="1"/>
    <col min="6406" max="6422" width="3.6640625" style="6" customWidth="1"/>
    <col min="6423" max="6423" width="9.109375" style="6"/>
    <col min="6424" max="6424" width="13.33203125" style="6" customWidth="1"/>
    <col min="6425" max="6425" width="9.109375" style="6"/>
    <col min="6426" max="6426" width="5.33203125" style="6" customWidth="1"/>
    <col min="6427" max="6427" width="3.88671875" style="6" customWidth="1"/>
    <col min="6428" max="6428" width="5.109375" style="6" customWidth="1"/>
    <col min="6429" max="6657" width="9.109375" style="6"/>
    <col min="6658" max="6658" width="5.5546875" style="6" customWidth="1"/>
    <col min="6659" max="6659" width="5.109375" style="6" customWidth="1"/>
    <col min="6660" max="6660" width="20.88671875" style="6" customWidth="1"/>
    <col min="6661" max="6661" width="15.88671875" style="6" customWidth="1"/>
    <col min="6662" max="6678" width="3.6640625" style="6" customWidth="1"/>
    <col min="6679" max="6679" width="9.109375" style="6"/>
    <col min="6680" max="6680" width="13.33203125" style="6" customWidth="1"/>
    <col min="6681" max="6681" width="9.109375" style="6"/>
    <col min="6682" max="6682" width="5.33203125" style="6" customWidth="1"/>
    <col min="6683" max="6683" width="3.88671875" style="6" customWidth="1"/>
    <col min="6684" max="6684" width="5.109375" style="6" customWidth="1"/>
    <col min="6685" max="6913" width="9.109375" style="6"/>
    <col min="6914" max="6914" width="5.5546875" style="6" customWidth="1"/>
    <col min="6915" max="6915" width="5.109375" style="6" customWidth="1"/>
    <col min="6916" max="6916" width="20.88671875" style="6" customWidth="1"/>
    <col min="6917" max="6917" width="15.88671875" style="6" customWidth="1"/>
    <col min="6918" max="6934" width="3.6640625" style="6" customWidth="1"/>
    <col min="6935" max="6935" width="9.109375" style="6"/>
    <col min="6936" max="6936" width="13.33203125" style="6" customWidth="1"/>
    <col min="6937" max="6937" width="9.109375" style="6"/>
    <col min="6938" max="6938" width="5.33203125" style="6" customWidth="1"/>
    <col min="6939" max="6939" width="3.88671875" style="6" customWidth="1"/>
    <col min="6940" max="6940" width="5.109375" style="6" customWidth="1"/>
    <col min="6941" max="7169" width="9.109375" style="6"/>
    <col min="7170" max="7170" width="5.5546875" style="6" customWidth="1"/>
    <col min="7171" max="7171" width="5.109375" style="6" customWidth="1"/>
    <col min="7172" max="7172" width="20.88671875" style="6" customWidth="1"/>
    <col min="7173" max="7173" width="15.88671875" style="6" customWidth="1"/>
    <col min="7174" max="7190" width="3.6640625" style="6" customWidth="1"/>
    <col min="7191" max="7191" width="9.109375" style="6"/>
    <col min="7192" max="7192" width="13.33203125" style="6" customWidth="1"/>
    <col min="7193" max="7193" width="9.109375" style="6"/>
    <col min="7194" max="7194" width="5.33203125" style="6" customWidth="1"/>
    <col min="7195" max="7195" width="3.88671875" style="6" customWidth="1"/>
    <col min="7196" max="7196" width="5.109375" style="6" customWidth="1"/>
    <col min="7197" max="7425" width="9.109375" style="6"/>
    <col min="7426" max="7426" width="5.5546875" style="6" customWidth="1"/>
    <col min="7427" max="7427" width="5.109375" style="6" customWidth="1"/>
    <col min="7428" max="7428" width="20.88671875" style="6" customWidth="1"/>
    <col min="7429" max="7429" width="15.88671875" style="6" customWidth="1"/>
    <col min="7430" max="7446" width="3.6640625" style="6" customWidth="1"/>
    <col min="7447" max="7447" width="9.109375" style="6"/>
    <col min="7448" max="7448" width="13.33203125" style="6" customWidth="1"/>
    <col min="7449" max="7449" width="9.109375" style="6"/>
    <col min="7450" max="7450" width="5.33203125" style="6" customWidth="1"/>
    <col min="7451" max="7451" width="3.88671875" style="6" customWidth="1"/>
    <col min="7452" max="7452" width="5.109375" style="6" customWidth="1"/>
    <col min="7453" max="7681" width="9.109375" style="6"/>
    <col min="7682" max="7682" width="5.5546875" style="6" customWidth="1"/>
    <col min="7683" max="7683" width="5.109375" style="6" customWidth="1"/>
    <col min="7684" max="7684" width="20.88671875" style="6" customWidth="1"/>
    <col min="7685" max="7685" width="15.88671875" style="6" customWidth="1"/>
    <col min="7686" max="7702" width="3.6640625" style="6" customWidth="1"/>
    <col min="7703" max="7703" width="9.109375" style="6"/>
    <col min="7704" max="7704" width="13.33203125" style="6" customWidth="1"/>
    <col min="7705" max="7705" width="9.109375" style="6"/>
    <col min="7706" max="7706" width="5.33203125" style="6" customWidth="1"/>
    <col min="7707" max="7707" width="3.88671875" style="6" customWidth="1"/>
    <col min="7708" max="7708" width="5.109375" style="6" customWidth="1"/>
    <col min="7709" max="7937" width="9.109375" style="6"/>
    <col min="7938" max="7938" width="5.5546875" style="6" customWidth="1"/>
    <col min="7939" max="7939" width="5.109375" style="6" customWidth="1"/>
    <col min="7940" max="7940" width="20.88671875" style="6" customWidth="1"/>
    <col min="7941" max="7941" width="15.88671875" style="6" customWidth="1"/>
    <col min="7942" max="7958" width="3.6640625" style="6" customWidth="1"/>
    <col min="7959" max="7959" width="9.109375" style="6"/>
    <col min="7960" max="7960" width="13.33203125" style="6" customWidth="1"/>
    <col min="7961" max="7961" width="9.109375" style="6"/>
    <col min="7962" max="7962" width="5.33203125" style="6" customWidth="1"/>
    <col min="7963" max="7963" width="3.88671875" style="6" customWidth="1"/>
    <col min="7964" max="7964" width="5.109375" style="6" customWidth="1"/>
    <col min="7965" max="8193" width="9.109375" style="6"/>
    <col min="8194" max="8194" width="5.5546875" style="6" customWidth="1"/>
    <col min="8195" max="8195" width="5.109375" style="6" customWidth="1"/>
    <col min="8196" max="8196" width="20.88671875" style="6" customWidth="1"/>
    <col min="8197" max="8197" width="15.88671875" style="6" customWidth="1"/>
    <col min="8198" max="8214" width="3.6640625" style="6" customWidth="1"/>
    <col min="8215" max="8215" width="9.109375" style="6"/>
    <col min="8216" max="8216" width="13.33203125" style="6" customWidth="1"/>
    <col min="8217" max="8217" width="9.109375" style="6"/>
    <col min="8218" max="8218" width="5.33203125" style="6" customWidth="1"/>
    <col min="8219" max="8219" width="3.88671875" style="6" customWidth="1"/>
    <col min="8220" max="8220" width="5.109375" style="6" customWidth="1"/>
    <col min="8221" max="8449" width="9.109375" style="6"/>
    <col min="8450" max="8450" width="5.5546875" style="6" customWidth="1"/>
    <col min="8451" max="8451" width="5.109375" style="6" customWidth="1"/>
    <col min="8452" max="8452" width="20.88671875" style="6" customWidth="1"/>
    <col min="8453" max="8453" width="15.88671875" style="6" customWidth="1"/>
    <col min="8454" max="8470" width="3.6640625" style="6" customWidth="1"/>
    <col min="8471" max="8471" width="9.109375" style="6"/>
    <col min="8472" max="8472" width="13.33203125" style="6" customWidth="1"/>
    <col min="8473" max="8473" width="9.109375" style="6"/>
    <col min="8474" max="8474" width="5.33203125" style="6" customWidth="1"/>
    <col min="8475" max="8475" width="3.88671875" style="6" customWidth="1"/>
    <col min="8476" max="8476" width="5.109375" style="6" customWidth="1"/>
    <col min="8477" max="8705" width="9.109375" style="6"/>
    <col min="8706" max="8706" width="5.5546875" style="6" customWidth="1"/>
    <col min="8707" max="8707" width="5.109375" style="6" customWidth="1"/>
    <col min="8708" max="8708" width="20.88671875" style="6" customWidth="1"/>
    <col min="8709" max="8709" width="15.88671875" style="6" customWidth="1"/>
    <col min="8710" max="8726" width="3.6640625" style="6" customWidth="1"/>
    <col min="8727" max="8727" width="9.109375" style="6"/>
    <col min="8728" max="8728" width="13.33203125" style="6" customWidth="1"/>
    <col min="8729" max="8729" width="9.109375" style="6"/>
    <col min="8730" max="8730" width="5.33203125" style="6" customWidth="1"/>
    <col min="8731" max="8731" width="3.88671875" style="6" customWidth="1"/>
    <col min="8732" max="8732" width="5.109375" style="6" customWidth="1"/>
    <col min="8733" max="8961" width="9.109375" style="6"/>
    <col min="8962" max="8962" width="5.5546875" style="6" customWidth="1"/>
    <col min="8963" max="8963" width="5.109375" style="6" customWidth="1"/>
    <col min="8964" max="8964" width="20.88671875" style="6" customWidth="1"/>
    <col min="8965" max="8965" width="15.88671875" style="6" customWidth="1"/>
    <col min="8966" max="8982" width="3.6640625" style="6" customWidth="1"/>
    <col min="8983" max="8983" width="9.109375" style="6"/>
    <col min="8984" max="8984" width="13.33203125" style="6" customWidth="1"/>
    <col min="8985" max="8985" width="9.109375" style="6"/>
    <col min="8986" max="8986" width="5.33203125" style="6" customWidth="1"/>
    <col min="8987" max="8987" width="3.88671875" style="6" customWidth="1"/>
    <col min="8988" max="8988" width="5.109375" style="6" customWidth="1"/>
    <col min="8989" max="9217" width="9.109375" style="6"/>
    <col min="9218" max="9218" width="5.5546875" style="6" customWidth="1"/>
    <col min="9219" max="9219" width="5.109375" style="6" customWidth="1"/>
    <col min="9220" max="9220" width="20.88671875" style="6" customWidth="1"/>
    <col min="9221" max="9221" width="15.88671875" style="6" customWidth="1"/>
    <col min="9222" max="9238" width="3.6640625" style="6" customWidth="1"/>
    <col min="9239" max="9239" width="9.109375" style="6"/>
    <col min="9240" max="9240" width="13.33203125" style="6" customWidth="1"/>
    <col min="9241" max="9241" width="9.109375" style="6"/>
    <col min="9242" max="9242" width="5.33203125" style="6" customWidth="1"/>
    <col min="9243" max="9243" width="3.88671875" style="6" customWidth="1"/>
    <col min="9244" max="9244" width="5.109375" style="6" customWidth="1"/>
    <col min="9245" max="9473" width="9.109375" style="6"/>
    <col min="9474" max="9474" width="5.5546875" style="6" customWidth="1"/>
    <col min="9475" max="9475" width="5.109375" style="6" customWidth="1"/>
    <col min="9476" max="9476" width="20.88671875" style="6" customWidth="1"/>
    <col min="9477" max="9477" width="15.88671875" style="6" customWidth="1"/>
    <col min="9478" max="9494" width="3.6640625" style="6" customWidth="1"/>
    <col min="9495" max="9495" width="9.109375" style="6"/>
    <col min="9496" max="9496" width="13.33203125" style="6" customWidth="1"/>
    <col min="9497" max="9497" width="9.109375" style="6"/>
    <col min="9498" max="9498" width="5.33203125" style="6" customWidth="1"/>
    <col min="9499" max="9499" width="3.88671875" style="6" customWidth="1"/>
    <col min="9500" max="9500" width="5.109375" style="6" customWidth="1"/>
    <col min="9501" max="9729" width="9.109375" style="6"/>
    <col min="9730" max="9730" width="5.5546875" style="6" customWidth="1"/>
    <col min="9731" max="9731" width="5.109375" style="6" customWidth="1"/>
    <col min="9732" max="9732" width="20.88671875" style="6" customWidth="1"/>
    <col min="9733" max="9733" width="15.88671875" style="6" customWidth="1"/>
    <col min="9734" max="9750" width="3.6640625" style="6" customWidth="1"/>
    <col min="9751" max="9751" width="9.109375" style="6"/>
    <col min="9752" max="9752" width="13.33203125" style="6" customWidth="1"/>
    <col min="9753" max="9753" width="9.109375" style="6"/>
    <col min="9754" max="9754" width="5.33203125" style="6" customWidth="1"/>
    <col min="9755" max="9755" width="3.88671875" style="6" customWidth="1"/>
    <col min="9756" max="9756" width="5.109375" style="6" customWidth="1"/>
    <col min="9757" max="9985" width="9.109375" style="6"/>
    <col min="9986" max="9986" width="5.5546875" style="6" customWidth="1"/>
    <col min="9987" max="9987" width="5.109375" style="6" customWidth="1"/>
    <col min="9988" max="9988" width="20.88671875" style="6" customWidth="1"/>
    <col min="9989" max="9989" width="15.88671875" style="6" customWidth="1"/>
    <col min="9990" max="10006" width="3.6640625" style="6" customWidth="1"/>
    <col min="10007" max="10007" width="9.109375" style="6"/>
    <col min="10008" max="10008" width="13.33203125" style="6" customWidth="1"/>
    <col min="10009" max="10009" width="9.109375" style="6"/>
    <col min="10010" max="10010" width="5.33203125" style="6" customWidth="1"/>
    <col min="10011" max="10011" width="3.88671875" style="6" customWidth="1"/>
    <col min="10012" max="10012" width="5.109375" style="6" customWidth="1"/>
    <col min="10013" max="10241" width="9.109375" style="6"/>
    <col min="10242" max="10242" width="5.5546875" style="6" customWidth="1"/>
    <col min="10243" max="10243" width="5.109375" style="6" customWidth="1"/>
    <col min="10244" max="10244" width="20.88671875" style="6" customWidth="1"/>
    <col min="10245" max="10245" width="15.88671875" style="6" customWidth="1"/>
    <col min="10246" max="10262" width="3.6640625" style="6" customWidth="1"/>
    <col min="10263" max="10263" width="9.109375" style="6"/>
    <col min="10264" max="10264" width="13.33203125" style="6" customWidth="1"/>
    <col min="10265" max="10265" width="9.109375" style="6"/>
    <col min="10266" max="10266" width="5.33203125" style="6" customWidth="1"/>
    <col min="10267" max="10267" width="3.88671875" style="6" customWidth="1"/>
    <col min="10268" max="10268" width="5.109375" style="6" customWidth="1"/>
    <col min="10269" max="10497" width="9.109375" style="6"/>
    <col min="10498" max="10498" width="5.5546875" style="6" customWidth="1"/>
    <col min="10499" max="10499" width="5.109375" style="6" customWidth="1"/>
    <col min="10500" max="10500" width="20.88671875" style="6" customWidth="1"/>
    <col min="10501" max="10501" width="15.88671875" style="6" customWidth="1"/>
    <col min="10502" max="10518" width="3.6640625" style="6" customWidth="1"/>
    <col min="10519" max="10519" width="9.109375" style="6"/>
    <col min="10520" max="10520" width="13.33203125" style="6" customWidth="1"/>
    <col min="10521" max="10521" width="9.109375" style="6"/>
    <col min="10522" max="10522" width="5.33203125" style="6" customWidth="1"/>
    <col min="10523" max="10523" width="3.88671875" style="6" customWidth="1"/>
    <col min="10524" max="10524" width="5.109375" style="6" customWidth="1"/>
    <col min="10525" max="10753" width="9.109375" style="6"/>
    <col min="10754" max="10754" width="5.5546875" style="6" customWidth="1"/>
    <col min="10755" max="10755" width="5.109375" style="6" customWidth="1"/>
    <col min="10756" max="10756" width="20.88671875" style="6" customWidth="1"/>
    <col min="10757" max="10757" width="15.88671875" style="6" customWidth="1"/>
    <col min="10758" max="10774" width="3.6640625" style="6" customWidth="1"/>
    <col min="10775" max="10775" width="9.109375" style="6"/>
    <col min="10776" max="10776" width="13.33203125" style="6" customWidth="1"/>
    <col min="10777" max="10777" width="9.109375" style="6"/>
    <col min="10778" max="10778" width="5.33203125" style="6" customWidth="1"/>
    <col min="10779" max="10779" width="3.88671875" style="6" customWidth="1"/>
    <col min="10780" max="10780" width="5.109375" style="6" customWidth="1"/>
    <col min="10781" max="11009" width="9.109375" style="6"/>
    <col min="11010" max="11010" width="5.5546875" style="6" customWidth="1"/>
    <col min="11011" max="11011" width="5.109375" style="6" customWidth="1"/>
    <col min="11012" max="11012" width="20.88671875" style="6" customWidth="1"/>
    <col min="11013" max="11013" width="15.88671875" style="6" customWidth="1"/>
    <col min="11014" max="11030" width="3.6640625" style="6" customWidth="1"/>
    <col min="11031" max="11031" width="9.109375" style="6"/>
    <col min="11032" max="11032" width="13.33203125" style="6" customWidth="1"/>
    <col min="11033" max="11033" width="9.109375" style="6"/>
    <col min="11034" max="11034" width="5.33203125" style="6" customWidth="1"/>
    <col min="11035" max="11035" width="3.88671875" style="6" customWidth="1"/>
    <col min="11036" max="11036" width="5.109375" style="6" customWidth="1"/>
    <col min="11037" max="11265" width="9.109375" style="6"/>
    <col min="11266" max="11266" width="5.5546875" style="6" customWidth="1"/>
    <col min="11267" max="11267" width="5.109375" style="6" customWidth="1"/>
    <col min="11268" max="11268" width="20.88671875" style="6" customWidth="1"/>
    <col min="11269" max="11269" width="15.88671875" style="6" customWidth="1"/>
    <col min="11270" max="11286" width="3.6640625" style="6" customWidth="1"/>
    <col min="11287" max="11287" width="9.109375" style="6"/>
    <col min="11288" max="11288" width="13.33203125" style="6" customWidth="1"/>
    <col min="11289" max="11289" width="9.109375" style="6"/>
    <col min="11290" max="11290" width="5.33203125" style="6" customWidth="1"/>
    <col min="11291" max="11291" width="3.88671875" style="6" customWidth="1"/>
    <col min="11292" max="11292" width="5.109375" style="6" customWidth="1"/>
    <col min="11293" max="11521" width="9.109375" style="6"/>
    <col min="11522" max="11522" width="5.5546875" style="6" customWidth="1"/>
    <col min="11523" max="11523" width="5.109375" style="6" customWidth="1"/>
    <col min="11524" max="11524" width="20.88671875" style="6" customWidth="1"/>
    <col min="11525" max="11525" width="15.88671875" style="6" customWidth="1"/>
    <col min="11526" max="11542" width="3.6640625" style="6" customWidth="1"/>
    <col min="11543" max="11543" width="9.109375" style="6"/>
    <col min="11544" max="11544" width="13.33203125" style="6" customWidth="1"/>
    <col min="11545" max="11545" width="9.109375" style="6"/>
    <col min="11546" max="11546" width="5.33203125" style="6" customWidth="1"/>
    <col min="11547" max="11547" width="3.88671875" style="6" customWidth="1"/>
    <col min="11548" max="11548" width="5.109375" style="6" customWidth="1"/>
    <col min="11549" max="11777" width="9.109375" style="6"/>
    <col min="11778" max="11778" width="5.5546875" style="6" customWidth="1"/>
    <col min="11779" max="11779" width="5.109375" style="6" customWidth="1"/>
    <col min="11780" max="11780" width="20.88671875" style="6" customWidth="1"/>
    <col min="11781" max="11781" width="15.88671875" style="6" customWidth="1"/>
    <col min="11782" max="11798" width="3.6640625" style="6" customWidth="1"/>
    <col min="11799" max="11799" width="9.109375" style="6"/>
    <col min="11800" max="11800" width="13.33203125" style="6" customWidth="1"/>
    <col min="11801" max="11801" width="9.109375" style="6"/>
    <col min="11802" max="11802" width="5.33203125" style="6" customWidth="1"/>
    <col min="11803" max="11803" width="3.88671875" style="6" customWidth="1"/>
    <col min="11804" max="11804" width="5.109375" style="6" customWidth="1"/>
    <col min="11805" max="12033" width="9.109375" style="6"/>
    <col min="12034" max="12034" width="5.5546875" style="6" customWidth="1"/>
    <col min="12035" max="12035" width="5.109375" style="6" customWidth="1"/>
    <col min="12036" max="12036" width="20.88671875" style="6" customWidth="1"/>
    <col min="12037" max="12037" width="15.88671875" style="6" customWidth="1"/>
    <col min="12038" max="12054" width="3.6640625" style="6" customWidth="1"/>
    <col min="12055" max="12055" width="9.109375" style="6"/>
    <col min="12056" max="12056" width="13.33203125" style="6" customWidth="1"/>
    <col min="12057" max="12057" width="9.109375" style="6"/>
    <col min="12058" max="12058" width="5.33203125" style="6" customWidth="1"/>
    <col min="12059" max="12059" width="3.88671875" style="6" customWidth="1"/>
    <col min="12060" max="12060" width="5.109375" style="6" customWidth="1"/>
    <col min="12061" max="12289" width="9.109375" style="6"/>
    <col min="12290" max="12290" width="5.5546875" style="6" customWidth="1"/>
    <col min="12291" max="12291" width="5.109375" style="6" customWidth="1"/>
    <col min="12292" max="12292" width="20.88671875" style="6" customWidth="1"/>
    <col min="12293" max="12293" width="15.88671875" style="6" customWidth="1"/>
    <col min="12294" max="12310" width="3.6640625" style="6" customWidth="1"/>
    <col min="12311" max="12311" width="9.109375" style="6"/>
    <col min="12312" max="12312" width="13.33203125" style="6" customWidth="1"/>
    <col min="12313" max="12313" width="9.109375" style="6"/>
    <col min="12314" max="12314" width="5.33203125" style="6" customWidth="1"/>
    <col min="12315" max="12315" width="3.88671875" style="6" customWidth="1"/>
    <col min="12316" max="12316" width="5.109375" style="6" customWidth="1"/>
    <col min="12317" max="12545" width="9.109375" style="6"/>
    <col min="12546" max="12546" width="5.5546875" style="6" customWidth="1"/>
    <col min="12547" max="12547" width="5.109375" style="6" customWidth="1"/>
    <col min="12548" max="12548" width="20.88671875" style="6" customWidth="1"/>
    <col min="12549" max="12549" width="15.88671875" style="6" customWidth="1"/>
    <col min="12550" max="12566" width="3.6640625" style="6" customWidth="1"/>
    <col min="12567" max="12567" width="9.109375" style="6"/>
    <col min="12568" max="12568" width="13.33203125" style="6" customWidth="1"/>
    <col min="12569" max="12569" width="9.109375" style="6"/>
    <col min="12570" max="12570" width="5.33203125" style="6" customWidth="1"/>
    <col min="12571" max="12571" width="3.88671875" style="6" customWidth="1"/>
    <col min="12572" max="12572" width="5.109375" style="6" customWidth="1"/>
    <col min="12573" max="12801" width="9.109375" style="6"/>
    <col min="12802" max="12802" width="5.5546875" style="6" customWidth="1"/>
    <col min="12803" max="12803" width="5.109375" style="6" customWidth="1"/>
    <col min="12804" max="12804" width="20.88671875" style="6" customWidth="1"/>
    <col min="12805" max="12805" width="15.88671875" style="6" customWidth="1"/>
    <col min="12806" max="12822" width="3.6640625" style="6" customWidth="1"/>
    <col min="12823" max="12823" width="9.109375" style="6"/>
    <col min="12824" max="12824" width="13.33203125" style="6" customWidth="1"/>
    <col min="12825" max="12825" width="9.109375" style="6"/>
    <col min="12826" max="12826" width="5.33203125" style="6" customWidth="1"/>
    <col min="12827" max="12827" width="3.88671875" style="6" customWidth="1"/>
    <col min="12828" max="12828" width="5.109375" style="6" customWidth="1"/>
    <col min="12829" max="13057" width="9.109375" style="6"/>
    <col min="13058" max="13058" width="5.5546875" style="6" customWidth="1"/>
    <col min="13059" max="13059" width="5.109375" style="6" customWidth="1"/>
    <col min="13060" max="13060" width="20.88671875" style="6" customWidth="1"/>
    <col min="13061" max="13061" width="15.88671875" style="6" customWidth="1"/>
    <col min="13062" max="13078" width="3.6640625" style="6" customWidth="1"/>
    <col min="13079" max="13079" width="9.109375" style="6"/>
    <col min="13080" max="13080" width="13.33203125" style="6" customWidth="1"/>
    <col min="13081" max="13081" width="9.109375" style="6"/>
    <col min="13082" max="13082" width="5.33203125" style="6" customWidth="1"/>
    <col min="13083" max="13083" width="3.88671875" style="6" customWidth="1"/>
    <col min="13084" max="13084" width="5.109375" style="6" customWidth="1"/>
    <col min="13085" max="13313" width="9.109375" style="6"/>
    <col min="13314" max="13314" width="5.5546875" style="6" customWidth="1"/>
    <col min="13315" max="13315" width="5.109375" style="6" customWidth="1"/>
    <col min="13316" max="13316" width="20.88671875" style="6" customWidth="1"/>
    <col min="13317" max="13317" width="15.88671875" style="6" customWidth="1"/>
    <col min="13318" max="13334" width="3.6640625" style="6" customWidth="1"/>
    <col min="13335" max="13335" width="9.109375" style="6"/>
    <col min="13336" max="13336" width="13.33203125" style="6" customWidth="1"/>
    <col min="13337" max="13337" width="9.109375" style="6"/>
    <col min="13338" max="13338" width="5.33203125" style="6" customWidth="1"/>
    <col min="13339" max="13339" width="3.88671875" style="6" customWidth="1"/>
    <col min="13340" max="13340" width="5.109375" style="6" customWidth="1"/>
    <col min="13341" max="13569" width="9.109375" style="6"/>
    <col min="13570" max="13570" width="5.5546875" style="6" customWidth="1"/>
    <col min="13571" max="13571" width="5.109375" style="6" customWidth="1"/>
    <col min="13572" max="13572" width="20.88671875" style="6" customWidth="1"/>
    <col min="13573" max="13573" width="15.88671875" style="6" customWidth="1"/>
    <col min="13574" max="13590" width="3.6640625" style="6" customWidth="1"/>
    <col min="13591" max="13591" width="9.109375" style="6"/>
    <col min="13592" max="13592" width="13.33203125" style="6" customWidth="1"/>
    <col min="13593" max="13593" width="9.109375" style="6"/>
    <col min="13594" max="13594" width="5.33203125" style="6" customWidth="1"/>
    <col min="13595" max="13595" width="3.88671875" style="6" customWidth="1"/>
    <col min="13596" max="13596" width="5.109375" style="6" customWidth="1"/>
    <col min="13597" max="13825" width="9.109375" style="6"/>
    <col min="13826" max="13826" width="5.5546875" style="6" customWidth="1"/>
    <col min="13827" max="13827" width="5.109375" style="6" customWidth="1"/>
    <col min="13828" max="13828" width="20.88671875" style="6" customWidth="1"/>
    <col min="13829" max="13829" width="15.88671875" style="6" customWidth="1"/>
    <col min="13830" max="13846" width="3.6640625" style="6" customWidth="1"/>
    <col min="13847" max="13847" width="9.109375" style="6"/>
    <col min="13848" max="13848" width="13.33203125" style="6" customWidth="1"/>
    <col min="13849" max="13849" width="9.109375" style="6"/>
    <col min="13850" max="13850" width="5.33203125" style="6" customWidth="1"/>
    <col min="13851" max="13851" width="3.88671875" style="6" customWidth="1"/>
    <col min="13852" max="13852" width="5.109375" style="6" customWidth="1"/>
    <col min="13853" max="14081" width="9.109375" style="6"/>
    <col min="14082" max="14082" width="5.5546875" style="6" customWidth="1"/>
    <col min="14083" max="14083" width="5.109375" style="6" customWidth="1"/>
    <col min="14084" max="14084" width="20.88671875" style="6" customWidth="1"/>
    <col min="14085" max="14085" width="15.88671875" style="6" customWidth="1"/>
    <col min="14086" max="14102" width="3.6640625" style="6" customWidth="1"/>
    <col min="14103" max="14103" width="9.109375" style="6"/>
    <col min="14104" max="14104" width="13.33203125" style="6" customWidth="1"/>
    <col min="14105" max="14105" width="9.109375" style="6"/>
    <col min="14106" max="14106" width="5.33203125" style="6" customWidth="1"/>
    <col min="14107" max="14107" width="3.88671875" style="6" customWidth="1"/>
    <col min="14108" max="14108" width="5.109375" style="6" customWidth="1"/>
    <col min="14109" max="14337" width="9.109375" style="6"/>
    <col min="14338" max="14338" width="5.5546875" style="6" customWidth="1"/>
    <col min="14339" max="14339" width="5.109375" style="6" customWidth="1"/>
    <col min="14340" max="14340" width="20.88671875" style="6" customWidth="1"/>
    <col min="14341" max="14341" width="15.88671875" style="6" customWidth="1"/>
    <col min="14342" max="14358" width="3.6640625" style="6" customWidth="1"/>
    <col min="14359" max="14359" width="9.109375" style="6"/>
    <col min="14360" max="14360" width="13.33203125" style="6" customWidth="1"/>
    <col min="14361" max="14361" width="9.109375" style="6"/>
    <col min="14362" max="14362" width="5.33203125" style="6" customWidth="1"/>
    <col min="14363" max="14363" width="3.88671875" style="6" customWidth="1"/>
    <col min="14364" max="14364" width="5.109375" style="6" customWidth="1"/>
    <col min="14365" max="14593" width="9.109375" style="6"/>
    <col min="14594" max="14594" width="5.5546875" style="6" customWidth="1"/>
    <col min="14595" max="14595" width="5.109375" style="6" customWidth="1"/>
    <col min="14596" max="14596" width="20.88671875" style="6" customWidth="1"/>
    <col min="14597" max="14597" width="15.88671875" style="6" customWidth="1"/>
    <col min="14598" max="14614" width="3.6640625" style="6" customWidth="1"/>
    <col min="14615" max="14615" width="9.109375" style="6"/>
    <col min="14616" max="14616" width="13.33203125" style="6" customWidth="1"/>
    <col min="14617" max="14617" width="9.109375" style="6"/>
    <col min="14618" max="14618" width="5.33203125" style="6" customWidth="1"/>
    <col min="14619" max="14619" width="3.88671875" style="6" customWidth="1"/>
    <col min="14620" max="14620" width="5.109375" style="6" customWidth="1"/>
    <col min="14621" max="14849" width="9.109375" style="6"/>
    <col min="14850" max="14850" width="5.5546875" style="6" customWidth="1"/>
    <col min="14851" max="14851" width="5.109375" style="6" customWidth="1"/>
    <col min="14852" max="14852" width="20.88671875" style="6" customWidth="1"/>
    <col min="14853" max="14853" width="15.88671875" style="6" customWidth="1"/>
    <col min="14854" max="14870" width="3.6640625" style="6" customWidth="1"/>
    <col min="14871" max="14871" width="9.109375" style="6"/>
    <col min="14872" max="14872" width="13.33203125" style="6" customWidth="1"/>
    <col min="14873" max="14873" width="9.109375" style="6"/>
    <col min="14874" max="14874" width="5.33203125" style="6" customWidth="1"/>
    <col min="14875" max="14875" width="3.88671875" style="6" customWidth="1"/>
    <col min="14876" max="14876" width="5.109375" style="6" customWidth="1"/>
    <col min="14877" max="15105" width="9.109375" style="6"/>
    <col min="15106" max="15106" width="5.5546875" style="6" customWidth="1"/>
    <col min="15107" max="15107" width="5.109375" style="6" customWidth="1"/>
    <col min="15108" max="15108" width="20.88671875" style="6" customWidth="1"/>
    <col min="15109" max="15109" width="15.88671875" style="6" customWidth="1"/>
    <col min="15110" max="15126" width="3.6640625" style="6" customWidth="1"/>
    <col min="15127" max="15127" width="9.109375" style="6"/>
    <col min="15128" max="15128" width="13.33203125" style="6" customWidth="1"/>
    <col min="15129" max="15129" width="9.109375" style="6"/>
    <col min="15130" max="15130" width="5.33203125" style="6" customWidth="1"/>
    <col min="15131" max="15131" width="3.88671875" style="6" customWidth="1"/>
    <col min="15132" max="15132" width="5.109375" style="6" customWidth="1"/>
    <col min="15133" max="15361" width="9.109375" style="6"/>
    <col min="15362" max="15362" width="5.5546875" style="6" customWidth="1"/>
    <col min="15363" max="15363" width="5.109375" style="6" customWidth="1"/>
    <col min="15364" max="15364" width="20.88671875" style="6" customWidth="1"/>
    <col min="15365" max="15365" width="15.88671875" style="6" customWidth="1"/>
    <col min="15366" max="15382" width="3.6640625" style="6" customWidth="1"/>
    <col min="15383" max="15383" width="9.109375" style="6"/>
    <col min="15384" max="15384" width="13.33203125" style="6" customWidth="1"/>
    <col min="15385" max="15385" width="9.109375" style="6"/>
    <col min="15386" max="15386" width="5.33203125" style="6" customWidth="1"/>
    <col min="15387" max="15387" width="3.88671875" style="6" customWidth="1"/>
    <col min="15388" max="15388" width="5.109375" style="6" customWidth="1"/>
    <col min="15389" max="15617" width="9.109375" style="6"/>
    <col min="15618" max="15618" width="5.5546875" style="6" customWidth="1"/>
    <col min="15619" max="15619" width="5.109375" style="6" customWidth="1"/>
    <col min="15620" max="15620" width="20.88671875" style="6" customWidth="1"/>
    <col min="15621" max="15621" width="15.88671875" style="6" customWidth="1"/>
    <col min="15622" max="15638" width="3.6640625" style="6" customWidth="1"/>
    <col min="15639" max="15639" width="9.109375" style="6"/>
    <col min="15640" max="15640" width="13.33203125" style="6" customWidth="1"/>
    <col min="15641" max="15641" width="9.109375" style="6"/>
    <col min="15642" max="15642" width="5.33203125" style="6" customWidth="1"/>
    <col min="15643" max="15643" width="3.88671875" style="6" customWidth="1"/>
    <col min="15644" max="15644" width="5.109375" style="6" customWidth="1"/>
    <col min="15645" max="15873" width="9.109375" style="6"/>
    <col min="15874" max="15874" width="5.5546875" style="6" customWidth="1"/>
    <col min="15875" max="15875" width="5.109375" style="6" customWidth="1"/>
    <col min="15876" max="15876" width="20.88671875" style="6" customWidth="1"/>
    <col min="15877" max="15877" width="15.88671875" style="6" customWidth="1"/>
    <col min="15878" max="15894" width="3.6640625" style="6" customWidth="1"/>
    <col min="15895" max="15895" width="9.109375" style="6"/>
    <col min="15896" max="15896" width="13.33203125" style="6" customWidth="1"/>
    <col min="15897" max="15897" width="9.109375" style="6"/>
    <col min="15898" max="15898" width="5.33203125" style="6" customWidth="1"/>
    <col min="15899" max="15899" width="3.88671875" style="6" customWidth="1"/>
    <col min="15900" max="15900" width="5.109375" style="6" customWidth="1"/>
    <col min="15901" max="16129" width="9.109375" style="6"/>
    <col min="16130" max="16130" width="5.5546875" style="6" customWidth="1"/>
    <col min="16131" max="16131" width="5.109375" style="6" customWidth="1"/>
    <col min="16132" max="16132" width="20.88671875" style="6" customWidth="1"/>
    <col min="16133" max="16133" width="15.88671875" style="6" customWidth="1"/>
    <col min="16134" max="16150" width="3.6640625" style="6" customWidth="1"/>
    <col min="16151" max="16151" width="9.109375" style="6"/>
    <col min="16152" max="16152" width="13.33203125" style="6" customWidth="1"/>
    <col min="16153" max="16153" width="9.109375" style="6"/>
    <col min="16154" max="16154" width="5.33203125" style="6" customWidth="1"/>
    <col min="16155" max="16155" width="3.88671875" style="6" customWidth="1"/>
    <col min="16156" max="16156" width="5.109375" style="6" customWidth="1"/>
    <col min="16157" max="16384" width="9.109375" style="6"/>
  </cols>
  <sheetData>
    <row r="1" spans="4:28" x14ac:dyDescent="0.25">
      <c r="D1" s="6" t="s">
        <v>5</v>
      </c>
      <c r="E1" s="7" t="s">
        <v>6</v>
      </c>
    </row>
    <row r="2" spans="4:28" x14ac:dyDescent="0.25">
      <c r="D2" s="6" t="s">
        <v>7</v>
      </c>
      <c r="E2" s="8" t="s">
        <v>8</v>
      </c>
    </row>
    <row r="3" spans="4:28" ht="13.8" thickBot="1" x14ac:dyDescent="0.3"/>
    <row r="4" spans="4:28" ht="14.4" thickBot="1" x14ac:dyDescent="0.3">
      <c r="D4" s="9">
        <f>+'GEFI-FM-009'!R20</f>
        <v>0</v>
      </c>
      <c r="E4" s="134" t="str">
        <f>X7&amp;Y7&amp;X8&amp;Y8&amp;X9&amp;Y9&amp;X10&amp;Y10&amp;X11&amp;Y11&amp;X12&amp;Y12&amp;X13&amp;Y13&amp;X14&amp;Y14&amp;X15&amp;Y15&amp;" "&amp;IF(X16="un","peso",E1)</f>
        <v xml:space="preserve"> CERO  pesos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4:28" x14ac:dyDescent="0.25">
      <c r="D5" s="10">
        <f>ROUNDDOWN(D4,0)</f>
        <v>0</v>
      </c>
      <c r="E5" s="6" t="str">
        <f>UPPER(TEXT(E4,""))</f>
        <v xml:space="preserve"> CERO  PESOS</v>
      </c>
    </row>
    <row r="6" spans="4:28" x14ac:dyDescent="0.25">
      <c r="D6" s="10">
        <f>ROUND(+D4-D5,2)</f>
        <v>0</v>
      </c>
      <c r="W6" s="11">
        <f>IF(W7&lt;&gt;0,1,7)</f>
        <v>7</v>
      </c>
    </row>
    <row r="7" spans="4:28" x14ac:dyDescent="0.25">
      <c r="D7" s="11" t="str">
        <f>IF(D6=0,"00",TEXT(D6*100,"00"))</f>
        <v>00</v>
      </c>
      <c r="E7" s="6" t="s">
        <v>9</v>
      </c>
      <c r="F7" s="12">
        <f>IF(D4&gt;99999999.99,ROUNDDOWN(D4/100000000,0),0)</f>
        <v>0</v>
      </c>
      <c r="G7" s="13" t="str">
        <f>TEXT(F7,"0")</f>
        <v>0</v>
      </c>
      <c r="W7" s="12">
        <f>SUM(F7:V7)</f>
        <v>0</v>
      </c>
      <c r="X7" s="6" t="str">
        <f>IF(W7=0,"",IF(AB9=100,"cien",IF(W7=1,"ciento",VLOOKUP(W7,$B$57:$D$65,3,FALSE))))</f>
        <v/>
      </c>
      <c r="Y7" s="6" t="str">
        <f>IF(X7&lt;&gt;""," ","")</f>
        <v/>
      </c>
    </row>
    <row r="8" spans="4:28" x14ac:dyDescent="0.25">
      <c r="D8" s="12"/>
      <c r="E8" s="6" t="s">
        <v>11</v>
      </c>
      <c r="F8" s="6">
        <f>IF(F7=0,0,IF(F7&lt;&gt;0,MID(D4,2,1),D4/10000000))</f>
        <v>0</v>
      </c>
      <c r="G8" s="14">
        <f>VALUE(F8)</f>
        <v>0</v>
      </c>
      <c r="H8" s="15">
        <f>IF(D4&lt;=99999999.99,ROUNDDOWN(D4/10000000,0),0)</f>
        <v>0</v>
      </c>
      <c r="I8" s="13" t="str">
        <f>TEXT(H8,"0")</f>
        <v>0</v>
      </c>
      <c r="W8" s="12">
        <f t="shared" ref="W8:W15" si="0">SUM(F8:V8)</f>
        <v>0</v>
      </c>
      <c r="X8" s="6" t="str">
        <f>IF(W8=0,"",IF(W8&gt;=3,VLOOKUP(W8,$B$49:$D$55,3,FALSE),IF(W8&lt;=2,VLOOKUP($Z$9,$C$19:$D$47,2,FALSE))))</f>
        <v/>
      </c>
      <c r="Y8" s="6" t="str">
        <f>IF(AB9=0,"",IF(AA9=0," millones ",IF(W9=0," millones ",IF(Z9&gt;=30," y ",IF(W8=0,"",IF($Z$9&lt;30," millones ",""))))))</f>
        <v/>
      </c>
    </row>
    <row r="9" spans="4:28" x14ac:dyDescent="0.25">
      <c r="E9" s="6" t="s">
        <v>13</v>
      </c>
      <c r="F9" s="6">
        <f>IF(F7=0,0,IF(F8&gt;=1,MID(D4,3,1),D4/1000000))</f>
        <v>0</v>
      </c>
      <c r="G9" s="14">
        <f t="shared" ref="G9:I15" si="1">VALUE(F9)</f>
        <v>0</v>
      </c>
      <c r="H9" s="6">
        <f>IF(H8=0,0,IF(H8&lt;&gt;0,MID(D4,2,1),D4/1000000))</f>
        <v>0</v>
      </c>
      <c r="I9" s="14">
        <f t="shared" si="1"/>
        <v>0</v>
      </c>
      <c r="J9" s="15">
        <f>IF(D4&lt;=9999999.99,ROUNDDOWN(D4/1000000,0),0)</f>
        <v>0</v>
      </c>
      <c r="K9" s="13" t="str">
        <f>TEXT(J9,"0")</f>
        <v>0</v>
      </c>
      <c r="W9" s="12">
        <f t="shared" si="0"/>
        <v>0</v>
      </c>
      <c r="X9" s="6" t="str">
        <f>IF(W9=0,"",IF(Z9&lt;10,VLOOKUP(W9,$C$19:$D$27,2,FALSE),IF(Z9&lt;=30,"",IF(Z9=11,"",IF(W9=1,"un ",VLOOKUP(W9,$C$19:$D$27,2,FALSE))))))</f>
        <v/>
      </c>
      <c r="Y9" s="6" t="str">
        <f>IF(AB9=1," millon ",IF(X9&lt;&gt;""," millones ",""))</f>
        <v/>
      </c>
      <c r="Z9" s="6">
        <f>+W8*10+W9</f>
        <v>0</v>
      </c>
      <c r="AA9" s="12">
        <f>+W8+W9</f>
        <v>0</v>
      </c>
      <c r="AB9" s="6">
        <f>+W7*100+W8*10+W9*1</f>
        <v>0</v>
      </c>
    </row>
    <row r="10" spans="4:28" x14ac:dyDescent="0.25">
      <c r="E10" s="6" t="s">
        <v>15</v>
      </c>
      <c r="F10" s="6">
        <f>IF(F7=0,0,IF(F9&gt;=1,MID(D4,4,1),D4/100000))</f>
        <v>0</v>
      </c>
      <c r="G10" s="14">
        <f t="shared" si="1"/>
        <v>0</v>
      </c>
      <c r="H10" s="6">
        <f>IF(H8=0,0,IF(H9&gt;=1,MID(D4,3,1),D4/100000))</f>
        <v>0</v>
      </c>
      <c r="I10" s="14">
        <f t="shared" si="1"/>
        <v>0</v>
      </c>
      <c r="J10" s="6">
        <f>IF(J9=0,0,IF(J9&gt;=1,MID(D4,2,1),D4/100000))</f>
        <v>0</v>
      </c>
      <c r="K10" s="14">
        <f t="shared" ref="K10:K15" si="2">VALUE(J10)</f>
        <v>0</v>
      </c>
      <c r="L10" s="15">
        <f>IF(D4&lt;=999999.99,ROUNDDOWN(D4/100000,0),0)</f>
        <v>0</v>
      </c>
      <c r="M10" s="13" t="str">
        <f>TEXT(L10,"0")</f>
        <v>0</v>
      </c>
      <c r="W10" s="12">
        <f t="shared" si="0"/>
        <v>0</v>
      </c>
      <c r="X10" s="6" t="str">
        <f>IF(W10=0,"",IF(AB12=100," cien",IF(W10=1," ciento",VLOOKUP(W10,$B$57:$D$65,3,FALSE))))</f>
        <v/>
      </c>
      <c r="Y10" s="6" t="s">
        <v>0</v>
      </c>
    </row>
    <row r="11" spans="4:28" x14ac:dyDescent="0.25">
      <c r="E11" s="6" t="s">
        <v>17</v>
      </c>
      <c r="F11" s="6">
        <f>IF(F7=0,0,IF(F10&gt;=1,MID(D4,5,1),D4/10000))</f>
        <v>0</v>
      </c>
      <c r="G11" s="14">
        <f t="shared" si="1"/>
        <v>0</v>
      </c>
      <c r="H11" s="6">
        <f>IF(H8=0,0,IF(H10&gt;=1,MID(D4,4,1),D4/10000))</f>
        <v>0</v>
      </c>
      <c r="I11" s="14">
        <f t="shared" si="1"/>
        <v>0</v>
      </c>
      <c r="J11" s="6">
        <f>IF(J9=0,0,IF(J10&gt;=1,MID(D4,3,1),D4/10000))</f>
        <v>0</v>
      </c>
      <c r="K11" s="14">
        <f t="shared" si="2"/>
        <v>0</v>
      </c>
      <c r="L11" s="6">
        <f>IF(L10=0,0,IF(L10&lt;&gt;0,MID(D4,2,1),D4/10000))</f>
        <v>0</v>
      </c>
      <c r="M11" s="14">
        <f>VALUE(L11)</f>
        <v>0</v>
      </c>
      <c r="N11" s="15">
        <f>IF(D4&lt;=99999.99,ROUNDDOWN(D4/10000,0),0)</f>
        <v>0</v>
      </c>
      <c r="O11" s="13" t="str">
        <f>TEXT(N11,"0")</f>
        <v>0</v>
      </c>
      <c r="W11" s="12">
        <f t="shared" si="0"/>
        <v>0</v>
      </c>
      <c r="X11" s="6" t="str">
        <f>IF(W11=0,"",IF(W11&gt;=3,VLOOKUP(W11,$B$49:$D$55,3,FALSE),IF(W11&lt;=2,VLOOKUP($Z$12,$C$19:$D$47,2,FALSE))))</f>
        <v/>
      </c>
      <c r="Y11" s="6" t="str">
        <f>IF(AB12=0,"",IF(AA12=W11," mil ",IF(Z12&gt;=30," y ","")))</f>
        <v/>
      </c>
    </row>
    <row r="12" spans="4:28" x14ac:dyDescent="0.25">
      <c r="E12" s="6" t="s">
        <v>19</v>
      </c>
      <c r="F12" s="6">
        <f>IF(F7=0,0,IF(F11&gt;=1,MID(D4,6,1),D4/1000))</f>
        <v>0</v>
      </c>
      <c r="G12" s="14">
        <f t="shared" si="1"/>
        <v>0</v>
      </c>
      <c r="H12" s="6">
        <f>IF(H8=0,0,IF(H11&gt;=1,MID(D4,5,1),D4/1000))</f>
        <v>0</v>
      </c>
      <c r="I12" s="14">
        <f t="shared" si="1"/>
        <v>0</v>
      </c>
      <c r="J12" s="6">
        <f>IF(J9=0,0,IF(J11&gt;=1,MID(D4,4,1),D4/1000))</f>
        <v>0</v>
      </c>
      <c r="K12" s="14">
        <f t="shared" si="2"/>
        <v>0</v>
      </c>
      <c r="L12" s="6">
        <f>IF(L10=0,0,IF(L11&gt;=1,MID(D4,3,1),D4/1000))</f>
        <v>0</v>
      </c>
      <c r="M12" s="14">
        <f>VALUE(L12)</f>
        <v>0</v>
      </c>
      <c r="N12" s="6">
        <f>IF(N11=0,0,IF(N11&gt;=1,MID(D4,2,1),D4/1000))</f>
        <v>0</v>
      </c>
      <c r="O12" s="14">
        <f>VALUE(N12)</f>
        <v>0</v>
      </c>
      <c r="P12" s="15">
        <f>IF(D4&lt;=9999.99,ROUNDDOWN(D4/1000,0),0)</f>
        <v>0</v>
      </c>
      <c r="Q12" s="13" t="str">
        <f>TEXT(P12,"0")</f>
        <v>0</v>
      </c>
      <c r="W12" s="12">
        <f t="shared" si="0"/>
        <v>0</v>
      </c>
      <c r="X12" s="6" t="str">
        <f>IF(W12=0,"",IF(Z12&lt;10,VLOOKUP(W12,$C$19:$D$27,2,FALSE),IF(Z12=21,"",IF(Z12=11,"",IF(W12=1,"un",IF(Z12&lt;=30,"",VLOOKUP(W12,$C$19:$D$27,2,FALSE)))))))</f>
        <v/>
      </c>
      <c r="Y12" s="6" t="str">
        <f>IF(AB12=0,"",IF(Y11=" mil ","",IF(AA12=0," mil ",IF(W12&lt;&gt;0," mil ",IF($Z$12&lt;30," mil ","")))))</f>
        <v/>
      </c>
      <c r="Z12" s="6">
        <f>+W11*10+W12</f>
        <v>0</v>
      </c>
      <c r="AA12" s="12">
        <f>+W11+W12</f>
        <v>0</v>
      </c>
      <c r="AB12" s="6">
        <f>+W10*100+W11*10+W12*1</f>
        <v>0</v>
      </c>
    </row>
    <row r="13" spans="4:28" x14ac:dyDescent="0.25">
      <c r="E13" s="6" t="s">
        <v>20</v>
      </c>
      <c r="F13" s="6">
        <f>IF(F7=0,0,IF(F12&gt;=1,MID(D4,7,1),D4/100))</f>
        <v>0</v>
      </c>
      <c r="G13" s="14">
        <f t="shared" si="1"/>
        <v>0</v>
      </c>
      <c r="H13" s="6">
        <f>IF(H8=0,0,IF(H12&gt;=1,MID(D4,6,1),D4/100))</f>
        <v>0</v>
      </c>
      <c r="I13" s="14">
        <f t="shared" si="1"/>
        <v>0</v>
      </c>
      <c r="J13" s="6">
        <f>IF(J9=0,0,IF(J12&gt;=1,MID(D4,5,1),D4/100))</f>
        <v>0</v>
      </c>
      <c r="K13" s="14">
        <f t="shared" si="2"/>
        <v>0</v>
      </c>
      <c r="L13" s="6">
        <f>IF(L10=0,0,IF(L12&gt;=1,MID(D4,4,1),D4/100))</f>
        <v>0</v>
      </c>
      <c r="M13" s="14">
        <f>VALUE(L13)</f>
        <v>0</v>
      </c>
      <c r="N13" s="6">
        <f>IF(N11=0,0,IF(N12&gt;=1,MID(D4,3,1),D4/100))</f>
        <v>0</v>
      </c>
      <c r="O13" s="14">
        <f>VALUE(N13)</f>
        <v>0</v>
      </c>
      <c r="P13" s="6">
        <f>IF(P12=0,0,IF(P12&gt;=1,MID(D4,2,1),D4/100))</f>
        <v>0</v>
      </c>
      <c r="Q13" s="14">
        <f>VALUE(P13)</f>
        <v>0</v>
      </c>
      <c r="R13" s="15">
        <f>IF(D4&lt;=999.99,ROUNDDOWN(D4/100,0),0)</f>
        <v>0</v>
      </c>
      <c r="S13" s="13" t="str">
        <f>TEXT(R13,"0")</f>
        <v>0</v>
      </c>
      <c r="W13" s="12">
        <f t="shared" si="0"/>
        <v>0</v>
      </c>
      <c r="X13" s="6" t="str">
        <f>IF(W13=0,"",IF(AA15=100,"cien",IF(W13=1,"ciento",VLOOKUP(W13,$B$57:$D$65,3,FALSE))))</f>
        <v/>
      </c>
      <c r="Y13" s="6" t="str">
        <f>IF(X13&lt;&gt;""," ","")</f>
        <v/>
      </c>
    </row>
    <row r="14" spans="4:28" x14ac:dyDescent="0.25">
      <c r="E14" s="6" t="s">
        <v>22</v>
      </c>
      <c r="F14" s="6">
        <f>IF(F7=0,0,IF(F13&gt;=1,MID(D4,8,1),D4/10))</f>
        <v>0</v>
      </c>
      <c r="G14" s="14">
        <f t="shared" si="1"/>
        <v>0</v>
      </c>
      <c r="H14" s="6">
        <f>IF(H8=0,0,IF(H13&gt;=1,MID(D4,7,1),D4/10))</f>
        <v>0</v>
      </c>
      <c r="I14" s="14">
        <f t="shared" si="1"/>
        <v>0</v>
      </c>
      <c r="J14" s="6">
        <f>IF(J9=0,0,IF(J13&gt;=1,MID(D4,6,1),D4/10))</f>
        <v>0</v>
      </c>
      <c r="K14" s="14">
        <f t="shared" si="2"/>
        <v>0</v>
      </c>
      <c r="L14" s="6">
        <f>IF(L10=0,0,IF(L13&gt;=1,MID(D4,5,1),D4/10))</f>
        <v>0</v>
      </c>
      <c r="M14" s="14">
        <f>VALUE(L14)</f>
        <v>0</v>
      </c>
      <c r="N14" s="6">
        <f>IF(N11=0,0,IF(N13&gt;=1,MID(D4,4,1),D4/10))</f>
        <v>0</v>
      </c>
      <c r="O14" s="14">
        <f>VALUE(N14)</f>
        <v>0</v>
      </c>
      <c r="P14" s="6">
        <f>IF(P12=0,0,IF(P13&gt;=1,MID(D4,3,1),D4/10))</f>
        <v>0</v>
      </c>
      <c r="Q14" s="14">
        <f>VALUE(P14)</f>
        <v>0</v>
      </c>
      <c r="R14" s="6">
        <f>IF(R13=0,0,IF(R13&lt;&gt;0,MID(D4,2,1),D4/10))</f>
        <v>0</v>
      </c>
      <c r="S14" s="14">
        <f>VALUE(R14)</f>
        <v>0</v>
      </c>
      <c r="T14" s="15">
        <f>IF(D4&lt;=99.99,ROUNDDOWN(D4/10,0),0)</f>
        <v>0</v>
      </c>
      <c r="U14" s="13" t="str">
        <f>TEXT(T14,"0")</f>
        <v>0</v>
      </c>
      <c r="W14" s="12">
        <f t="shared" si="0"/>
        <v>0</v>
      </c>
      <c r="X14" s="6" t="str">
        <f>IF(W14=0,"",IF(W14&gt;=3,VLOOKUP(W14,$B$49:$D$55,3,FALSE),IF(W14&lt;=2,VLOOKUP($Z$15,$C$19:$D$47,2,FALSE))))</f>
        <v/>
      </c>
      <c r="Y14" s="6" t="str">
        <f>IF(W14=0,"",IF(W15=0,"",IF(Z15&gt;=30," y ","")))</f>
        <v/>
      </c>
    </row>
    <row r="15" spans="4:28" x14ac:dyDescent="0.25">
      <c r="E15" s="6" t="s">
        <v>23</v>
      </c>
      <c r="F15" s="6">
        <f>IF(F7=0,0,IF(F14&gt;=1,MID(D4,9,1),D4/10))</f>
        <v>0</v>
      </c>
      <c r="G15" s="14">
        <f t="shared" si="1"/>
        <v>0</v>
      </c>
      <c r="H15" s="6">
        <f>IF(H8=0,0,IF(H14&gt;=1,MID(D4,8,1),D4/10))</f>
        <v>0</v>
      </c>
      <c r="I15" s="14">
        <f t="shared" si="1"/>
        <v>0</v>
      </c>
      <c r="J15" s="6">
        <f>IF(J9=0,0,IF(J14&gt;=1,MID(D4,7,1),D4/10))</f>
        <v>0</v>
      </c>
      <c r="K15" s="14">
        <f t="shared" si="2"/>
        <v>0</v>
      </c>
      <c r="L15" s="6">
        <f>IF(L10=0,0,IF(L14&gt;=1,MID(D4,6,1),D4/10))</f>
        <v>0</v>
      </c>
      <c r="M15" s="14">
        <f>VALUE(L15)</f>
        <v>0</v>
      </c>
      <c r="N15" s="6">
        <f>IF(N11=0,0,IF(N14&gt;=1,MID(D4,5,1),D4/10))</f>
        <v>0</v>
      </c>
      <c r="O15" s="14">
        <f>VALUE(N15)</f>
        <v>0</v>
      </c>
      <c r="P15" s="6">
        <f>IF(P12=0,0,IF(P14&gt;=1,MID(D4,4,1),D4/10))</f>
        <v>0</v>
      </c>
      <c r="Q15" s="14">
        <f>VALUE(P15)</f>
        <v>0</v>
      </c>
      <c r="R15" s="6">
        <f>IF(R13=0,0,IF(R14&gt;=1,MID(D4,3,1),D4/10))</f>
        <v>0</v>
      </c>
      <c r="S15" s="14">
        <f>VALUE(R15)</f>
        <v>0</v>
      </c>
      <c r="T15" s="6">
        <f>IF(T14=0,0,IF(T14&gt;=1,MID(D4,2,1),D4/1))</f>
        <v>0</v>
      </c>
      <c r="U15" s="14">
        <f>VALUE(T15)</f>
        <v>0</v>
      </c>
      <c r="V15" s="15">
        <f>IF(D4&lt;=9.99,ROUNDDOWN(D4/1,0),0)</f>
        <v>0</v>
      </c>
      <c r="W15" s="12">
        <f t="shared" si="0"/>
        <v>0</v>
      </c>
      <c r="X15" s="6" t="str">
        <f>IF(D4&lt;1,"CERO ",IF(W15=0,"",IF(Z15&lt;10,VLOOKUP(W15,$C$19:$D$27,2,FALSE),IF(Z15&lt;=30,"",VLOOKUP(W15,$C$19:$D$27,2,FALSE)))))</f>
        <v xml:space="preserve">CERO </v>
      </c>
      <c r="Z15" s="6">
        <f>+W14*10+W15</f>
        <v>0</v>
      </c>
      <c r="AA15" s="12">
        <f>+W13*100+W14*10+W15*1</f>
        <v>0</v>
      </c>
    </row>
    <row r="16" spans="4:28" x14ac:dyDescent="0.25">
      <c r="X16" s="6" t="str">
        <f>TEXT(X15,"")</f>
        <v xml:space="preserve">CERO </v>
      </c>
    </row>
    <row r="19" spans="3:4" x14ac:dyDescent="0.25">
      <c r="C19" s="6">
        <v>1</v>
      </c>
      <c r="D19" s="6" t="s">
        <v>24</v>
      </c>
    </row>
    <row r="20" spans="3:4" x14ac:dyDescent="0.25">
      <c r="C20" s="6">
        <f>+C19+1</f>
        <v>2</v>
      </c>
      <c r="D20" s="6" t="s">
        <v>25</v>
      </c>
    </row>
    <row r="21" spans="3:4" x14ac:dyDescent="0.25">
      <c r="C21" s="6">
        <f t="shared" ref="C21:C47" si="3">+C20+1</f>
        <v>3</v>
      </c>
      <c r="D21" s="6" t="s">
        <v>14</v>
      </c>
    </row>
    <row r="22" spans="3:4" x14ac:dyDescent="0.25">
      <c r="C22" s="6">
        <f t="shared" si="3"/>
        <v>4</v>
      </c>
      <c r="D22" s="6" t="s">
        <v>26</v>
      </c>
    </row>
    <row r="23" spans="3:4" x14ac:dyDescent="0.25">
      <c r="C23" s="6">
        <f t="shared" si="3"/>
        <v>5</v>
      </c>
      <c r="D23" s="6" t="s">
        <v>27</v>
      </c>
    </row>
    <row r="24" spans="3:4" x14ac:dyDescent="0.25">
      <c r="C24" s="6">
        <f t="shared" si="3"/>
        <v>6</v>
      </c>
      <c r="D24" s="6" t="s">
        <v>28</v>
      </c>
    </row>
    <row r="25" spans="3:4" x14ac:dyDescent="0.25">
      <c r="C25" s="6">
        <f t="shared" si="3"/>
        <v>7</v>
      </c>
      <c r="D25" s="6" t="s">
        <v>29</v>
      </c>
    </row>
    <row r="26" spans="3:4" x14ac:dyDescent="0.25">
      <c r="C26" s="6">
        <f t="shared" si="3"/>
        <v>8</v>
      </c>
      <c r="D26" s="6" t="s">
        <v>30</v>
      </c>
    </row>
    <row r="27" spans="3:4" x14ac:dyDescent="0.25">
      <c r="C27" s="6">
        <f t="shared" si="3"/>
        <v>9</v>
      </c>
      <c r="D27" s="6" t="s">
        <v>31</v>
      </c>
    </row>
    <row r="28" spans="3:4" x14ac:dyDescent="0.25">
      <c r="C28" s="6">
        <f t="shared" si="3"/>
        <v>10</v>
      </c>
      <c r="D28" s="6" t="s">
        <v>32</v>
      </c>
    </row>
    <row r="29" spans="3:4" x14ac:dyDescent="0.25">
      <c r="C29" s="6">
        <f t="shared" si="3"/>
        <v>11</v>
      </c>
      <c r="D29" s="6" t="s">
        <v>33</v>
      </c>
    </row>
    <row r="30" spans="3:4" x14ac:dyDescent="0.25">
      <c r="C30" s="6">
        <f t="shared" si="3"/>
        <v>12</v>
      </c>
      <c r="D30" s="6" t="s">
        <v>34</v>
      </c>
    </row>
    <row r="31" spans="3:4" x14ac:dyDescent="0.25">
      <c r="C31" s="6">
        <f t="shared" si="3"/>
        <v>13</v>
      </c>
      <c r="D31" s="6" t="s">
        <v>35</v>
      </c>
    </row>
    <row r="32" spans="3:4" x14ac:dyDescent="0.25">
      <c r="C32" s="6">
        <f t="shared" si="3"/>
        <v>14</v>
      </c>
      <c r="D32" s="6" t="s">
        <v>63</v>
      </c>
    </row>
    <row r="33" spans="3:4" x14ac:dyDescent="0.25">
      <c r="C33" s="6">
        <f t="shared" si="3"/>
        <v>15</v>
      </c>
      <c r="D33" s="6" t="s">
        <v>36</v>
      </c>
    </row>
    <row r="34" spans="3:4" x14ac:dyDescent="0.25">
      <c r="C34" s="6">
        <f t="shared" si="3"/>
        <v>16</v>
      </c>
      <c r="D34" s="6" t="s">
        <v>37</v>
      </c>
    </row>
    <row r="35" spans="3:4" x14ac:dyDescent="0.25">
      <c r="C35" s="6">
        <f t="shared" si="3"/>
        <v>17</v>
      </c>
      <c r="D35" s="6" t="s">
        <v>38</v>
      </c>
    </row>
    <row r="36" spans="3:4" x14ac:dyDescent="0.25">
      <c r="C36" s="6">
        <f t="shared" si="3"/>
        <v>18</v>
      </c>
      <c r="D36" s="6" t="s">
        <v>39</v>
      </c>
    </row>
    <row r="37" spans="3:4" x14ac:dyDescent="0.25">
      <c r="C37" s="6">
        <f t="shared" si="3"/>
        <v>19</v>
      </c>
      <c r="D37" s="6" t="s">
        <v>40</v>
      </c>
    </row>
    <row r="38" spans="3:4" x14ac:dyDescent="0.25">
      <c r="C38" s="6">
        <f t="shared" si="3"/>
        <v>20</v>
      </c>
      <c r="D38" s="6" t="s">
        <v>18</v>
      </c>
    </row>
    <row r="39" spans="3:4" x14ac:dyDescent="0.25">
      <c r="C39" s="6">
        <f t="shared" si="3"/>
        <v>21</v>
      </c>
      <c r="D39" s="6" t="s">
        <v>41</v>
      </c>
    </row>
    <row r="40" spans="3:4" x14ac:dyDescent="0.25">
      <c r="C40" s="6">
        <f t="shared" si="3"/>
        <v>22</v>
      </c>
      <c r="D40" s="6" t="s">
        <v>42</v>
      </c>
    </row>
    <row r="41" spans="3:4" x14ac:dyDescent="0.25">
      <c r="C41" s="6">
        <f t="shared" si="3"/>
        <v>23</v>
      </c>
      <c r="D41" s="6" t="s">
        <v>43</v>
      </c>
    </row>
    <row r="42" spans="3:4" x14ac:dyDescent="0.25">
      <c r="C42" s="6">
        <f t="shared" si="3"/>
        <v>24</v>
      </c>
      <c r="D42" s="6" t="s">
        <v>44</v>
      </c>
    </row>
    <row r="43" spans="3:4" x14ac:dyDescent="0.25">
      <c r="C43" s="6">
        <f t="shared" si="3"/>
        <v>25</v>
      </c>
      <c r="D43" s="6" t="s">
        <v>45</v>
      </c>
    </row>
    <row r="44" spans="3:4" x14ac:dyDescent="0.25">
      <c r="C44" s="6">
        <f t="shared" si="3"/>
        <v>26</v>
      </c>
      <c r="D44" s="6" t="s">
        <v>46</v>
      </c>
    </row>
    <row r="45" spans="3:4" x14ac:dyDescent="0.25">
      <c r="C45" s="6">
        <f t="shared" si="3"/>
        <v>27</v>
      </c>
      <c r="D45" s="6" t="s">
        <v>47</v>
      </c>
    </row>
    <row r="46" spans="3:4" x14ac:dyDescent="0.25">
      <c r="C46" s="6">
        <f t="shared" si="3"/>
        <v>28</v>
      </c>
      <c r="D46" s="6" t="s">
        <v>48</v>
      </c>
    </row>
    <row r="47" spans="3:4" x14ac:dyDescent="0.25">
      <c r="C47" s="6">
        <f t="shared" si="3"/>
        <v>29</v>
      </c>
      <c r="D47" s="6" t="s">
        <v>49</v>
      </c>
    </row>
    <row r="49" spans="2:4" x14ac:dyDescent="0.25">
      <c r="B49" s="6">
        <v>3</v>
      </c>
      <c r="C49" s="6">
        <v>30</v>
      </c>
      <c r="D49" s="6" t="s">
        <v>50</v>
      </c>
    </row>
    <row r="50" spans="2:4" x14ac:dyDescent="0.25">
      <c r="B50" s="6">
        <v>4</v>
      </c>
      <c r="C50" s="6">
        <v>40</v>
      </c>
      <c r="D50" s="6" t="s">
        <v>12</v>
      </c>
    </row>
    <row r="51" spans="2:4" x14ac:dyDescent="0.25">
      <c r="B51" s="6">
        <v>5</v>
      </c>
      <c r="C51" s="6">
        <v>50</v>
      </c>
      <c r="D51" s="6" t="s">
        <v>51</v>
      </c>
    </row>
    <row r="52" spans="2:4" x14ac:dyDescent="0.25">
      <c r="B52" s="6">
        <v>6</v>
      </c>
      <c r="C52" s="6">
        <v>60</v>
      </c>
      <c r="D52" s="6" t="s">
        <v>52</v>
      </c>
    </row>
    <row r="53" spans="2:4" x14ac:dyDescent="0.25">
      <c r="B53" s="6">
        <v>7</v>
      </c>
      <c r="C53" s="6">
        <v>70</v>
      </c>
      <c r="D53" s="6" t="s">
        <v>53</v>
      </c>
    </row>
    <row r="54" spans="2:4" x14ac:dyDescent="0.25">
      <c r="B54" s="6">
        <v>8</v>
      </c>
      <c r="C54" s="6">
        <v>80</v>
      </c>
      <c r="D54" s="6" t="s">
        <v>54</v>
      </c>
    </row>
    <row r="55" spans="2:4" x14ac:dyDescent="0.25">
      <c r="B55" s="6">
        <v>9</v>
      </c>
      <c r="C55" s="6">
        <v>90</v>
      </c>
      <c r="D55" s="6" t="s">
        <v>55</v>
      </c>
    </row>
    <row r="57" spans="2:4" x14ac:dyDescent="0.25">
      <c r="B57" s="6">
        <v>1</v>
      </c>
      <c r="C57" s="6">
        <v>100</v>
      </c>
      <c r="D57" s="6" t="s">
        <v>56</v>
      </c>
    </row>
    <row r="58" spans="2:4" x14ac:dyDescent="0.25">
      <c r="B58" s="6">
        <v>2</v>
      </c>
      <c r="C58" s="6">
        <v>200</v>
      </c>
      <c r="D58" s="6" t="s">
        <v>57</v>
      </c>
    </row>
    <row r="59" spans="2:4" x14ac:dyDescent="0.25">
      <c r="B59" s="6">
        <v>3</v>
      </c>
      <c r="C59" s="6">
        <v>300</v>
      </c>
      <c r="D59" s="6" t="s">
        <v>58</v>
      </c>
    </row>
    <row r="60" spans="2:4" x14ac:dyDescent="0.25">
      <c r="B60" s="6">
        <v>4</v>
      </c>
      <c r="C60" s="6">
        <v>400</v>
      </c>
      <c r="D60" s="6" t="s">
        <v>10</v>
      </c>
    </row>
    <row r="61" spans="2:4" x14ac:dyDescent="0.25">
      <c r="B61" s="6">
        <v>5</v>
      </c>
      <c r="C61" s="6">
        <v>500</v>
      </c>
      <c r="D61" s="6" t="s">
        <v>59</v>
      </c>
    </row>
    <row r="62" spans="2:4" x14ac:dyDescent="0.25">
      <c r="B62" s="6">
        <v>6</v>
      </c>
      <c r="C62" s="6">
        <v>600</v>
      </c>
      <c r="D62" s="6" t="s">
        <v>16</v>
      </c>
    </row>
    <row r="63" spans="2:4" x14ac:dyDescent="0.25">
      <c r="B63" s="6">
        <v>7</v>
      </c>
      <c r="C63" s="6">
        <v>700</v>
      </c>
      <c r="D63" s="6" t="s">
        <v>21</v>
      </c>
    </row>
    <row r="64" spans="2:4" x14ac:dyDescent="0.25">
      <c r="B64" s="6">
        <v>8</v>
      </c>
      <c r="C64" s="6">
        <v>800</v>
      </c>
      <c r="D64" s="6" t="s">
        <v>60</v>
      </c>
    </row>
    <row r="65" spans="2:4" x14ac:dyDescent="0.25">
      <c r="B65" s="6">
        <v>9</v>
      </c>
      <c r="C65" s="6">
        <v>900</v>
      </c>
      <c r="D65" s="6" t="s">
        <v>61</v>
      </c>
    </row>
    <row r="66" spans="2:4" x14ac:dyDescent="0.25">
      <c r="C66" s="6">
        <v>1000</v>
      </c>
      <c r="D66" s="6" t="s">
        <v>62</v>
      </c>
    </row>
  </sheetData>
  <mergeCells count="1">
    <mergeCell ref="E4:W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D13E-575E-439E-ABA4-F75858E1DE17}">
  <sheetPr codeName="Hoja6"/>
  <dimension ref="A1:C27"/>
  <sheetViews>
    <sheetView workbookViewId="0">
      <selection activeCell="C10" sqref="C10"/>
    </sheetView>
  </sheetViews>
  <sheetFormatPr baseColWidth="10" defaultRowHeight="14.4" x14ac:dyDescent="0.3"/>
  <cols>
    <col min="1" max="1" width="39.5546875" customWidth="1"/>
    <col min="2" max="2" width="61.33203125" customWidth="1"/>
    <col min="3" max="3" width="45.5546875" customWidth="1"/>
  </cols>
  <sheetData>
    <row r="1" spans="1:3" x14ac:dyDescent="0.3">
      <c r="A1" s="60" t="s">
        <v>183</v>
      </c>
      <c r="B1" s="61" t="s">
        <v>112</v>
      </c>
      <c r="C1" s="62" t="s">
        <v>184</v>
      </c>
    </row>
    <row r="2" spans="1:3" ht="28.8" x14ac:dyDescent="0.3">
      <c r="A2" s="45" t="s">
        <v>154</v>
      </c>
      <c r="B2" s="37" t="s">
        <v>155</v>
      </c>
      <c r="C2" s="46" t="s">
        <v>134</v>
      </c>
    </row>
    <row r="3" spans="1:3" ht="28.8" x14ac:dyDescent="0.3">
      <c r="A3" s="55" t="s">
        <v>158</v>
      </c>
      <c r="B3" s="58" t="s">
        <v>170</v>
      </c>
      <c r="C3" s="46" t="s">
        <v>118</v>
      </c>
    </row>
    <row r="4" spans="1:3" ht="28.8" x14ac:dyDescent="0.3">
      <c r="A4" s="55" t="s">
        <v>159</v>
      </c>
      <c r="B4" s="58" t="s">
        <v>171</v>
      </c>
      <c r="C4" s="46" t="s">
        <v>135</v>
      </c>
    </row>
    <row r="5" spans="1:3" ht="28.8" x14ac:dyDescent="0.3">
      <c r="A5" s="55" t="s">
        <v>160</v>
      </c>
      <c r="B5" s="58" t="s">
        <v>172</v>
      </c>
      <c r="C5" s="46" t="s">
        <v>136</v>
      </c>
    </row>
    <row r="6" spans="1:3" ht="30.6" customHeight="1" x14ac:dyDescent="0.3">
      <c r="A6" s="55" t="s">
        <v>161</v>
      </c>
      <c r="B6" s="58" t="s">
        <v>153</v>
      </c>
      <c r="C6" s="40" t="s">
        <v>103</v>
      </c>
    </row>
    <row r="7" spans="1:3" ht="32.4" customHeight="1" x14ac:dyDescent="0.3">
      <c r="A7" s="55" t="s">
        <v>162</v>
      </c>
      <c r="B7" s="40" t="s">
        <v>173</v>
      </c>
      <c r="C7" s="40" t="s">
        <v>107</v>
      </c>
    </row>
    <row r="8" spans="1:3" ht="28.8" x14ac:dyDescent="0.3">
      <c r="A8" s="56" t="s">
        <v>163</v>
      </c>
      <c r="B8" s="59" t="s">
        <v>152</v>
      </c>
      <c r="C8" s="46" t="s">
        <v>137</v>
      </c>
    </row>
    <row r="9" spans="1:3" ht="28.8" x14ac:dyDescent="0.3">
      <c r="A9" s="56" t="s">
        <v>164</v>
      </c>
      <c r="B9" s="59" t="s">
        <v>174</v>
      </c>
      <c r="C9" s="46" t="s">
        <v>138</v>
      </c>
    </row>
    <row r="10" spans="1:3" ht="28.8" x14ac:dyDescent="0.3">
      <c r="A10" s="56" t="s">
        <v>165</v>
      </c>
      <c r="B10" s="59" t="s">
        <v>175</v>
      </c>
      <c r="C10" s="46" t="s">
        <v>139</v>
      </c>
    </row>
    <row r="11" spans="1:3" ht="28.8" x14ac:dyDescent="0.3">
      <c r="A11" s="56" t="s">
        <v>166</v>
      </c>
      <c r="B11" s="58" t="s">
        <v>176</v>
      </c>
      <c r="C11" s="40" t="s">
        <v>140</v>
      </c>
    </row>
    <row r="12" spans="1:3" ht="28.8" x14ac:dyDescent="0.3">
      <c r="A12" s="56" t="s">
        <v>167</v>
      </c>
      <c r="B12" s="58" t="s">
        <v>177</v>
      </c>
      <c r="C12" s="63" t="s">
        <v>156</v>
      </c>
    </row>
    <row r="13" spans="1:3" ht="28.8" x14ac:dyDescent="0.3">
      <c r="A13" s="56" t="s">
        <v>168</v>
      </c>
      <c r="B13" s="58" t="s">
        <v>178</v>
      </c>
      <c r="C13" s="46" t="s">
        <v>143</v>
      </c>
    </row>
    <row r="14" spans="1:3" ht="28.8" x14ac:dyDescent="0.3">
      <c r="A14" s="45" t="s">
        <v>169</v>
      </c>
      <c r="B14" s="58" t="s">
        <v>179</v>
      </c>
      <c r="C14" s="46" t="s">
        <v>142</v>
      </c>
    </row>
    <row r="15" spans="1:3" ht="41.4" x14ac:dyDescent="0.3">
      <c r="A15" s="47" t="s">
        <v>149</v>
      </c>
      <c r="C15" s="49" t="s">
        <v>119</v>
      </c>
    </row>
    <row r="16" spans="1:3" ht="69" x14ac:dyDescent="0.3">
      <c r="A16" s="47" t="s">
        <v>150</v>
      </c>
      <c r="C16" s="49" t="s">
        <v>120</v>
      </c>
    </row>
    <row r="17" spans="1:3" ht="55.2" x14ac:dyDescent="0.3">
      <c r="A17" s="47" t="s">
        <v>151</v>
      </c>
      <c r="C17" s="46" t="s">
        <v>157</v>
      </c>
    </row>
    <row r="18" spans="1:3" x14ac:dyDescent="0.3">
      <c r="C18" s="49" t="s">
        <v>121</v>
      </c>
    </row>
    <row r="19" spans="1:3" ht="28.8" x14ac:dyDescent="0.3">
      <c r="C19" s="46" t="s">
        <v>104</v>
      </c>
    </row>
    <row r="20" spans="1:3" x14ac:dyDescent="0.3">
      <c r="C20" s="46" t="s">
        <v>141</v>
      </c>
    </row>
    <row r="21" spans="1:3" ht="28.8" x14ac:dyDescent="0.3">
      <c r="C21" s="46" t="s">
        <v>145</v>
      </c>
    </row>
    <row r="22" spans="1:3" x14ac:dyDescent="0.3">
      <c r="C22" s="46" t="s">
        <v>105</v>
      </c>
    </row>
    <row r="23" spans="1:3" ht="28.8" x14ac:dyDescent="0.3">
      <c r="C23" s="49" t="s">
        <v>106</v>
      </c>
    </row>
    <row r="24" spans="1:3" ht="28.8" x14ac:dyDescent="0.3">
      <c r="C24" s="46" t="s">
        <v>144</v>
      </c>
    </row>
    <row r="25" spans="1:3" x14ac:dyDescent="0.3">
      <c r="C25" s="50" t="s">
        <v>146</v>
      </c>
    </row>
    <row r="26" spans="1:3" ht="43.2" x14ac:dyDescent="0.3">
      <c r="C26" s="51" t="s">
        <v>147</v>
      </c>
    </row>
    <row r="27" spans="1:3" ht="28.8" x14ac:dyDescent="0.3">
      <c r="C27" s="51" t="s">
        <v>148</v>
      </c>
    </row>
  </sheetData>
  <conditionalFormatting sqref="A2 A5:A7">
    <cfRule type="cellIs" dxfId="0" priority="1" operator="equal">
      <formula>$D$8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1F6C69490B540B167A16DC76F482B" ma:contentTypeVersion="14" ma:contentTypeDescription="Crear nuevo documento." ma:contentTypeScope="" ma:versionID="b3cff45b7bce22345fdc895d3b012a6b">
  <xsd:schema xmlns:xsd="http://www.w3.org/2001/XMLSchema" xmlns:xs="http://www.w3.org/2001/XMLSchema" xmlns:p="http://schemas.microsoft.com/office/2006/metadata/properties" xmlns:ns3="f24e3aba-19e5-48c3-9cea-a25b30ce79fa" xmlns:ns4="90ad12f6-21c7-4875-a51a-f810878fb13e" targetNamespace="http://schemas.microsoft.com/office/2006/metadata/properties" ma:root="true" ma:fieldsID="ffa24265e515cc3767f1a98c8d53ecc2" ns3:_="" ns4:_="">
    <xsd:import namespace="f24e3aba-19e5-48c3-9cea-a25b30ce79fa"/>
    <xsd:import namespace="90ad12f6-21c7-4875-a51a-f810878fb1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aba-19e5-48c3-9cea-a25b30ce7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12f6-21c7-4875-a51a-f810878fb1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FA5E5-7FA2-4074-8436-69A766373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aba-19e5-48c3-9cea-a25b30ce79fa"/>
    <ds:schemaRef ds:uri="90ad12f6-21c7-4875-a51a-f810878fb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E47C1-0DF3-44A6-B5AA-280F5F335A42}">
  <ds:schemaRefs>
    <ds:schemaRef ds:uri="90ad12f6-21c7-4875-a51a-f810878fb13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24e3aba-19e5-48c3-9cea-a25b30ce79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8E2E3E-9CDF-4092-933E-926FFD681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GEFI-FM-009</vt:lpstr>
      <vt:lpstr>Hoja2</vt:lpstr>
      <vt:lpstr>DESCRIPCION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Ovalle</dc:creator>
  <cp:lastModifiedBy>Yuly Andrea González Rodríguez</cp:lastModifiedBy>
  <cp:lastPrinted>2024-12-30T22:01:20Z</cp:lastPrinted>
  <dcterms:created xsi:type="dcterms:W3CDTF">2015-12-02T14:24:25Z</dcterms:created>
  <dcterms:modified xsi:type="dcterms:W3CDTF">2025-01-17T19:13:33Z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0x010100F7F1F6C69490B540B167A16DC76F482B</vt:lpwstr>
  </property>
</Properties>
</file>